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909" i="3" l="1"/>
  <c r="K909" i="3" s="1"/>
  <c r="Y909" i="3" s="1"/>
  <c r="F909" i="3"/>
  <c r="G909" i="3"/>
  <c r="H909" i="3"/>
  <c r="I909" i="3"/>
  <c r="L909" i="3" s="1"/>
  <c r="J909" i="3"/>
  <c r="Q909" i="3"/>
  <c r="U909" i="3"/>
  <c r="AG909" i="3"/>
  <c r="AK909" i="3"/>
  <c r="AW909" i="3"/>
  <c r="BA909" i="3"/>
  <c r="E910" i="3"/>
  <c r="F910" i="3"/>
  <c r="G910" i="3"/>
  <c r="H910" i="3"/>
  <c r="I910" i="3"/>
  <c r="L910" i="3" s="1"/>
  <c r="AA910" i="3" s="1"/>
  <c r="J910" i="3"/>
  <c r="K910" i="3"/>
  <c r="O910" i="3"/>
  <c r="S910" i="3"/>
  <c r="AE910" i="3"/>
  <c r="AI910" i="3"/>
  <c r="AU910" i="3"/>
  <c r="AY910" i="3"/>
  <c r="E911" i="3"/>
  <c r="K911" i="3" s="1"/>
  <c r="Y911" i="3" s="1"/>
  <c r="F911" i="3"/>
  <c r="G911" i="3"/>
  <c r="H911" i="3"/>
  <c r="I911" i="3"/>
  <c r="L911" i="3" s="1"/>
  <c r="J911" i="3"/>
  <c r="Q911" i="3"/>
  <c r="U911" i="3"/>
  <c r="AG911" i="3"/>
  <c r="AK911" i="3"/>
  <c r="AW911" i="3"/>
  <c r="BA911" i="3"/>
  <c r="E912" i="3"/>
  <c r="F912" i="3"/>
  <c r="G912" i="3"/>
  <c r="H912" i="3"/>
  <c r="I912" i="3"/>
  <c r="L912" i="3" s="1"/>
  <c r="AA912" i="3" s="1"/>
  <c r="J912" i="3"/>
  <c r="K912" i="3"/>
  <c r="O912" i="3"/>
  <c r="S912" i="3"/>
  <c r="AE912" i="3"/>
  <c r="AI912" i="3"/>
  <c r="AU912" i="3"/>
  <c r="AY912" i="3"/>
  <c r="E913" i="3"/>
  <c r="K913" i="3" s="1"/>
  <c r="F913" i="3"/>
  <c r="G913" i="3"/>
  <c r="H913" i="3"/>
  <c r="I913" i="3"/>
  <c r="L913" i="3" s="1"/>
  <c r="Q913" i="3" s="1"/>
  <c r="J913" i="3"/>
  <c r="AG913" i="3"/>
  <c r="AK913" i="3"/>
  <c r="E914" i="3"/>
  <c r="F914" i="3"/>
  <c r="G914" i="3"/>
  <c r="H914" i="3"/>
  <c r="I914" i="3"/>
  <c r="L914" i="3" s="1"/>
  <c r="J914" i="3"/>
  <c r="K914" i="3"/>
  <c r="Y914" i="3"/>
  <c r="E915" i="3"/>
  <c r="K915" i="3" s="1"/>
  <c r="F915" i="3"/>
  <c r="G915" i="3"/>
  <c r="H915" i="3"/>
  <c r="I915" i="3"/>
  <c r="J915" i="3"/>
  <c r="E916" i="3"/>
  <c r="F916" i="3"/>
  <c r="G916" i="3"/>
  <c r="H916" i="3"/>
  <c r="I916" i="3"/>
  <c r="J916" i="3"/>
  <c r="K916" i="3"/>
  <c r="L916" i="3"/>
  <c r="AA916" i="3"/>
  <c r="AI916" i="3"/>
  <c r="AQ916" i="3"/>
  <c r="BG916" i="3"/>
  <c r="E917" i="3"/>
  <c r="K917" i="3" s="1"/>
  <c r="F917" i="3"/>
  <c r="G917" i="3"/>
  <c r="H917" i="3"/>
  <c r="I917" i="3"/>
  <c r="L917" i="3" s="1"/>
  <c r="J917" i="3"/>
  <c r="Y917" i="3"/>
  <c r="AG917" i="3"/>
  <c r="AO917" i="3"/>
  <c r="BE917" i="3"/>
  <c r="E918" i="3"/>
  <c r="F918" i="3"/>
  <c r="G918" i="3"/>
  <c r="H918" i="3"/>
  <c r="I918" i="3"/>
  <c r="J918" i="3"/>
  <c r="K918" i="3"/>
  <c r="AQ918" i="3" s="1"/>
  <c r="L918" i="3"/>
  <c r="S918" i="3"/>
  <c r="AI918" i="3"/>
  <c r="AY918" i="3"/>
  <c r="E919" i="3"/>
  <c r="K919" i="3" s="1"/>
  <c r="F919" i="3"/>
  <c r="G919" i="3"/>
  <c r="H919" i="3"/>
  <c r="I919" i="3"/>
  <c r="J919" i="3"/>
  <c r="E920" i="3"/>
  <c r="F920" i="3"/>
  <c r="K920" i="3" s="1"/>
  <c r="G920" i="3"/>
  <c r="H920" i="3"/>
  <c r="I920" i="3"/>
  <c r="L920" i="3" s="1"/>
  <c r="Y920" i="3" s="1"/>
  <c r="J920" i="3"/>
  <c r="M920" i="3"/>
  <c r="U920" i="3"/>
  <c r="AC920" i="3"/>
  <c r="AK920" i="3"/>
  <c r="AS920" i="3"/>
  <c r="BA920" i="3"/>
  <c r="BI920" i="3"/>
  <c r="E921" i="3"/>
  <c r="F921" i="3"/>
  <c r="G921" i="3"/>
  <c r="H921" i="3"/>
  <c r="I921" i="3"/>
  <c r="J921" i="3"/>
  <c r="K921" i="3"/>
  <c r="BC921" i="3" s="1"/>
  <c r="L921" i="3"/>
  <c r="W921" i="3"/>
  <c r="E922" i="3"/>
  <c r="K922" i="3" s="1"/>
  <c r="F922" i="3"/>
  <c r="G922" i="3"/>
  <c r="H922" i="3"/>
  <c r="I922" i="3"/>
  <c r="L922" i="3" s="1"/>
  <c r="J922" i="3"/>
  <c r="Q922" i="3"/>
  <c r="U922" i="3"/>
  <c r="Y922" i="3"/>
  <c r="AG922" i="3"/>
  <c r="AK922" i="3"/>
  <c r="AO922" i="3"/>
  <c r="AW922" i="3"/>
  <c r="BA922" i="3"/>
  <c r="BE922" i="3"/>
  <c r="E923" i="3"/>
  <c r="F923" i="3"/>
  <c r="G923" i="3"/>
  <c r="H923" i="3"/>
  <c r="I923" i="3"/>
  <c r="J923" i="3"/>
  <c r="K923" i="3"/>
  <c r="N923" i="3" s="1"/>
  <c r="L923" i="3"/>
  <c r="M923" i="3"/>
  <c r="O923" i="3"/>
  <c r="Q923" i="3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E924" i="3"/>
  <c r="F924" i="3"/>
  <c r="G924" i="3"/>
  <c r="K924" i="3" s="1"/>
  <c r="H924" i="3"/>
  <c r="I924" i="3"/>
  <c r="L924" i="3" s="1"/>
  <c r="J924" i="3"/>
  <c r="E925" i="3"/>
  <c r="K925" i="3" s="1"/>
  <c r="F925" i="3"/>
  <c r="G925" i="3"/>
  <c r="H925" i="3"/>
  <c r="I925" i="3"/>
  <c r="L925" i="3" s="1"/>
  <c r="AK925" i="3" s="1"/>
  <c r="J925" i="3"/>
  <c r="E926" i="3"/>
  <c r="F926" i="3"/>
  <c r="G926" i="3"/>
  <c r="H926" i="3"/>
  <c r="I926" i="3"/>
  <c r="L926" i="3" s="1"/>
  <c r="BG926" i="3" s="1"/>
  <c r="J926" i="3"/>
  <c r="K926" i="3"/>
  <c r="O926" i="3" s="1"/>
  <c r="S926" i="3"/>
  <c r="AI926" i="3"/>
  <c r="AY926" i="3"/>
  <c r="E927" i="3"/>
  <c r="K927" i="3" s="1"/>
  <c r="M927" i="3" s="1"/>
  <c r="F927" i="3"/>
  <c r="G927" i="3"/>
  <c r="H927" i="3"/>
  <c r="I927" i="3"/>
  <c r="L927" i="3" s="1"/>
  <c r="J927" i="3"/>
  <c r="E928" i="3"/>
  <c r="F928" i="3"/>
  <c r="G928" i="3"/>
  <c r="K928" i="3" s="1"/>
  <c r="H928" i="3"/>
  <c r="I928" i="3"/>
  <c r="L928" i="3" s="1"/>
  <c r="J928" i="3"/>
  <c r="E929" i="3"/>
  <c r="K929" i="3" s="1"/>
  <c r="Q929" i="3" s="1"/>
  <c r="F929" i="3"/>
  <c r="G929" i="3"/>
  <c r="H929" i="3"/>
  <c r="I929" i="3"/>
  <c r="L929" i="3" s="1"/>
  <c r="J929" i="3"/>
  <c r="E930" i="3"/>
  <c r="F930" i="3"/>
  <c r="G930" i="3"/>
  <c r="K930" i="3" s="1"/>
  <c r="H930" i="3"/>
  <c r="I930" i="3"/>
  <c r="L930" i="3" s="1"/>
  <c r="J930" i="3"/>
  <c r="E931" i="3"/>
  <c r="K931" i="3" s="1"/>
  <c r="M931" i="3" s="1"/>
  <c r="F931" i="3"/>
  <c r="G931" i="3"/>
  <c r="H931" i="3"/>
  <c r="I931" i="3"/>
  <c r="L931" i="3" s="1"/>
  <c r="AY931" i="3" s="1"/>
  <c r="J931" i="3"/>
  <c r="P930" i="3" l="1"/>
  <c r="T930" i="3"/>
  <c r="X930" i="3"/>
  <c r="AB930" i="3"/>
  <c r="AF930" i="3"/>
  <c r="AJ930" i="3"/>
  <c r="AN930" i="3"/>
  <c r="AR930" i="3"/>
  <c r="AV930" i="3"/>
  <c r="AZ930" i="3"/>
  <c r="BD930" i="3"/>
  <c r="BH930" i="3"/>
  <c r="AG930" i="3"/>
  <c r="AO930" i="3"/>
  <c r="AW930" i="3"/>
  <c r="BE930" i="3"/>
  <c r="M930" i="3"/>
  <c r="Q930" i="3"/>
  <c r="U930" i="3"/>
  <c r="Y930" i="3"/>
  <c r="AC930" i="3"/>
  <c r="AK930" i="3"/>
  <c r="AS930" i="3"/>
  <c r="BA930" i="3"/>
  <c r="BI930" i="3"/>
  <c r="N930" i="3"/>
  <c r="R930" i="3"/>
  <c r="V930" i="3"/>
  <c r="Z930" i="3"/>
  <c r="AD930" i="3"/>
  <c r="AH930" i="3"/>
  <c r="AL930" i="3"/>
  <c r="AP930" i="3"/>
  <c r="AT930" i="3"/>
  <c r="AX930" i="3"/>
  <c r="BB930" i="3"/>
  <c r="BF930" i="3"/>
  <c r="W930" i="3"/>
  <c r="AM930" i="3"/>
  <c r="BC930" i="3"/>
  <c r="S930" i="3"/>
  <c r="AI930" i="3"/>
  <c r="AY930" i="3"/>
  <c r="AA930" i="3"/>
  <c r="AQ930" i="3"/>
  <c r="BG930" i="3"/>
  <c r="O930" i="3"/>
  <c r="AE930" i="3"/>
  <c r="AU930" i="3"/>
  <c r="P928" i="3"/>
  <c r="T928" i="3"/>
  <c r="X928" i="3"/>
  <c r="AB928" i="3"/>
  <c r="AF928" i="3"/>
  <c r="AJ928" i="3"/>
  <c r="AN928" i="3"/>
  <c r="AR928" i="3"/>
  <c r="AV928" i="3"/>
  <c r="AZ928" i="3"/>
  <c r="BD928" i="3"/>
  <c r="BH928" i="3"/>
  <c r="M928" i="3"/>
  <c r="Q928" i="3"/>
  <c r="U928" i="3"/>
  <c r="Y928" i="3"/>
  <c r="AC928" i="3"/>
  <c r="AG928" i="3"/>
  <c r="AK928" i="3"/>
  <c r="AO928" i="3"/>
  <c r="AS928" i="3"/>
  <c r="AW928" i="3"/>
  <c r="BA928" i="3"/>
  <c r="BE928" i="3"/>
  <c r="BI928" i="3"/>
  <c r="N928" i="3"/>
  <c r="R928" i="3"/>
  <c r="V928" i="3"/>
  <c r="Z928" i="3"/>
  <c r="AD928" i="3"/>
  <c r="AH928" i="3"/>
  <c r="AL928" i="3"/>
  <c r="AP928" i="3"/>
  <c r="AT928" i="3"/>
  <c r="AX928" i="3"/>
  <c r="BB928" i="3"/>
  <c r="BF928" i="3"/>
  <c r="W928" i="3"/>
  <c r="AM928" i="3"/>
  <c r="BC928" i="3"/>
  <c r="AA928" i="3"/>
  <c r="AQ928" i="3"/>
  <c r="BG928" i="3"/>
  <c r="S928" i="3"/>
  <c r="AI928" i="3"/>
  <c r="AY928" i="3"/>
  <c r="O928" i="3"/>
  <c r="AE928" i="3"/>
  <c r="AU928" i="3"/>
  <c r="P924" i="3"/>
  <c r="T924" i="3"/>
  <c r="X924" i="3"/>
  <c r="AB924" i="3"/>
  <c r="AF924" i="3"/>
  <c r="AJ924" i="3"/>
  <c r="AN924" i="3"/>
  <c r="AR924" i="3"/>
  <c r="AV924" i="3"/>
  <c r="AZ924" i="3"/>
  <c r="BD924" i="3"/>
  <c r="BH924" i="3"/>
  <c r="M924" i="3"/>
  <c r="Q924" i="3"/>
  <c r="U924" i="3"/>
  <c r="Y924" i="3"/>
  <c r="AC924" i="3"/>
  <c r="AG924" i="3"/>
  <c r="AK924" i="3"/>
  <c r="AO924" i="3"/>
  <c r="AS924" i="3"/>
  <c r="AW924" i="3"/>
  <c r="BA924" i="3"/>
  <c r="BE924" i="3"/>
  <c r="BI924" i="3"/>
  <c r="N924" i="3"/>
  <c r="R924" i="3"/>
  <c r="V924" i="3"/>
  <c r="Z924" i="3"/>
  <c r="AD924" i="3"/>
  <c r="AH924" i="3"/>
  <c r="AL924" i="3"/>
  <c r="AP924" i="3"/>
  <c r="AT924" i="3"/>
  <c r="AX924" i="3"/>
  <c r="BB924" i="3"/>
  <c r="BF924" i="3"/>
  <c r="W924" i="3"/>
  <c r="AM924" i="3"/>
  <c r="BC924" i="3"/>
  <c r="AA924" i="3"/>
  <c r="AQ924" i="3"/>
  <c r="BG924" i="3"/>
  <c r="O924" i="3"/>
  <c r="AE924" i="3"/>
  <c r="AU924" i="3"/>
  <c r="S924" i="3"/>
  <c r="AI924" i="3"/>
  <c r="AY924" i="3"/>
  <c r="BG931" i="3"/>
  <c r="AQ931" i="3"/>
  <c r="AI931" i="3"/>
  <c r="AA931" i="3"/>
  <c r="S931" i="3"/>
  <c r="BA925" i="3"/>
  <c r="U925" i="3"/>
  <c r="N925" i="3"/>
  <c r="R925" i="3"/>
  <c r="V925" i="3"/>
  <c r="Z925" i="3"/>
  <c r="AD925" i="3"/>
  <c r="AH925" i="3"/>
  <c r="AL925" i="3"/>
  <c r="AP925" i="3"/>
  <c r="AT925" i="3"/>
  <c r="AX925" i="3"/>
  <c r="BB925" i="3"/>
  <c r="BF925" i="3"/>
  <c r="O925" i="3"/>
  <c r="S925" i="3"/>
  <c r="W925" i="3"/>
  <c r="AA925" i="3"/>
  <c r="AE925" i="3"/>
  <c r="AI925" i="3"/>
  <c r="AM925" i="3"/>
  <c r="AQ925" i="3"/>
  <c r="AU925" i="3"/>
  <c r="AY925" i="3"/>
  <c r="BC925" i="3"/>
  <c r="BG925" i="3"/>
  <c r="P925" i="3"/>
  <c r="T925" i="3"/>
  <c r="X925" i="3"/>
  <c r="AB925" i="3"/>
  <c r="AF925" i="3"/>
  <c r="AJ925" i="3"/>
  <c r="AN925" i="3"/>
  <c r="AR925" i="3"/>
  <c r="AV925" i="3"/>
  <c r="AZ925" i="3"/>
  <c r="BD925" i="3"/>
  <c r="BH925" i="3"/>
  <c r="BE931" i="3"/>
  <c r="AW931" i="3"/>
  <c r="AO931" i="3"/>
  <c r="AG931" i="3"/>
  <c r="Y931" i="3"/>
  <c r="Q931" i="3"/>
  <c r="AW929" i="3"/>
  <c r="AG929" i="3"/>
  <c r="AW927" i="3"/>
  <c r="AG927" i="3"/>
  <c r="Q927" i="3"/>
  <c r="AU926" i="3"/>
  <c r="AE926" i="3"/>
  <c r="AW925" i="3"/>
  <c r="AG925" i="3"/>
  <c r="Q925" i="3"/>
  <c r="N929" i="3"/>
  <c r="R929" i="3"/>
  <c r="V929" i="3"/>
  <c r="Z929" i="3"/>
  <c r="AD929" i="3"/>
  <c r="AH929" i="3"/>
  <c r="AL929" i="3"/>
  <c r="AP929" i="3"/>
  <c r="AT929" i="3"/>
  <c r="AX929" i="3"/>
  <c r="BB929" i="3"/>
  <c r="BF929" i="3"/>
  <c r="O929" i="3"/>
  <c r="S929" i="3"/>
  <c r="W929" i="3"/>
  <c r="AA929" i="3"/>
  <c r="AE929" i="3"/>
  <c r="AI929" i="3"/>
  <c r="AM929" i="3"/>
  <c r="AQ929" i="3"/>
  <c r="AU929" i="3"/>
  <c r="AY929" i="3"/>
  <c r="BC929" i="3"/>
  <c r="BG929" i="3"/>
  <c r="P929" i="3"/>
  <c r="T929" i="3"/>
  <c r="X929" i="3"/>
  <c r="AB929" i="3"/>
  <c r="AF929" i="3"/>
  <c r="AJ929" i="3"/>
  <c r="AN929" i="3"/>
  <c r="AR929" i="3"/>
  <c r="AV929" i="3"/>
  <c r="AZ929" i="3"/>
  <c r="BD929" i="3"/>
  <c r="BH929" i="3"/>
  <c r="BA927" i="3"/>
  <c r="AK927" i="3"/>
  <c r="U927" i="3"/>
  <c r="BC931" i="3"/>
  <c r="AU931" i="3"/>
  <c r="AM931" i="3"/>
  <c r="AE931" i="3"/>
  <c r="W931" i="3"/>
  <c r="AS927" i="3"/>
  <c r="AC927" i="3"/>
  <c r="AQ926" i="3"/>
  <c r="AA926" i="3"/>
  <c r="P926" i="3"/>
  <c r="T926" i="3"/>
  <c r="BM926" i="3" s="1"/>
  <c r="X926" i="3"/>
  <c r="AB926" i="3"/>
  <c r="AF926" i="3"/>
  <c r="AJ926" i="3"/>
  <c r="BL926" i="3" s="1"/>
  <c r="AN926" i="3"/>
  <c r="AR926" i="3"/>
  <c r="AV926" i="3"/>
  <c r="AZ926" i="3"/>
  <c r="BD926" i="3"/>
  <c r="BH926" i="3"/>
  <c r="M926" i="3"/>
  <c r="Q926" i="3"/>
  <c r="U926" i="3"/>
  <c r="Y926" i="3"/>
  <c r="AC926" i="3"/>
  <c r="AG926" i="3"/>
  <c r="AK926" i="3"/>
  <c r="AO926" i="3"/>
  <c r="AS926" i="3"/>
  <c r="AW926" i="3"/>
  <c r="BA926" i="3"/>
  <c r="BE926" i="3"/>
  <c r="BI926" i="3"/>
  <c r="N926" i="3"/>
  <c r="R926" i="3"/>
  <c r="V926" i="3"/>
  <c r="Z926" i="3"/>
  <c r="AD926" i="3"/>
  <c r="AH926" i="3"/>
  <c r="AL926" i="3"/>
  <c r="AP926" i="3"/>
  <c r="AT926" i="3"/>
  <c r="AX926" i="3"/>
  <c r="BB926" i="3"/>
  <c r="BF926" i="3"/>
  <c r="BI925" i="3"/>
  <c r="AS925" i="3"/>
  <c r="AC925" i="3"/>
  <c r="M925" i="3"/>
  <c r="AD919" i="3"/>
  <c r="N931" i="3"/>
  <c r="R931" i="3"/>
  <c r="V931" i="3"/>
  <c r="Z931" i="3"/>
  <c r="AD931" i="3"/>
  <c r="AH931" i="3"/>
  <c r="AL931" i="3"/>
  <c r="AP931" i="3"/>
  <c r="AT931" i="3"/>
  <c r="AX931" i="3"/>
  <c r="BB931" i="3"/>
  <c r="BF931" i="3"/>
  <c r="O931" i="3"/>
  <c r="P931" i="3"/>
  <c r="BK931" i="3" s="1"/>
  <c r="T931" i="3"/>
  <c r="X931" i="3"/>
  <c r="AB931" i="3"/>
  <c r="AF931" i="3"/>
  <c r="AJ931" i="3"/>
  <c r="AN931" i="3"/>
  <c r="AR931" i="3"/>
  <c r="AV931" i="3"/>
  <c r="AZ931" i="3"/>
  <c r="BD931" i="3"/>
  <c r="BH931" i="3"/>
  <c r="BA929" i="3"/>
  <c r="AK929" i="3"/>
  <c r="U929" i="3"/>
  <c r="N927" i="3"/>
  <c r="R927" i="3"/>
  <c r="V927" i="3"/>
  <c r="Z927" i="3"/>
  <c r="AD927" i="3"/>
  <c r="AH927" i="3"/>
  <c r="AL927" i="3"/>
  <c r="AP927" i="3"/>
  <c r="AT927" i="3"/>
  <c r="AX927" i="3"/>
  <c r="BB927" i="3"/>
  <c r="BF927" i="3"/>
  <c r="O927" i="3"/>
  <c r="S927" i="3"/>
  <c r="W927" i="3"/>
  <c r="AA927" i="3"/>
  <c r="AE927" i="3"/>
  <c r="AI927" i="3"/>
  <c r="AM927" i="3"/>
  <c r="AQ927" i="3"/>
  <c r="AU927" i="3"/>
  <c r="AY927" i="3"/>
  <c r="BC927" i="3"/>
  <c r="BG927" i="3"/>
  <c r="P927" i="3"/>
  <c r="BK927" i="3" s="1"/>
  <c r="T927" i="3"/>
  <c r="X927" i="3"/>
  <c r="AB927" i="3"/>
  <c r="AF927" i="3"/>
  <c r="AJ927" i="3"/>
  <c r="AN927" i="3"/>
  <c r="AR927" i="3"/>
  <c r="AV927" i="3"/>
  <c r="AZ927" i="3"/>
  <c r="BD927" i="3"/>
  <c r="BH927" i="3"/>
  <c r="BI929" i="3"/>
  <c r="AS929" i="3"/>
  <c r="AC929" i="3"/>
  <c r="M929" i="3"/>
  <c r="BI927" i="3"/>
  <c r="P921" i="3"/>
  <c r="T921" i="3"/>
  <c r="X921" i="3"/>
  <c r="AB921" i="3"/>
  <c r="AF921" i="3"/>
  <c r="AJ921" i="3"/>
  <c r="AN921" i="3"/>
  <c r="AR921" i="3"/>
  <c r="AV921" i="3"/>
  <c r="AZ921" i="3"/>
  <c r="BD921" i="3"/>
  <c r="BH921" i="3"/>
  <c r="M921" i="3"/>
  <c r="Q921" i="3"/>
  <c r="U921" i="3"/>
  <c r="Y921" i="3"/>
  <c r="AC921" i="3"/>
  <c r="AG921" i="3"/>
  <c r="AK921" i="3"/>
  <c r="AO921" i="3"/>
  <c r="AS921" i="3"/>
  <c r="AW921" i="3"/>
  <c r="BA921" i="3"/>
  <c r="BE921" i="3"/>
  <c r="BI921" i="3"/>
  <c r="N921" i="3"/>
  <c r="R921" i="3"/>
  <c r="V921" i="3"/>
  <c r="Z921" i="3"/>
  <c r="AD921" i="3"/>
  <c r="AH921" i="3"/>
  <c r="AL921" i="3"/>
  <c r="AP921" i="3"/>
  <c r="AT921" i="3"/>
  <c r="AX921" i="3"/>
  <c r="BB921" i="3"/>
  <c r="BF921" i="3"/>
  <c r="AA921" i="3"/>
  <c r="AQ921" i="3"/>
  <c r="BG921" i="3"/>
  <c r="O921" i="3"/>
  <c r="AE921" i="3"/>
  <c r="AU921" i="3"/>
  <c r="S921" i="3"/>
  <c r="BM921" i="3" s="1"/>
  <c r="AI921" i="3"/>
  <c r="AY921" i="3"/>
  <c r="BI931" i="3"/>
  <c r="BA931" i="3"/>
  <c r="AS931" i="3"/>
  <c r="AK931" i="3"/>
  <c r="AC931" i="3"/>
  <c r="U931" i="3"/>
  <c r="BE929" i="3"/>
  <c r="AO929" i="3"/>
  <c r="Y929" i="3"/>
  <c r="BE927" i="3"/>
  <c r="AO927" i="3"/>
  <c r="Y927" i="3"/>
  <c r="BC926" i="3"/>
  <c r="AM926" i="3"/>
  <c r="W926" i="3"/>
  <c r="BE925" i="3"/>
  <c r="AO925" i="3"/>
  <c r="Y925" i="3"/>
  <c r="AM921" i="3"/>
  <c r="N915" i="3"/>
  <c r="AA915" i="3"/>
  <c r="AQ915" i="3"/>
  <c r="BG915" i="3"/>
  <c r="AB915" i="3"/>
  <c r="AR915" i="3"/>
  <c r="BH915" i="3"/>
  <c r="AP915" i="3"/>
  <c r="AC915" i="3"/>
  <c r="BI915" i="3"/>
  <c r="AL915" i="3"/>
  <c r="Q914" i="3"/>
  <c r="V914" i="3"/>
  <c r="AA914" i="3"/>
  <c r="AG914" i="3"/>
  <c r="AL914" i="3"/>
  <c r="AQ914" i="3"/>
  <c r="AW914" i="3"/>
  <c r="BB914" i="3"/>
  <c r="BG914" i="3"/>
  <c r="R914" i="3"/>
  <c r="AC914" i="3"/>
  <c r="AM914" i="3"/>
  <c r="AX914" i="3"/>
  <c r="BI914" i="3"/>
  <c r="S914" i="3"/>
  <c r="AD914" i="3"/>
  <c r="AO914" i="3"/>
  <c r="AY914" i="3"/>
  <c r="M914" i="3"/>
  <c r="W914" i="3"/>
  <c r="AH914" i="3"/>
  <c r="AS914" i="3"/>
  <c r="BC914" i="3"/>
  <c r="BH923" i="3"/>
  <c r="BD923" i="3"/>
  <c r="AZ923" i="3"/>
  <c r="AV923" i="3"/>
  <c r="AR923" i="3"/>
  <c r="AN923" i="3"/>
  <c r="AJ923" i="3"/>
  <c r="AF923" i="3"/>
  <c r="AB923" i="3"/>
  <c r="X923" i="3"/>
  <c r="T923" i="3"/>
  <c r="P923" i="3"/>
  <c r="BN923" i="3" s="1"/>
  <c r="N922" i="3"/>
  <c r="R922" i="3"/>
  <c r="V922" i="3"/>
  <c r="Z922" i="3"/>
  <c r="AD922" i="3"/>
  <c r="AH922" i="3"/>
  <c r="AL922" i="3"/>
  <c r="AP922" i="3"/>
  <c r="AT922" i="3"/>
  <c r="AX922" i="3"/>
  <c r="BB922" i="3"/>
  <c r="BF922" i="3"/>
  <c r="O922" i="3"/>
  <c r="S922" i="3"/>
  <c r="W922" i="3"/>
  <c r="AA922" i="3"/>
  <c r="AE922" i="3"/>
  <c r="AI922" i="3"/>
  <c r="AM922" i="3"/>
  <c r="AQ922" i="3"/>
  <c r="AU922" i="3"/>
  <c r="AY922" i="3"/>
  <c r="BC922" i="3"/>
  <c r="BG922" i="3"/>
  <c r="P922" i="3"/>
  <c r="T922" i="3"/>
  <c r="X922" i="3"/>
  <c r="AB922" i="3"/>
  <c r="AF922" i="3"/>
  <c r="AJ922" i="3"/>
  <c r="AN922" i="3"/>
  <c r="AR922" i="3"/>
  <c r="AV922" i="3"/>
  <c r="AZ922" i="3"/>
  <c r="BD922" i="3"/>
  <c r="BH922" i="3"/>
  <c r="BE920" i="3"/>
  <c r="AO920" i="3"/>
  <c r="N920" i="3"/>
  <c r="R920" i="3"/>
  <c r="V920" i="3"/>
  <c r="Z920" i="3"/>
  <c r="AD920" i="3"/>
  <c r="AH920" i="3"/>
  <c r="AL920" i="3"/>
  <c r="AP920" i="3"/>
  <c r="AT920" i="3"/>
  <c r="AX920" i="3"/>
  <c r="BB920" i="3"/>
  <c r="BF920" i="3"/>
  <c r="O920" i="3"/>
  <c r="S920" i="3"/>
  <c r="W920" i="3"/>
  <c r="AA920" i="3"/>
  <c r="AE920" i="3"/>
  <c r="AI920" i="3"/>
  <c r="AM920" i="3"/>
  <c r="AQ920" i="3"/>
  <c r="AU920" i="3"/>
  <c r="AY920" i="3"/>
  <c r="BC920" i="3"/>
  <c r="BG920" i="3"/>
  <c r="P920" i="3"/>
  <c r="BK920" i="3" s="1"/>
  <c r="T920" i="3"/>
  <c r="X920" i="3"/>
  <c r="AB920" i="3"/>
  <c r="AF920" i="3"/>
  <c r="AJ920" i="3"/>
  <c r="AN920" i="3"/>
  <c r="AR920" i="3"/>
  <c r="AV920" i="3"/>
  <c r="AZ920" i="3"/>
  <c r="BD920" i="3"/>
  <c r="BH920" i="3"/>
  <c r="AZ919" i="3"/>
  <c r="O917" i="3"/>
  <c r="S917" i="3"/>
  <c r="W917" i="3"/>
  <c r="AA917" i="3"/>
  <c r="AE917" i="3"/>
  <c r="AI917" i="3"/>
  <c r="AM917" i="3"/>
  <c r="AQ917" i="3"/>
  <c r="AU917" i="3"/>
  <c r="AY917" i="3"/>
  <c r="BC917" i="3"/>
  <c r="BG917" i="3"/>
  <c r="P917" i="3"/>
  <c r="T917" i="3"/>
  <c r="X917" i="3"/>
  <c r="AB917" i="3"/>
  <c r="AF917" i="3"/>
  <c r="AJ917" i="3"/>
  <c r="AN917" i="3"/>
  <c r="AR917" i="3"/>
  <c r="AV917" i="3"/>
  <c r="AZ917" i="3"/>
  <c r="BD917" i="3"/>
  <c r="BH917" i="3"/>
  <c r="R917" i="3"/>
  <c r="Z917" i="3"/>
  <c r="AH917" i="3"/>
  <c r="AP917" i="3"/>
  <c r="AX917" i="3"/>
  <c r="BF917" i="3"/>
  <c r="M917" i="3"/>
  <c r="U917" i="3"/>
  <c r="AC917" i="3"/>
  <c r="AK917" i="3"/>
  <c r="AS917" i="3"/>
  <c r="BA917" i="3"/>
  <c r="BI917" i="3"/>
  <c r="N917" i="3"/>
  <c r="V917" i="3"/>
  <c r="AD917" i="3"/>
  <c r="AL917" i="3"/>
  <c r="AT917" i="3"/>
  <c r="BB917" i="3"/>
  <c r="M916" i="3"/>
  <c r="Q916" i="3"/>
  <c r="U916" i="3"/>
  <c r="Y916" i="3"/>
  <c r="AC916" i="3"/>
  <c r="AG916" i="3"/>
  <c r="AK916" i="3"/>
  <c r="AO916" i="3"/>
  <c r="AS916" i="3"/>
  <c r="AW916" i="3"/>
  <c r="BA916" i="3"/>
  <c r="BE916" i="3"/>
  <c r="BI916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T916" i="3"/>
  <c r="AB916" i="3"/>
  <c r="AJ916" i="3"/>
  <c r="AR916" i="3"/>
  <c r="AZ916" i="3"/>
  <c r="BH916" i="3"/>
  <c r="O916" i="3"/>
  <c r="W916" i="3"/>
  <c r="AE916" i="3"/>
  <c r="AM916" i="3"/>
  <c r="AU916" i="3"/>
  <c r="BC916" i="3"/>
  <c r="P916" i="3"/>
  <c r="X916" i="3"/>
  <c r="AF916" i="3"/>
  <c r="AN916" i="3"/>
  <c r="AV916" i="3"/>
  <c r="BD916" i="3"/>
  <c r="Y915" i="3"/>
  <c r="L915" i="3"/>
  <c r="AG915" i="3" s="1"/>
  <c r="BE914" i="3"/>
  <c r="N914" i="3"/>
  <c r="O919" i="3"/>
  <c r="AE919" i="3"/>
  <c r="AU919" i="3"/>
  <c r="P919" i="3"/>
  <c r="AK919" i="3"/>
  <c r="BF919" i="3"/>
  <c r="AG919" i="3"/>
  <c r="BB919" i="3"/>
  <c r="X919" i="3"/>
  <c r="AS919" i="3"/>
  <c r="M918" i="3"/>
  <c r="Q918" i="3"/>
  <c r="U918" i="3"/>
  <c r="Y918" i="3"/>
  <c r="AC918" i="3"/>
  <c r="AG918" i="3"/>
  <c r="AK918" i="3"/>
  <c r="AO918" i="3"/>
  <c r="AS918" i="3"/>
  <c r="AW918" i="3"/>
  <c r="BA918" i="3"/>
  <c r="BE918" i="3"/>
  <c r="BI918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T918" i="3"/>
  <c r="BM918" i="3" s="1"/>
  <c r="AB918" i="3"/>
  <c r="AJ918" i="3"/>
  <c r="AR918" i="3"/>
  <c r="AZ918" i="3"/>
  <c r="BH918" i="3"/>
  <c r="O918" i="3"/>
  <c r="W918" i="3"/>
  <c r="AE918" i="3"/>
  <c r="AM918" i="3"/>
  <c r="AU918" i="3"/>
  <c r="BC918" i="3"/>
  <c r="P918" i="3"/>
  <c r="X918" i="3"/>
  <c r="AF918" i="3"/>
  <c r="AN918" i="3"/>
  <c r="AV918" i="3"/>
  <c r="BD918" i="3"/>
  <c r="AW915" i="3"/>
  <c r="Q915" i="3"/>
  <c r="AT914" i="3"/>
  <c r="BF923" i="3"/>
  <c r="BB923" i="3"/>
  <c r="AX923" i="3"/>
  <c r="AT923" i="3"/>
  <c r="AP923" i="3"/>
  <c r="AL923" i="3"/>
  <c r="AH923" i="3"/>
  <c r="AD923" i="3"/>
  <c r="Z923" i="3"/>
  <c r="V923" i="3"/>
  <c r="BK923" i="3" s="1"/>
  <c r="R923" i="3"/>
  <c r="BL923" i="3" s="1"/>
  <c r="BI922" i="3"/>
  <c r="AS922" i="3"/>
  <c r="AC922" i="3"/>
  <c r="M922" i="3"/>
  <c r="AW920" i="3"/>
  <c r="AG920" i="3"/>
  <c r="Q920" i="3"/>
  <c r="L919" i="3"/>
  <c r="BG918" i="3"/>
  <c r="AA918" i="3"/>
  <c r="AW917" i="3"/>
  <c r="Q917" i="3"/>
  <c r="AY916" i="3"/>
  <c r="S916" i="3"/>
  <c r="AO915" i="3"/>
  <c r="AI914" i="3"/>
  <c r="N913" i="3"/>
  <c r="R913" i="3"/>
  <c r="V913" i="3"/>
  <c r="Z913" i="3"/>
  <c r="AD913" i="3"/>
  <c r="AH913" i="3"/>
  <c r="AL913" i="3"/>
  <c r="AP913" i="3"/>
  <c r="AT913" i="3"/>
  <c r="AX913" i="3"/>
  <c r="BB913" i="3"/>
  <c r="BF913" i="3"/>
  <c r="O913" i="3"/>
  <c r="S913" i="3"/>
  <c r="W913" i="3"/>
  <c r="AA913" i="3"/>
  <c r="AE913" i="3"/>
  <c r="AI913" i="3"/>
  <c r="AM913" i="3"/>
  <c r="AQ913" i="3"/>
  <c r="AU913" i="3"/>
  <c r="AY913" i="3"/>
  <c r="BC913" i="3"/>
  <c r="BG913" i="3"/>
  <c r="P913" i="3"/>
  <c r="T913" i="3"/>
  <c r="X913" i="3"/>
  <c r="AB913" i="3"/>
  <c r="AF913" i="3"/>
  <c r="AJ913" i="3"/>
  <c r="AN913" i="3"/>
  <c r="AR913" i="3"/>
  <c r="AV913" i="3"/>
  <c r="AZ913" i="3"/>
  <c r="BD913" i="3"/>
  <c r="BH913" i="3"/>
  <c r="Y913" i="3"/>
  <c r="AO913" i="3"/>
  <c r="BE913" i="3"/>
  <c r="M913" i="3"/>
  <c r="AC913" i="3"/>
  <c r="AS913" i="3"/>
  <c r="BI913" i="3"/>
  <c r="BA913" i="3"/>
  <c r="U913" i="3"/>
  <c r="AW913" i="3"/>
  <c r="P914" i="3"/>
  <c r="T914" i="3"/>
  <c r="X914" i="3"/>
  <c r="AB914" i="3"/>
  <c r="AF914" i="3"/>
  <c r="AJ914" i="3"/>
  <c r="AN914" i="3"/>
  <c r="AR914" i="3"/>
  <c r="AV914" i="3"/>
  <c r="AZ914" i="3"/>
  <c r="BD914" i="3"/>
  <c r="BH914" i="3"/>
  <c r="BG912" i="3"/>
  <c r="AQ912" i="3"/>
  <c r="P912" i="3"/>
  <c r="T912" i="3"/>
  <c r="X912" i="3"/>
  <c r="AB912" i="3"/>
  <c r="AF912" i="3"/>
  <c r="AJ912" i="3"/>
  <c r="AN912" i="3"/>
  <c r="AR912" i="3"/>
  <c r="AV912" i="3"/>
  <c r="AZ912" i="3"/>
  <c r="BD912" i="3"/>
  <c r="BH912" i="3"/>
  <c r="M912" i="3"/>
  <c r="Q912" i="3"/>
  <c r="U912" i="3"/>
  <c r="Y912" i="3"/>
  <c r="AC912" i="3"/>
  <c r="AG912" i="3"/>
  <c r="AK912" i="3"/>
  <c r="AO912" i="3"/>
  <c r="AS912" i="3"/>
  <c r="AW912" i="3"/>
  <c r="BA912" i="3"/>
  <c r="BE912" i="3"/>
  <c r="BI912" i="3"/>
  <c r="N912" i="3"/>
  <c r="R912" i="3"/>
  <c r="BL912" i="3" s="1"/>
  <c r="V912" i="3"/>
  <c r="Z912" i="3"/>
  <c r="AD912" i="3"/>
  <c r="AH912" i="3"/>
  <c r="AL912" i="3"/>
  <c r="AP912" i="3"/>
  <c r="AT912" i="3"/>
  <c r="AX912" i="3"/>
  <c r="BB912" i="3"/>
  <c r="BF912" i="3"/>
  <c r="BI911" i="3"/>
  <c r="AS911" i="3"/>
  <c r="AC911" i="3"/>
  <c r="M911" i="3"/>
  <c r="BG910" i="3"/>
  <c r="AQ910" i="3"/>
  <c r="P910" i="3"/>
  <c r="T910" i="3"/>
  <c r="X910" i="3"/>
  <c r="AB910" i="3"/>
  <c r="AF910" i="3"/>
  <c r="AJ910" i="3"/>
  <c r="AN910" i="3"/>
  <c r="AR910" i="3"/>
  <c r="AV910" i="3"/>
  <c r="AZ910" i="3"/>
  <c r="BD910" i="3"/>
  <c r="BH910" i="3"/>
  <c r="M910" i="3"/>
  <c r="Q910" i="3"/>
  <c r="U910" i="3"/>
  <c r="Y910" i="3"/>
  <c r="AC910" i="3"/>
  <c r="AG910" i="3"/>
  <c r="AK910" i="3"/>
  <c r="AO910" i="3"/>
  <c r="AS910" i="3"/>
  <c r="AW910" i="3"/>
  <c r="BA910" i="3"/>
  <c r="BE910" i="3"/>
  <c r="BI910" i="3"/>
  <c r="N910" i="3"/>
  <c r="R910" i="3"/>
  <c r="BL910" i="3" s="1"/>
  <c r="V910" i="3"/>
  <c r="Z910" i="3"/>
  <c r="BM910" i="3" s="1"/>
  <c r="AD910" i="3"/>
  <c r="AH910" i="3"/>
  <c r="AL910" i="3"/>
  <c r="AP910" i="3"/>
  <c r="AT910" i="3"/>
  <c r="AX910" i="3"/>
  <c r="BB910" i="3"/>
  <c r="BF910" i="3"/>
  <c r="BI909" i="3"/>
  <c r="AS909" i="3"/>
  <c r="AC909" i="3"/>
  <c r="M909" i="3"/>
  <c r="BF914" i="3"/>
  <c r="BA914" i="3"/>
  <c r="AU914" i="3"/>
  <c r="AP914" i="3"/>
  <c r="AK914" i="3"/>
  <c r="AE914" i="3"/>
  <c r="Z914" i="3"/>
  <c r="U914" i="3"/>
  <c r="O914" i="3"/>
  <c r="BC912" i="3"/>
  <c r="AM912" i="3"/>
  <c r="W912" i="3"/>
  <c r="BE911" i="3"/>
  <c r="AO911" i="3"/>
  <c r="BC910" i="3"/>
  <c r="AM910" i="3"/>
  <c r="W910" i="3"/>
  <c r="BE909" i="3"/>
  <c r="AO909" i="3"/>
  <c r="BM912" i="3"/>
  <c r="N911" i="3"/>
  <c r="R911" i="3"/>
  <c r="V911" i="3"/>
  <c r="Z911" i="3"/>
  <c r="AD911" i="3"/>
  <c r="AH911" i="3"/>
  <c r="AL911" i="3"/>
  <c r="AP911" i="3"/>
  <c r="AT911" i="3"/>
  <c r="AX911" i="3"/>
  <c r="BB911" i="3"/>
  <c r="BF911" i="3"/>
  <c r="O911" i="3"/>
  <c r="S911" i="3"/>
  <c r="W911" i="3"/>
  <c r="AA911" i="3"/>
  <c r="AE911" i="3"/>
  <c r="AI911" i="3"/>
  <c r="AM911" i="3"/>
  <c r="AQ911" i="3"/>
  <c r="AU911" i="3"/>
  <c r="AY911" i="3"/>
  <c r="BC911" i="3"/>
  <c r="BG911" i="3"/>
  <c r="P911" i="3"/>
  <c r="T911" i="3"/>
  <c r="X911" i="3"/>
  <c r="AB911" i="3"/>
  <c r="AF911" i="3"/>
  <c r="AJ911" i="3"/>
  <c r="AN911" i="3"/>
  <c r="AR911" i="3"/>
  <c r="AV911" i="3"/>
  <c r="AZ911" i="3"/>
  <c r="BD911" i="3"/>
  <c r="BH911" i="3"/>
  <c r="N909" i="3"/>
  <c r="R909" i="3"/>
  <c r="V909" i="3"/>
  <c r="Z909" i="3"/>
  <c r="AD909" i="3"/>
  <c r="AH909" i="3"/>
  <c r="AL909" i="3"/>
  <c r="AP909" i="3"/>
  <c r="AT909" i="3"/>
  <c r="AX909" i="3"/>
  <c r="BB909" i="3"/>
  <c r="BF909" i="3"/>
  <c r="O909" i="3"/>
  <c r="S909" i="3"/>
  <c r="W909" i="3"/>
  <c r="AA909" i="3"/>
  <c r="AE909" i="3"/>
  <c r="AI909" i="3"/>
  <c r="AM909" i="3"/>
  <c r="AQ909" i="3"/>
  <c r="AU909" i="3"/>
  <c r="AY909" i="3"/>
  <c r="BC909" i="3"/>
  <c r="BG909" i="3"/>
  <c r="P909" i="3"/>
  <c r="T909" i="3"/>
  <c r="X909" i="3"/>
  <c r="AB909" i="3"/>
  <c r="AF909" i="3"/>
  <c r="AJ909" i="3"/>
  <c r="AN909" i="3"/>
  <c r="AR909" i="3"/>
  <c r="AV909" i="3"/>
  <c r="AZ909" i="3"/>
  <c r="BD909" i="3"/>
  <c r="BH909" i="3"/>
  <c r="E793" i="3"/>
  <c r="F793" i="3"/>
  <c r="G793" i="3"/>
  <c r="H793" i="3"/>
  <c r="I793" i="3"/>
  <c r="J793" i="3"/>
  <c r="E794" i="3"/>
  <c r="F794" i="3"/>
  <c r="G794" i="3"/>
  <c r="H794" i="3"/>
  <c r="L794" i="3" s="1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L798" i="3"/>
  <c r="E799" i="3"/>
  <c r="F799" i="3"/>
  <c r="K799" i="3" s="1"/>
  <c r="G799" i="3"/>
  <c r="H799" i="3"/>
  <c r="I799" i="3"/>
  <c r="J799" i="3"/>
  <c r="E800" i="3"/>
  <c r="F800" i="3"/>
  <c r="K800" i="3" s="1"/>
  <c r="G800" i="3"/>
  <c r="H800" i="3"/>
  <c r="I800" i="3"/>
  <c r="J800" i="3"/>
  <c r="L800" i="3" s="1"/>
  <c r="E801" i="3"/>
  <c r="F801" i="3"/>
  <c r="G801" i="3"/>
  <c r="H801" i="3"/>
  <c r="I801" i="3"/>
  <c r="J801" i="3"/>
  <c r="E802" i="3"/>
  <c r="F802" i="3"/>
  <c r="G802" i="3"/>
  <c r="H802" i="3"/>
  <c r="L802" i="3" s="1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L806" i="3"/>
  <c r="E807" i="3"/>
  <c r="F807" i="3"/>
  <c r="K807" i="3" s="1"/>
  <c r="G807" i="3"/>
  <c r="H807" i="3"/>
  <c r="I807" i="3"/>
  <c r="J807" i="3"/>
  <c r="E808" i="3"/>
  <c r="F808" i="3"/>
  <c r="K808" i="3" s="1"/>
  <c r="G808" i="3"/>
  <c r="H808" i="3"/>
  <c r="I808" i="3"/>
  <c r="J808" i="3"/>
  <c r="L808" i="3" s="1"/>
  <c r="E809" i="3"/>
  <c r="F809" i="3"/>
  <c r="G809" i="3"/>
  <c r="H809" i="3"/>
  <c r="I809" i="3"/>
  <c r="J809" i="3"/>
  <c r="E810" i="3"/>
  <c r="F810" i="3"/>
  <c r="G810" i="3"/>
  <c r="H810" i="3"/>
  <c r="L810" i="3" s="1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L814" i="3"/>
  <c r="E815" i="3"/>
  <c r="F815" i="3"/>
  <c r="K815" i="3" s="1"/>
  <c r="G815" i="3"/>
  <c r="H815" i="3"/>
  <c r="I815" i="3"/>
  <c r="J815" i="3"/>
  <c r="E816" i="3"/>
  <c r="F816" i="3"/>
  <c r="K816" i="3" s="1"/>
  <c r="G816" i="3"/>
  <c r="H816" i="3"/>
  <c r="I816" i="3"/>
  <c r="J816" i="3"/>
  <c r="L816" i="3" s="1"/>
  <c r="E817" i="3"/>
  <c r="F817" i="3"/>
  <c r="G817" i="3"/>
  <c r="H817" i="3"/>
  <c r="I817" i="3"/>
  <c r="J817" i="3"/>
  <c r="E818" i="3"/>
  <c r="F818" i="3"/>
  <c r="G818" i="3"/>
  <c r="H818" i="3"/>
  <c r="L818" i="3" s="1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L844" i="3"/>
  <c r="E845" i="3"/>
  <c r="F845" i="3"/>
  <c r="K845" i="3" s="1"/>
  <c r="G845" i="3"/>
  <c r="H845" i="3"/>
  <c r="I845" i="3"/>
  <c r="J845" i="3"/>
  <c r="E846" i="3"/>
  <c r="F846" i="3"/>
  <c r="K846" i="3" s="1"/>
  <c r="G846" i="3"/>
  <c r="H846" i="3"/>
  <c r="I846" i="3"/>
  <c r="J846" i="3"/>
  <c r="L846" i="3" s="1"/>
  <c r="E847" i="3"/>
  <c r="F847" i="3"/>
  <c r="G847" i="3"/>
  <c r="H847" i="3"/>
  <c r="I847" i="3"/>
  <c r="J847" i="3"/>
  <c r="E848" i="3"/>
  <c r="F848" i="3"/>
  <c r="G848" i="3"/>
  <c r="H848" i="3"/>
  <c r="I848" i="3"/>
  <c r="J848" i="3"/>
  <c r="L848" i="3" s="1"/>
  <c r="E849" i="3"/>
  <c r="F849" i="3"/>
  <c r="K849" i="3" s="1"/>
  <c r="G849" i="3"/>
  <c r="H849" i="3"/>
  <c r="I849" i="3"/>
  <c r="J849" i="3"/>
  <c r="E850" i="3"/>
  <c r="F850" i="3"/>
  <c r="K850" i="3" s="1"/>
  <c r="G850" i="3"/>
  <c r="H850" i="3"/>
  <c r="I850" i="3"/>
  <c r="J850" i="3"/>
  <c r="L850" i="3" s="1"/>
  <c r="E851" i="3"/>
  <c r="F851" i="3"/>
  <c r="G851" i="3"/>
  <c r="H851" i="3"/>
  <c r="I851" i="3"/>
  <c r="J851" i="3"/>
  <c r="E852" i="3"/>
  <c r="F852" i="3"/>
  <c r="G852" i="3"/>
  <c r="H852" i="3"/>
  <c r="I852" i="3"/>
  <c r="J852" i="3"/>
  <c r="L852" i="3" s="1"/>
  <c r="E853" i="3"/>
  <c r="F853" i="3"/>
  <c r="G853" i="3"/>
  <c r="H853" i="3"/>
  <c r="I853" i="3"/>
  <c r="J853" i="3"/>
  <c r="E854" i="3"/>
  <c r="F854" i="3"/>
  <c r="K854" i="3" s="1"/>
  <c r="G854" i="3"/>
  <c r="H854" i="3"/>
  <c r="I854" i="3"/>
  <c r="J854" i="3"/>
  <c r="L854" i="3" s="1"/>
  <c r="E855" i="3"/>
  <c r="F855" i="3"/>
  <c r="K855" i="3" s="1"/>
  <c r="G855" i="3"/>
  <c r="H855" i="3"/>
  <c r="I855" i="3"/>
  <c r="J855" i="3"/>
  <c r="E856" i="3"/>
  <c r="F856" i="3"/>
  <c r="K856" i="3" s="1"/>
  <c r="G856" i="3"/>
  <c r="H856" i="3"/>
  <c r="I856" i="3"/>
  <c r="J856" i="3"/>
  <c r="L856" i="3" s="1"/>
  <c r="E857" i="3"/>
  <c r="F857" i="3"/>
  <c r="G857" i="3"/>
  <c r="H857" i="3"/>
  <c r="I857" i="3"/>
  <c r="J857" i="3"/>
  <c r="E858" i="3"/>
  <c r="F858" i="3"/>
  <c r="G858" i="3"/>
  <c r="H858" i="3"/>
  <c r="L858" i="3" s="1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L870" i="3"/>
  <c r="E871" i="3"/>
  <c r="F871" i="3"/>
  <c r="K871" i="3" s="1"/>
  <c r="G871" i="3"/>
  <c r="H871" i="3"/>
  <c r="I871" i="3"/>
  <c r="J871" i="3"/>
  <c r="E872" i="3"/>
  <c r="F872" i="3"/>
  <c r="K872" i="3" s="1"/>
  <c r="G872" i="3"/>
  <c r="H872" i="3"/>
  <c r="I872" i="3"/>
  <c r="J872" i="3"/>
  <c r="L872" i="3" s="1"/>
  <c r="E873" i="3"/>
  <c r="F873" i="3"/>
  <c r="G873" i="3"/>
  <c r="H873" i="3"/>
  <c r="I873" i="3"/>
  <c r="J873" i="3"/>
  <c r="E874" i="3"/>
  <c r="F874" i="3"/>
  <c r="G874" i="3"/>
  <c r="H874" i="3"/>
  <c r="L874" i="3" s="1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L878" i="3" s="1"/>
  <c r="J878" i="3"/>
  <c r="K878" i="3"/>
  <c r="E879" i="3"/>
  <c r="F879" i="3"/>
  <c r="K879" i="3" s="1"/>
  <c r="G879" i="3"/>
  <c r="H879" i="3"/>
  <c r="I879" i="3"/>
  <c r="J879" i="3"/>
  <c r="E880" i="3"/>
  <c r="F880" i="3"/>
  <c r="G880" i="3"/>
  <c r="H880" i="3"/>
  <c r="I880" i="3"/>
  <c r="J880" i="3"/>
  <c r="K880" i="3"/>
  <c r="E881" i="3"/>
  <c r="F881" i="3"/>
  <c r="G881" i="3"/>
  <c r="H881" i="3"/>
  <c r="I881" i="3"/>
  <c r="J881" i="3"/>
  <c r="E882" i="3"/>
  <c r="F882" i="3"/>
  <c r="G882" i="3"/>
  <c r="H882" i="3"/>
  <c r="I882" i="3"/>
  <c r="L882" i="3" s="1"/>
  <c r="J882" i="3"/>
  <c r="K882" i="3"/>
  <c r="E883" i="3"/>
  <c r="F883" i="3"/>
  <c r="K883" i="3" s="1"/>
  <c r="G883" i="3"/>
  <c r="H883" i="3"/>
  <c r="I883" i="3"/>
  <c r="J883" i="3"/>
  <c r="E884" i="3"/>
  <c r="F884" i="3"/>
  <c r="G884" i="3"/>
  <c r="H884" i="3"/>
  <c r="I884" i="3"/>
  <c r="J884" i="3"/>
  <c r="K884" i="3"/>
  <c r="E885" i="3"/>
  <c r="F885" i="3"/>
  <c r="G885" i="3"/>
  <c r="H885" i="3"/>
  <c r="I885" i="3"/>
  <c r="J885" i="3"/>
  <c r="E886" i="3"/>
  <c r="F886" i="3"/>
  <c r="G886" i="3"/>
  <c r="H886" i="3"/>
  <c r="I886" i="3"/>
  <c r="L886" i="3" s="1"/>
  <c r="J886" i="3"/>
  <c r="K886" i="3"/>
  <c r="E887" i="3"/>
  <c r="F887" i="3"/>
  <c r="K887" i="3" s="1"/>
  <c r="G887" i="3"/>
  <c r="H887" i="3"/>
  <c r="I887" i="3"/>
  <c r="J887" i="3"/>
  <c r="E888" i="3"/>
  <c r="F888" i="3"/>
  <c r="G888" i="3"/>
  <c r="H888" i="3"/>
  <c r="I888" i="3"/>
  <c r="J888" i="3"/>
  <c r="K888" i="3"/>
  <c r="E889" i="3"/>
  <c r="F889" i="3"/>
  <c r="G889" i="3"/>
  <c r="H889" i="3"/>
  <c r="I889" i="3"/>
  <c r="J889" i="3"/>
  <c r="E890" i="3"/>
  <c r="F890" i="3"/>
  <c r="G890" i="3"/>
  <c r="H890" i="3"/>
  <c r="I890" i="3"/>
  <c r="L890" i="3" s="1"/>
  <c r="J890" i="3"/>
  <c r="K890" i="3"/>
  <c r="E891" i="3"/>
  <c r="F891" i="3"/>
  <c r="K891" i="3" s="1"/>
  <c r="G891" i="3"/>
  <c r="H891" i="3"/>
  <c r="I891" i="3"/>
  <c r="J891" i="3"/>
  <c r="E892" i="3"/>
  <c r="F892" i="3"/>
  <c r="G892" i="3"/>
  <c r="H892" i="3"/>
  <c r="I892" i="3"/>
  <c r="J892" i="3"/>
  <c r="K892" i="3"/>
  <c r="E893" i="3"/>
  <c r="F893" i="3"/>
  <c r="G893" i="3"/>
  <c r="H893" i="3"/>
  <c r="I893" i="3"/>
  <c r="J893" i="3"/>
  <c r="E894" i="3"/>
  <c r="F894" i="3"/>
  <c r="G894" i="3"/>
  <c r="H894" i="3"/>
  <c r="I894" i="3"/>
  <c r="L894" i="3" s="1"/>
  <c r="J894" i="3"/>
  <c r="K894" i="3"/>
  <c r="E895" i="3"/>
  <c r="F895" i="3"/>
  <c r="K895" i="3" s="1"/>
  <c r="G895" i="3"/>
  <c r="H895" i="3"/>
  <c r="I895" i="3"/>
  <c r="J895" i="3"/>
  <c r="E896" i="3"/>
  <c r="F896" i="3"/>
  <c r="G896" i="3"/>
  <c r="H896" i="3"/>
  <c r="I896" i="3"/>
  <c r="J896" i="3"/>
  <c r="K896" i="3"/>
  <c r="E897" i="3"/>
  <c r="F897" i="3"/>
  <c r="G897" i="3"/>
  <c r="H897" i="3"/>
  <c r="I897" i="3"/>
  <c r="J897" i="3"/>
  <c r="E898" i="3"/>
  <c r="F898" i="3"/>
  <c r="G898" i="3"/>
  <c r="H898" i="3"/>
  <c r="I898" i="3"/>
  <c r="L898" i="3" s="1"/>
  <c r="J898" i="3"/>
  <c r="K898" i="3"/>
  <c r="E899" i="3"/>
  <c r="F899" i="3"/>
  <c r="K899" i="3" s="1"/>
  <c r="G899" i="3"/>
  <c r="H899" i="3"/>
  <c r="I899" i="3"/>
  <c r="J899" i="3"/>
  <c r="E900" i="3"/>
  <c r="F900" i="3"/>
  <c r="G900" i="3"/>
  <c r="H900" i="3"/>
  <c r="I900" i="3"/>
  <c r="J900" i="3"/>
  <c r="K900" i="3"/>
  <c r="E901" i="3"/>
  <c r="F901" i="3"/>
  <c r="G901" i="3"/>
  <c r="H901" i="3"/>
  <c r="I901" i="3"/>
  <c r="J901" i="3"/>
  <c r="E902" i="3"/>
  <c r="F902" i="3"/>
  <c r="G902" i="3"/>
  <c r="H902" i="3"/>
  <c r="I902" i="3"/>
  <c r="L902" i="3" s="1"/>
  <c r="J902" i="3"/>
  <c r="K902" i="3"/>
  <c r="E903" i="3"/>
  <c r="F903" i="3"/>
  <c r="K903" i="3" s="1"/>
  <c r="G903" i="3"/>
  <c r="H903" i="3"/>
  <c r="I903" i="3"/>
  <c r="J903" i="3"/>
  <c r="E904" i="3"/>
  <c r="F904" i="3"/>
  <c r="G904" i="3"/>
  <c r="H904" i="3"/>
  <c r="I904" i="3"/>
  <c r="J904" i="3"/>
  <c r="K904" i="3"/>
  <c r="E905" i="3"/>
  <c r="F905" i="3"/>
  <c r="G905" i="3"/>
  <c r="H905" i="3"/>
  <c r="I905" i="3"/>
  <c r="J905" i="3"/>
  <c r="E906" i="3"/>
  <c r="F906" i="3"/>
  <c r="G906" i="3"/>
  <c r="H906" i="3"/>
  <c r="I906" i="3"/>
  <c r="L906" i="3" s="1"/>
  <c r="J906" i="3"/>
  <c r="K906" i="3"/>
  <c r="P906" i="3" s="1"/>
  <c r="E907" i="3"/>
  <c r="F907" i="3"/>
  <c r="K907" i="3" s="1"/>
  <c r="G907" i="3"/>
  <c r="H907" i="3"/>
  <c r="I907" i="3"/>
  <c r="J907" i="3"/>
  <c r="E908" i="3"/>
  <c r="F908" i="3"/>
  <c r="G908" i="3"/>
  <c r="H908" i="3"/>
  <c r="I908" i="3"/>
  <c r="J908" i="3"/>
  <c r="BN909" i="3" l="1"/>
  <c r="BK909" i="3"/>
  <c r="BL913" i="3"/>
  <c r="BJ913" i="3"/>
  <c r="BN916" i="3"/>
  <c r="BK916" i="3"/>
  <c r="BM923" i="3"/>
  <c r="BJ923" i="3"/>
  <c r="BJ930" i="3"/>
  <c r="BM909" i="3"/>
  <c r="BN913" i="3"/>
  <c r="BK913" i="3"/>
  <c r="Y919" i="3"/>
  <c r="AT919" i="3"/>
  <c r="AJ919" i="3"/>
  <c r="BE919" i="3"/>
  <c r="N919" i="3"/>
  <c r="BL918" i="3"/>
  <c r="BI919" i="3"/>
  <c r="AN919" i="3"/>
  <c r="R919" i="3"/>
  <c r="AW919" i="3"/>
  <c r="AB919" i="3"/>
  <c r="BA919" i="3"/>
  <c r="AF919" i="3"/>
  <c r="BG919" i="3"/>
  <c r="AQ919" i="3"/>
  <c r="AA919" i="3"/>
  <c r="BJ914" i="3"/>
  <c r="BE915" i="3"/>
  <c r="BL916" i="3"/>
  <c r="BK917" i="3"/>
  <c r="BN917" i="3"/>
  <c r="BM922" i="3"/>
  <c r="AD915" i="3"/>
  <c r="BJ915" i="3" s="1"/>
  <c r="BA915" i="3"/>
  <c r="U915" i="3"/>
  <c r="AH915" i="3"/>
  <c r="BD915" i="3"/>
  <c r="AN915" i="3"/>
  <c r="X915" i="3"/>
  <c r="BC915" i="3"/>
  <c r="AM915" i="3"/>
  <c r="W915" i="3"/>
  <c r="BN925" i="3"/>
  <c r="BK925" i="3"/>
  <c r="BN926" i="3"/>
  <c r="BK926" i="3"/>
  <c r="BL929" i="3"/>
  <c r="BJ929" i="3"/>
  <c r="BN924" i="3"/>
  <c r="BK924" i="3"/>
  <c r="BM928" i="3"/>
  <c r="BM930" i="3"/>
  <c r="BN930" i="3"/>
  <c r="BK930" i="3"/>
  <c r="BN910" i="3"/>
  <c r="BK910" i="3"/>
  <c r="BN918" i="3"/>
  <c r="BK918" i="3"/>
  <c r="BJ920" i="3"/>
  <c r="BJ925" i="3"/>
  <c r="BL909" i="3"/>
  <c r="BJ909" i="3"/>
  <c r="BM911" i="3"/>
  <c r="BJ912" i="3"/>
  <c r="T919" i="3"/>
  <c r="BD919" i="3"/>
  <c r="AH919" i="3"/>
  <c r="M919" i="3"/>
  <c r="AR919" i="3"/>
  <c r="V919" i="3"/>
  <c r="AV919" i="3"/>
  <c r="Z919" i="3"/>
  <c r="BC919" i="3"/>
  <c r="AM919" i="3"/>
  <c r="W919" i="3"/>
  <c r="BJ917" i="3"/>
  <c r="BM917" i="3"/>
  <c r="BL922" i="3"/>
  <c r="BJ922" i="3"/>
  <c r="BB915" i="3"/>
  <c r="V915" i="3"/>
  <c r="AS915" i="3"/>
  <c r="BF915" i="3"/>
  <c r="Z915" i="3"/>
  <c r="AZ915" i="3"/>
  <c r="AJ915" i="3"/>
  <c r="T915" i="3"/>
  <c r="AY915" i="3"/>
  <c r="AI915" i="3"/>
  <c r="S915" i="3"/>
  <c r="BN920" i="3"/>
  <c r="BJ921" i="3"/>
  <c r="BM927" i="3"/>
  <c r="BL924" i="3"/>
  <c r="BL928" i="3"/>
  <c r="BL920" i="3"/>
  <c r="BJ926" i="3"/>
  <c r="BM929" i="3"/>
  <c r="BL925" i="3"/>
  <c r="BJ924" i="3"/>
  <c r="BN928" i="3"/>
  <c r="BK928" i="3"/>
  <c r="BL911" i="3"/>
  <c r="BJ911" i="3"/>
  <c r="BL914" i="3"/>
  <c r="BJ910" i="3"/>
  <c r="BN911" i="3"/>
  <c r="BK911" i="3"/>
  <c r="BN912" i="3"/>
  <c r="BK912" i="3"/>
  <c r="BM913" i="3"/>
  <c r="BM916" i="3"/>
  <c r="AO919" i="3"/>
  <c r="BK922" i="3"/>
  <c r="BN922" i="3"/>
  <c r="BJ918" i="3"/>
  <c r="AX919" i="3"/>
  <c r="AC919" i="3"/>
  <c r="BH919" i="3"/>
  <c r="AL919" i="3"/>
  <c r="Q919" i="3"/>
  <c r="AP919" i="3"/>
  <c r="U919" i="3"/>
  <c r="BL919" i="3" s="1"/>
  <c r="AY919" i="3"/>
  <c r="AI919" i="3"/>
  <c r="S919" i="3"/>
  <c r="BJ916" i="3"/>
  <c r="BL917" i="3"/>
  <c r="BM920" i="3"/>
  <c r="BK914" i="3"/>
  <c r="BN914" i="3"/>
  <c r="BM914" i="3"/>
  <c r="AT915" i="3"/>
  <c r="M915" i="3"/>
  <c r="AK915" i="3"/>
  <c r="AX915" i="3"/>
  <c r="R915" i="3"/>
  <c r="AV915" i="3"/>
  <c r="AF915" i="3"/>
  <c r="P915" i="3"/>
  <c r="AU915" i="3"/>
  <c r="AE915" i="3"/>
  <c r="O915" i="3"/>
  <c r="BL921" i="3"/>
  <c r="BN921" i="3"/>
  <c r="BK921" i="3"/>
  <c r="BN929" i="3"/>
  <c r="BK929" i="3"/>
  <c r="BL927" i="3"/>
  <c r="BJ927" i="3"/>
  <c r="BL931" i="3"/>
  <c r="BJ931" i="3"/>
  <c r="BM925" i="3"/>
  <c r="BM931" i="3"/>
  <c r="BM924" i="3"/>
  <c r="BN927" i="3"/>
  <c r="BJ928" i="3"/>
  <c r="BL930" i="3"/>
  <c r="BN931" i="3"/>
  <c r="L908" i="3"/>
  <c r="K908" i="3"/>
  <c r="K905" i="3"/>
  <c r="L904" i="3"/>
  <c r="K901" i="3"/>
  <c r="L900" i="3"/>
  <c r="K897" i="3"/>
  <c r="L896" i="3"/>
  <c r="K893" i="3"/>
  <c r="L892" i="3"/>
  <c r="K889" i="3"/>
  <c r="L888" i="3"/>
  <c r="K885" i="3"/>
  <c r="L884" i="3"/>
  <c r="K881" i="3"/>
  <c r="L880" i="3"/>
  <c r="L876" i="3"/>
  <c r="K876" i="3"/>
  <c r="K875" i="3"/>
  <c r="L868" i="3"/>
  <c r="K868" i="3"/>
  <c r="K867" i="3"/>
  <c r="L866" i="3"/>
  <c r="L864" i="3"/>
  <c r="K864" i="3"/>
  <c r="L862" i="3"/>
  <c r="L860" i="3"/>
  <c r="K860" i="3"/>
  <c r="K859" i="3"/>
  <c r="L842" i="3"/>
  <c r="K842" i="3"/>
  <c r="L840" i="3"/>
  <c r="L838" i="3"/>
  <c r="K838" i="3"/>
  <c r="L836" i="3"/>
  <c r="L834" i="3"/>
  <c r="K834" i="3"/>
  <c r="L832" i="3"/>
  <c r="L830" i="3"/>
  <c r="K830" i="3"/>
  <c r="L828" i="3"/>
  <c r="L826" i="3"/>
  <c r="K826" i="3"/>
  <c r="L824" i="3"/>
  <c r="L822" i="3"/>
  <c r="K822" i="3"/>
  <c r="L820" i="3"/>
  <c r="K820" i="3"/>
  <c r="K819" i="3"/>
  <c r="L812" i="3"/>
  <c r="K812" i="3"/>
  <c r="K811" i="3"/>
  <c r="L804" i="3"/>
  <c r="K804" i="3"/>
  <c r="K803" i="3"/>
  <c r="L796" i="3"/>
  <c r="K796" i="3"/>
  <c r="K795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P908" i="3"/>
  <c r="T908" i="3"/>
  <c r="X908" i="3"/>
  <c r="AB908" i="3"/>
  <c r="AF908" i="3"/>
  <c r="AJ908" i="3"/>
  <c r="AN908" i="3"/>
  <c r="AR908" i="3"/>
  <c r="AV908" i="3"/>
  <c r="AZ908" i="3"/>
  <c r="BD908" i="3"/>
  <c r="BH908" i="3"/>
  <c r="N908" i="3"/>
  <c r="R908" i="3"/>
  <c r="V908" i="3"/>
  <c r="Z908" i="3"/>
  <c r="AD908" i="3"/>
  <c r="AH908" i="3"/>
  <c r="AL908" i="3"/>
  <c r="AP908" i="3"/>
  <c r="AT908" i="3"/>
  <c r="AX908" i="3"/>
  <c r="BB908" i="3"/>
  <c r="BF908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Q900" i="3"/>
  <c r="S900" i="3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N896" i="3"/>
  <c r="P896" i="3"/>
  <c r="R896" i="3"/>
  <c r="T896" i="3"/>
  <c r="V896" i="3"/>
  <c r="X896" i="3"/>
  <c r="Z896" i="3"/>
  <c r="AB896" i="3"/>
  <c r="AD896" i="3"/>
  <c r="AF896" i="3"/>
  <c r="AH896" i="3"/>
  <c r="AJ896" i="3"/>
  <c r="AL896" i="3"/>
  <c r="AN896" i="3"/>
  <c r="AP896" i="3"/>
  <c r="AR896" i="3"/>
  <c r="AT896" i="3"/>
  <c r="AV896" i="3"/>
  <c r="AX896" i="3"/>
  <c r="AZ896" i="3"/>
  <c r="BB896" i="3"/>
  <c r="BD896" i="3"/>
  <c r="BF896" i="3"/>
  <c r="BH896" i="3"/>
  <c r="N894" i="3"/>
  <c r="P894" i="3"/>
  <c r="R894" i="3"/>
  <c r="T894" i="3"/>
  <c r="V894" i="3"/>
  <c r="X894" i="3"/>
  <c r="Z894" i="3"/>
  <c r="AB894" i="3"/>
  <c r="AD894" i="3"/>
  <c r="AF894" i="3"/>
  <c r="AH894" i="3"/>
  <c r="AJ894" i="3"/>
  <c r="AL894" i="3"/>
  <c r="AN894" i="3"/>
  <c r="AP894" i="3"/>
  <c r="AR894" i="3"/>
  <c r="AT894" i="3"/>
  <c r="AV894" i="3"/>
  <c r="AX894" i="3"/>
  <c r="AZ894" i="3"/>
  <c r="BB894" i="3"/>
  <c r="BD894" i="3"/>
  <c r="BF894" i="3"/>
  <c r="BH894" i="3"/>
  <c r="N892" i="3"/>
  <c r="P892" i="3"/>
  <c r="R892" i="3"/>
  <c r="T892" i="3"/>
  <c r="V892" i="3"/>
  <c r="X892" i="3"/>
  <c r="Z892" i="3"/>
  <c r="AB892" i="3"/>
  <c r="AD892" i="3"/>
  <c r="AF892" i="3"/>
  <c r="AH892" i="3"/>
  <c r="AJ892" i="3"/>
  <c r="AL892" i="3"/>
  <c r="AN892" i="3"/>
  <c r="AP892" i="3"/>
  <c r="AR892" i="3"/>
  <c r="AT892" i="3"/>
  <c r="AV892" i="3"/>
  <c r="AX892" i="3"/>
  <c r="AZ892" i="3"/>
  <c r="BB892" i="3"/>
  <c r="BD892" i="3"/>
  <c r="BF892" i="3"/>
  <c r="BH892" i="3"/>
  <c r="N890" i="3"/>
  <c r="P890" i="3"/>
  <c r="R890" i="3"/>
  <c r="T890" i="3"/>
  <c r="V890" i="3"/>
  <c r="X890" i="3"/>
  <c r="Z890" i="3"/>
  <c r="AB890" i="3"/>
  <c r="AD890" i="3"/>
  <c r="AF890" i="3"/>
  <c r="AH890" i="3"/>
  <c r="AJ890" i="3"/>
  <c r="AL890" i="3"/>
  <c r="AN890" i="3"/>
  <c r="AP890" i="3"/>
  <c r="AR890" i="3"/>
  <c r="AT890" i="3"/>
  <c r="AV890" i="3"/>
  <c r="AX890" i="3"/>
  <c r="AZ890" i="3"/>
  <c r="BB890" i="3"/>
  <c r="BD890" i="3"/>
  <c r="BF890" i="3"/>
  <c r="BH890" i="3"/>
  <c r="N888" i="3"/>
  <c r="P888" i="3"/>
  <c r="R888" i="3"/>
  <c r="T888" i="3"/>
  <c r="V888" i="3"/>
  <c r="X888" i="3"/>
  <c r="Z888" i="3"/>
  <c r="AB888" i="3"/>
  <c r="AD888" i="3"/>
  <c r="AF888" i="3"/>
  <c r="AH888" i="3"/>
  <c r="AJ888" i="3"/>
  <c r="AL888" i="3"/>
  <c r="AN888" i="3"/>
  <c r="AP888" i="3"/>
  <c r="AR888" i="3"/>
  <c r="AT888" i="3"/>
  <c r="AV888" i="3"/>
  <c r="AX888" i="3"/>
  <c r="AZ888" i="3"/>
  <c r="BB888" i="3"/>
  <c r="BD888" i="3"/>
  <c r="BF888" i="3"/>
  <c r="BH888" i="3"/>
  <c r="O888" i="3"/>
  <c r="S888" i="3"/>
  <c r="W888" i="3"/>
  <c r="AA888" i="3"/>
  <c r="AE888" i="3"/>
  <c r="AI888" i="3"/>
  <c r="AM888" i="3"/>
  <c r="AQ888" i="3"/>
  <c r="AU888" i="3"/>
  <c r="AY888" i="3"/>
  <c r="BC888" i="3"/>
  <c r="BG888" i="3"/>
  <c r="M888" i="3"/>
  <c r="Q888" i="3"/>
  <c r="U888" i="3"/>
  <c r="Y888" i="3"/>
  <c r="AC888" i="3"/>
  <c r="AG888" i="3"/>
  <c r="N886" i="3"/>
  <c r="P886" i="3"/>
  <c r="R886" i="3"/>
  <c r="T886" i="3"/>
  <c r="V886" i="3"/>
  <c r="X886" i="3"/>
  <c r="Z886" i="3"/>
  <c r="AB886" i="3"/>
  <c r="AD886" i="3"/>
  <c r="AF886" i="3"/>
  <c r="AH886" i="3"/>
  <c r="AJ886" i="3"/>
  <c r="AL886" i="3"/>
  <c r="AN886" i="3"/>
  <c r="AP886" i="3"/>
  <c r="AR886" i="3"/>
  <c r="AT886" i="3"/>
  <c r="AV886" i="3"/>
  <c r="AX886" i="3"/>
  <c r="AZ886" i="3"/>
  <c r="BB886" i="3"/>
  <c r="BD886" i="3"/>
  <c r="BF886" i="3"/>
  <c r="BH886" i="3"/>
  <c r="M886" i="3"/>
  <c r="Q886" i="3"/>
  <c r="U886" i="3"/>
  <c r="Y886" i="3"/>
  <c r="AC886" i="3"/>
  <c r="AG886" i="3"/>
  <c r="AK886" i="3"/>
  <c r="AO886" i="3"/>
  <c r="AS886" i="3"/>
  <c r="AW886" i="3"/>
  <c r="BA886" i="3"/>
  <c r="BE886" i="3"/>
  <c r="BI886" i="3"/>
  <c r="O886" i="3"/>
  <c r="S886" i="3"/>
  <c r="W886" i="3"/>
  <c r="AA886" i="3"/>
  <c r="AE886" i="3"/>
  <c r="AI886" i="3"/>
  <c r="AM886" i="3"/>
  <c r="AQ886" i="3"/>
  <c r="AU886" i="3"/>
  <c r="AY886" i="3"/>
  <c r="BC886" i="3"/>
  <c r="BG886" i="3"/>
  <c r="N884" i="3"/>
  <c r="P884" i="3"/>
  <c r="R884" i="3"/>
  <c r="T884" i="3"/>
  <c r="V884" i="3"/>
  <c r="X884" i="3"/>
  <c r="Z884" i="3"/>
  <c r="AB884" i="3"/>
  <c r="AD884" i="3"/>
  <c r="AF884" i="3"/>
  <c r="AH884" i="3"/>
  <c r="AJ884" i="3"/>
  <c r="AL884" i="3"/>
  <c r="AN884" i="3"/>
  <c r="AP884" i="3"/>
  <c r="AR884" i="3"/>
  <c r="AT884" i="3"/>
  <c r="AV884" i="3"/>
  <c r="AX884" i="3"/>
  <c r="AZ884" i="3"/>
  <c r="BB884" i="3"/>
  <c r="BD884" i="3"/>
  <c r="BF884" i="3"/>
  <c r="BH884" i="3"/>
  <c r="O884" i="3"/>
  <c r="S884" i="3"/>
  <c r="W884" i="3"/>
  <c r="AA884" i="3"/>
  <c r="AE884" i="3"/>
  <c r="AI884" i="3"/>
  <c r="AM884" i="3"/>
  <c r="AQ884" i="3"/>
  <c r="AU884" i="3"/>
  <c r="AY884" i="3"/>
  <c r="BC884" i="3"/>
  <c r="BG884" i="3"/>
  <c r="M884" i="3"/>
  <c r="Q884" i="3"/>
  <c r="U884" i="3"/>
  <c r="Y884" i="3"/>
  <c r="AC884" i="3"/>
  <c r="BK884" i="3" s="1"/>
  <c r="AG884" i="3"/>
  <c r="AK884" i="3"/>
  <c r="AO884" i="3"/>
  <c r="AS884" i="3"/>
  <c r="AW884" i="3"/>
  <c r="BA884" i="3"/>
  <c r="BE884" i="3"/>
  <c r="BI884" i="3"/>
  <c r="N882" i="3"/>
  <c r="P882" i="3"/>
  <c r="R882" i="3"/>
  <c r="T882" i="3"/>
  <c r="V882" i="3"/>
  <c r="X882" i="3"/>
  <c r="Z882" i="3"/>
  <c r="AB882" i="3"/>
  <c r="AD882" i="3"/>
  <c r="AF882" i="3"/>
  <c r="AH882" i="3"/>
  <c r="AJ882" i="3"/>
  <c r="AL882" i="3"/>
  <c r="AN882" i="3"/>
  <c r="AP882" i="3"/>
  <c r="AR882" i="3"/>
  <c r="AT882" i="3"/>
  <c r="AV882" i="3"/>
  <c r="AX882" i="3"/>
  <c r="AZ882" i="3"/>
  <c r="BB882" i="3"/>
  <c r="BD882" i="3"/>
  <c r="BF882" i="3"/>
  <c r="BH882" i="3"/>
  <c r="O882" i="3"/>
  <c r="S882" i="3"/>
  <c r="W882" i="3"/>
  <c r="AA882" i="3"/>
  <c r="AE882" i="3"/>
  <c r="AI882" i="3"/>
  <c r="AM882" i="3"/>
  <c r="AQ882" i="3"/>
  <c r="AU882" i="3"/>
  <c r="AY882" i="3"/>
  <c r="BK882" i="3" s="1"/>
  <c r="BC882" i="3"/>
  <c r="BG882" i="3"/>
  <c r="M882" i="3"/>
  <c r="Q882" i="3"/>
  <c r="U882" i="3"/>
  <c r="Y882" i="3"/>
  <c r="AC882" i="3"/>
  <c r="AG882" i="3"/>
  <c r="AK882" i="3"/>
  <c r="AO882" i="3"/>
  <c r="AS882" i="3"/>
  <c r="AW882" i="3"/>
  <c r="BA882" i="3"/>
  <c r="BE882" i="3"/>
  <c r="BI882" i="3"/>
  <c r="N880" i="3"/>
  <c r="P880" i="3"/>
  <c r="R880" i="3"/>
  <c r="T880" i="3"/>
  <c r="V880" i="3"/>
  <c r="X880" i="3"/>
  <c r="Z880" i="3"/>
  <c r="AB880" i="3"/>
  <c r="AD880" i="3"/>
  <c r="AF880" i="3"/>
  <c r="AH880" i="3"/>
  <c r="AJ880" i="3"/>
  <c r="AL880" i="3"/>
  <c r="AN880" i="3"/>
  <c r="AP880" i="3"/>
  <c r="AR880" i="3"/>
  <c r="AT880" i="3"/>
  <c r="AV880" i="3"/>
  <c r="AX880" i="3"/>
  <c r="AZ880" i="3"/>
  <c r="BB880" i="3"/>
  <c r="BD880" i="3"/>
  <c r="BF880" i="3"/>
  <c r="BH880" i="3"/>
  <c r="O880" i="3"/>
  <c r="S880" i="3"/>
  <c r="W880" i="3"/>
  <c r="AA880" i="3"/>
  <c r="AE880" i="3"/>
  <c r="AI880" i="3"/>
  <c r="AM880" i="3"/>
  <c r="AQ880" i="3"/>
  <c r="AU880" i="3"/>
  <c r="AY880" i="3"/>
  <c r="BC880" i="3"/>
  <c r="BG880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N878" i="3"/>
  <c r="P878" i="3"/>
  <c r="R878" i="3"/>
  <c r="T878" i="3"/>
  <c r="V878" i="3"/>
  <c r="X878" i="3"/>
  <c r="Z878" i="3"/>
  <c r="AB878" i="3"/>
  <c r="AD878" i="3"/>
  <c r="AF878" i="3"/>
  <c r="AH878" i="3"/>
  <c r="AJ878" i="3"/>
  <c r="AL878" i="3"/>
  <c r="AN878" i="3"/>
  <c r="AP878" i="3"/>
  <c r="AR878" i="3"/>
  <c r="AT878" i="3"/>
  <c r="AV878" i="3"/>
  <c r="AX878" i="3"/>
  <c r="AZ878" i="3"/>
  <c r="BB878" i="3"/>
  <c r="BD878" i="3"/>
  <c r="BF878" i="3"/>
  <c r="BH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M878" i="3"/>
  <c r="Q878" i="3"/>
  <c r="U878" i="3"/>
  <c r="Y878" i="3"/>
  <c r="AC878" i="3"/>
  <c r="AG878" i="3"/>
  <c r="AK878" i="3"/>
  <c r="AO878" i="3"/>
  <c r="AS878" i="3"/>
  <c r="AW878" i="3"/>
  <c r="BA878" i="3"/>
  <c r="BE878" i="3"/>
  <c r="BI878" i="3"/>
  <c r="N876" i="3"/>
  <c r="P876" i="3"/>
  <c r="R876" i="3"/>
  <c r="T876" i="3"/>
  <c r="V876" i="3"/>
  <c r="X876" i="3"/>
  <c r="Z876" i="3"/>
  <c r="AB876" i="3"/>
  <c r="AD876" i="3"/>
  <c r="AF876" i="3"/>
  <c r="AH876" i="3"/>
  <c r="AJ876" i="3"/>
  <c r="AL876" i="3"/>
  <c r="AN876" i="3"/>
  <c r="AP876" i="3"/>
  <c r="AR876" i="3"/>
  <c r="AT876" i="3"/>
  <c r="AV876" i="3"/>
  <c r="AX876" i="3"/>
  <c r="AZ876" i="3"/>
  <c r="BB876" i="3"/>
  <c r="BD876" i="3"/>
  <c r="BF876" i="3"/>
  <c r="BH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M876" i="3"/>
  <c r="Q876" i="3"/>
  <c r="U876" i="3"/>
  <c r="Y876" i="3"/>
  <c r="AC876" i="3"/>
  <c r="BK876" i="3" s="1"/>
  <c r="AG876" i="3"/>
  <c r="AK876" i="3"/>
  <c r="AO876" i="3"/>
  <c r="AS876" i="3"/>
  <c r="AW876" i="3"/>
  <c r="BA876" i="3"/>
  <c r="BE876" i="3"/>
  <c r="BI876" i="3"/>
  <c r="L875" i="3"/>
  <c r="N875" i="3"/>
  <c r="P875" i="3"/>
  <c r="R875" i="3"/>
  <c r="T875" i="3"/>
  <c r="V875" i="3"/>
  <c r="X875" i="3"/>
  <c r="Z875" i="3"/>
  <c r="AB875" i="3"/>
  <c r="AD875" i="3"/>
  <c r="AF875" i="3"/>
  <c r="AH875" i="3"/>
  <c r="AJ875" i="3"/>
  <c r="AL875" i="3"/>
  <c r="AN875" i="3"/>
  <c r="AP875" i="3"/>
  <c r="AR875" i="3"/>
  <c r="AT875" i="3"/>
  <c r="AV875" i="3"/>
  <c r="AX875" i="3"/>
  <c r="AZ875" i="3"/>
  <c r="BB875" i="3"/>
  <c r="BD875" i="3"/>
  <c r="BF875" i="3"/>
  <c r="BH875" i="3"/>
  <c r="M875" i="3"/>
  <c r="Q875" i="3"/>
  <c r="U875" i="3"/>
  <c r="Y875" i="3"/>
  <c r="AC875" i="3"/>
  <c r="AG875" i="3"/>
  <c r="AK875" i="3"/>
  <c r="AO875" i="3"/>
  <c r="AS875" i="3"/>
  <c r="AW875" i="3"/>
  <c r="BA875" i="3"/>
  <c r="BE875" i="3"/>
  <c r="BI875" i="3"/>
  <c r="O875" i="3"/>
  <c r="S875" i="3"/>
  <c r="W875" i="3"/>
  <c r="AA875" i="3"/>
  <c r="AE875" i="3"/>
  <c r="AI875" i="3"/>
  <c r="AM875" i="3"/>
  <c r="AQ875" i="3"/>
  <c r="AU875" i="3"/>
  <c r="AY875" i="3"/>
  <c r="BK875" i="3" s="1"/>
  <c r="BC875" i="3"/>
  <c r="BG875" i="3"/>
  <c r="N872" i="3"/>
  <c r="P872" i="3"/>
  <c r="R872" i="3"/>
  <c r="T872" i="3"/>
  <c r="V872" i="3"/>
  <c r="X872" i="3"/>
  <c r="Z872" i="3"/>
  <c r="AB872" i="3"/>
  <c r="AD872" i="3"/>
  <c r="AF872" i="3"/>
  <c r="AH872" i="3"/>
  <c r="AJ872" i="3"/>
  <c r="AL872" i="3"/>
  <c r="AN872" i="3"/>
  <c r="AP872" i="3"/>
  <c r="AR872" i="3"/>
  <c r="AT872" i="3"/>
  <c r="AV872" i="3"/>
  <c r="AX872" i="3"/>
  <c r="AZ872" i="3"/>
  <c r="BB872" i="3"/>
  <c r="BD872" i="3"/>
  <c r="BF872" i="3"/>
  <c r="BH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M872" i="3"/>
  <c r="Q872" i="3"/>
  <c r="U872" i="3"/>
  <c r="Y872" i="3"/>
  <c r="AC872" i="3"/>
  <c r="AG872" i="3"/>
  <c r="AK872" i="3"/>
  <c r="AO872" i="3"/>
  <c r="AS872" i="3"/>
  <c r="AW872" i="3"/>
  <c r="BA872" i="3"/>
  <c r="BE872" i="3"/>
  <c r="BI872" i="3"/>
  <c r="L871" i="3"/>
  <c r="M871" i="3" s="1"/>
  <c r="S871" i="3"/>
  <c r="N871" i="3"/>
  <c r="AB871" i="3"/>
  <c r="AH871" i="3"/>
  <c r="AL871" i="3"/>
  <c r="AP871" i="3"/>
  <c r="AT871" i="3"/>
  <c r="AX871" i="3"/>
  <c r="BB871" i="3"/>
  <c r="BF871" i="3"/>
  <c r="P871" i="3"/>
  <c r="AC871" i="3"/>
  <c r="AG871" i="3"/>
  <c r="AK871" i="3"/>
  <c r="AO871" i="3"/>
  <c r="AS871" i="3"/>
  <c r="AW871" i="3"/>
  <c r="BA871" i="3"/>
  <c r="BE871" i="3"/>
  <c r="BI871" i="3"/>
  <c r="T871" i="3"/>
  <c r="AA871" i="3"/>
  <c r="AE871" i="3"/>
  <c r="AI871" i="3"/>
  <c r="AM871" i="3"/>
  <c r="AQ871" i="3"/>
  <c r="AU871" i="3"/>
  <c r="AY871" i="3"/>
  <c r="BC871" i="3"/>
  <c r="BG871" i="3"/>
  <c r="N868" i="3"/>
  <c r="P868" i="3"/>
  <c r="R868" i="3"/>
  <c r="T868" i="3"/>
  <c r="V868" i="3"/>
  <c r="X868" i="3"/>
  <c r="Z868" i="3"/>
  <c r="AB868" i="3"/>
  <c r="AD868" i="3"/>
  <c r="AF868" i="3"/>
  <c r="AH868" i="3"/>
  <c r="AJ868" i="3"/>
  <c r="AL868" i="3"/>
  <c r="AN868" i="3"/>
  <c r="AP868" i="3"/>
  <c r="AR868" i="3"/>
  <c r="AT868" i="3"/>
  <c r="AV868" i="3"/>
  <c r="AX868" i="3"/>
  <c r="AZ868" i="3"/>
  <c r="BB868" i="3"/>
  <c r="BD868" i="3"/>
  <c r="BF868" i="3"/>
  <c r="BH868" i="3"/>
  <c r="M868" i="3"/>
  <c r="Q868" i="3"/>
  <c r="U868" i="3"/>
  <c r="Y868" i="3"/>
  <c r="AC868" i="3"/>
  <c r="AG868" i="3"/>
  <c r="AK868" i="3"/>
  <c r="AO868" i="3"/>
  <c r="AS868" i="3"/>
  <c r="AW868" i="3"/>
  <c r="BA868" i="3"/>
  <c r="BE868" i="3"/>
  <c r="BI868" i="3"/>
  <c r="O868" i="3"/>
  <c r="W868" i="3"/>
  <c r="AE868" i="3"/>
  <c r="AM868" i="3"/>
  <c r="AU868" i="3"/>
  <c r="BC868" i="3"/>
  <c r="S868" i="3"/>
  <c r="AA868" i="3"/>
  <c r="AI868" i="3"/>
  <c r="AQ868" i="3"/>
  <c r="AY868" i="3"/>
  <c r="BG868" i="3"/>
  <c r="L867" i="3"/>
  <c r="M867" i="3" s="1"/>
  <c r="S867" i="3"/>
  <c r="AA867" i="3"/>
  <c r="AI867" i="3"/>
  <c r="AQ867" i="3"/>
  <c r="AY867" i="3"/>
  <c r="BG867" i="3"/>
  <c r="X867" i="3"/>
  <c r="AN867" i="3"/>
  <c r="BD867" i="3"/>
  <c r="AH867" i="3"/>
  <c r="N867" i="3"/>
  <c r="AT867" i="3"/>
  <c r="N864" i="3"/>
  <c r="P864" i="3"/>
  <c r="R864" i="3"/>
  <c r="T864" i="3"/>
  <c r="V864" i="3"/>
  <c r="X864" i="3"/>
  <c r="Z864" i="3"/>
  <c r="AB864" i="3"/>
  <c r="AD864" i="3"/>
  <c r="AF864" i="3"/>
  <c r="AH864" i="3"/>
  <c r="AJ864" i="3"/>
  <c r="AL864" i="3"/>
  <c r="AN864" i="3"/>
  <c r="AP864" i="3"/>
  <c r="AR864" i="3"/>
  <c r="AT864" i="3"/>
  <c r="AV864" i="3"/>
  <c r="AX864" i="3"/>
  <c r="AZ864" i="3"/>
  <c r="BB864" i="3"/>
  <c r="BD864" i="3"/>
  <c r="BF864" i="3"/>
  <c r="BH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Q864" i="3"/>
  <c r="Y864" i="3"/>
  <c r="AG864" i="3"/>
  <c r="AO864" i="3"/>
  <c r="AW864" i="3"/>
  <c r="BE864" i="3"/>
  <c r="M864" i="3"/>
  <c r="U864" i="3"/>
  <c r="AC864" i="3"/>
  <c r="AK864" i="3"/>
  <c r="AS864" i="3"/>
  <c r="BA864" i="3"/>
  <c r="BI864" i="3"/>
  <c r="L863" i="3"/>
  <c r="K863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60" i="3"/>
  <c r="Q860" i="3"/>
  <c r="U860" i="3"/>
  <c r="Y860" i="3"/>
  <c r="AC860" i="3"/>
  <c r="AG860" i="3"/>
  <c r="AK860" i="3"/>
  <c r="AO860" i="3"/>
  <c r="AS860" i="3"/>
  <c r="AW860" i="3"/>
  <c r="BA860" i="3"/>
  <c r="BE860" i="3"/>
  <c r="BI860" i="3"/>
  <c r="S860" i="3"/>
  <c r="AA860" i="3"/>
  <c r="AI860" i="3"/>
  <c r="AQ860" i="3"/>
  <c r="AY860" i="3"/>
  <c r="BG860" i="3"/>
  <c r="O860" i="3"/>
  <c r="W860" i="3"/>
  <c r="AE860" i="3"/>
  <c r="AM860" i="3"/>
  <c r="AU860" i="3"/>
  <c r="BC860" i="3"/>
  <c r="L859" i="3"/>
  <c r="M859" i="3" s="1"/>
  <c r="O859" i="3"/>
  <c r="S859" i="3"/>
  <c r="W859" i="3"/>
  <c r="AA859" i="3"/>
  <c r="AE859" i="3"/>
  <c r="AI859" i="3"/>
  <c r="AM859" i="3"/>
  <c r="AQ859" i="3"/>
  <c r="AU859" i="3"/>
  <c r="AY859" i="3"/>
  <c r="BC859" i="3"/>
  <c r="BG859" i="3"/>
  <c r="P859" i="3"/>
  <c r="X859" i="3"/>
  <c r="AF859" i="3"/>
  <c r="AN859" i="3"/>
  <c r="AV859" i="3"/>
  <c r="BD859" i="3"/>
  <c r="N859" i="3"/>
  <c r="AD859" i="3"/>
  <c r="AT859" i="3"/>
  <c r="R859" i="3"/>
  <c r="AH859" i="3"/>
  <c r="AX859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6" i="3"/>
  <c r="Q856" i="3"/>
  <c r="U856" i="3"/>
  <c r="Y856" i="3"/>
  <c r="AC856" i="3"/>
  <c r="AG856" i="3"/>
  <c r="AK856" i="3"/>
  <c r="AO856" i="3"/>
  <c r="AS856" i="3"/>
  <c r="AW856" i="3"/>
  <c r="BA856" i="3"/>
  <c r="BE856" i="3"/>
  <c r="BI856" i="3"/>
  <c r="O856" i="3"/>
  <c r="W856" i="3"/>
  <c r="AE856" i="3"/>
  <c r="AM856" i="3"/>
  <c r="AU856" i="3"/>
  <c r="BC856" i="3"/>
  <c r="S856" i="3"/>
  <c r="AA856" i="3"/>
  <c r="AI856" i="3"/>
  <c r="AQ856" i="3"/>
  <c r="AY856" i="3"/>
  <c r="BG856" i="3"/>
  <c r="L855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P855" i="3"/>
  <c r="T855" i="3"/>
  <c r="X855" i="3"/>
  <c r="AB855" i="3"/>
  <c r="AF855" i="3"/>
  <c r="AJ855" i="3"/>
  <c r="AN855" i="3"/>
  <c r="AR855" i="3"/>
  <c r="AV855" i="3"/>
  <c r="AZ855" i="3"/>
  <c r="BD855" i="3"/>
  <c r="BH855" i="3"/>
  <c r="R855" i="3"/>
  <c r="Z855" i="3"/>
  <c r="AH855" i="3"/>
  <c r="AP855" i="3"/>
  <c r="AX855" i="3"/>
  <c r="BF855" i="3"/>
  <c r="N855" i="3"/>
  <c r="V855" i="3"/>
  <c r="AD855" i="3"/>
  <c r="AL855" i="3"/>
  <c r="AT855" i="3"/>
  <c r="BB855" i="3"/>
  <c r="K852" i="3"/>
  <c r="L851" i="3"/>
  <c r="K851" i="3"/>
  <c r="K848" i="3"/>
  <c r="L847" i="3"/>
  <c r="K847" i="3"/>
  <c r="K844" i="3"/>
  <c r="L843" i="3"/>
  <c r="K843" i="3"/>
  <c r="K840" i="3"/>
  <c r="L839" i="3"/>
  <c r="K839" i="3"/>
  <c r="K836" i="3"/>
  <c r="L835" i="3"/>
  <c r="K835" i="3"/>
  <c r="K832" i="3"/>
  <c r="L831" i="3"/>
  <c r="K831" i="3"/>
  <c r="K828" i="3"/>
  <c r="L827" i="3"/>
  <c r="K827" i="3"/>
  <c r="K824" i="3"/>
  <c r="L823" i="3"/>
  <c r="K823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N816" i="3"/>
  <c r="R816" i="3"/>
  <c r="V816" i="3"/>
  <c r="Z816" i="3"/>
  <c r="AD816" i="3"/>
  <c r="AH816" i="3"/>
  <c r="AL816" i="3"/>
  <c r="AP816" i="3"/>
  <c r="AT816" i="3"/>
  <c r="AX816" i="3"/>
  <c r="BB816" i="3"/>
  <c r="BF816" i="3"/>
  <c r="T816" i="3"/>
  <c r="AB816" i="3"/>
  <c r="AJ816" i="3"/>
  <c r="AR816" i="3"/>
  <c r="AZ816" i="3"/>
  <c r="BH816" i="3"/>
  <c r="P816" i="3"/>
  <c r="X816" i="3"/>
  <c r="AF816" i="3"/>
  <c r="AN816" i="3"/>
  <c r="AV816" i="3"/>
  <c r="BD816" i="3"/>
  <c r="L815" i="3"/>
  <c r="N815" i="3" s="1"/>
  <c r="T815" i="3"/>
  <c r="AB815" i="3"/>
  <c r="AJ815" i="3"/>
  <c r="AR815" i="3"/>
  <c r="AZ815" i="3"/>
  <c r="BH815" i="3"/>
  <c r="Y815" i="3"/>
  <c r="AO815" i="3"/>
  <c r="BE815" i="3"/>
  <c r="AE815" i="3"/>
  <c r="S815" i="3"/>
  <c r="AY815" i="3"/>
  <c r="N808" i="3"/>
  <c r="P808" i="3"/>
  <c r="R808" i="3"/>
  <c r="T808" i="3"/>
  <c r="V808" i="3"/>
  <c r="X808" i="3"/>
  <c r="Z808" i="3"/>
  <c r="AB808" i="3"/>
  <c r="AD808" i="3"/>
  <c r="AF808" i="3"/>
  <c r="AH808" i="3"/>
  <c r="AJ808" i="3"/>
  <c r="AL808" i="3"/>
  <c r="AN808" i="3"/>
  <c r="AP808" i="3"/>
  <c r="AR808" i="3"/>
  <c r="AT808" i="3"/>
  <c r="AV808" i="3"/>
  <c r="AX808" i="3"/>
  <c r="AZ808" i="3"/>
  <c r="BB808" i="3"/>
  <c r="BD808" i="3"/>
  <c r="BF808" i="3"/>
  <c r="BH808" i="3"/>
  <c r="M808" i="3"/>
  <c r="Q808" i="3"/>
  <c r="U808" i="3"/>
  <c r="Y808" i="3"/>
  <c r="AC808" i="3"/>
  <c r="AG808" i="3"/>
  <c r="AK808" i="3"/>
  <c r="AO808" i="3"/>
  <c r="AS808" i="3"/>
  <c r="AW808" i="3"/>
  <c r="BA808" i="3"/>
  <c r="BE808" i="3"/>
  <c r="BI808" i="3"/>
  <c r="S808" i="3"/>
  <c r="AA808" i="3"/>
  <c r="AI808" i="3"/>
  <c r="AQ808" i="3"/>
  <c r="AY808" i="3"/>
  <c r="BG808" i="3"/>
  <c r="W808" i="3"/>
  <c r="AM808" i="3"/>
  <c r="BC808" i="3"/>
  <c r="O808" i="3"/>
  <c r="AE808" i="3"/>
  <c r="AU808" i="3"/>
  <c r="L807" i="3"/>
  <c r="N807" i="3" s="1"/>
  <c r="P807" i="3"/>
  <c r="T807" i="3"/>
  <c r="X807" i="3"/>
  <c r="AB807" i="3"/>
  <c r="AF807" i="3"/>
  <c r="AJ807" i="3"/>
  <c r="AN807" i="3"/>
  <c r="AR807" i="3"/>
  <c r="AV807" i="3"/>
  <c r="AZ807" i="3"/>
  <c r="BD807" i="3"/>
  <c r="BH807" i="3"/>
  <c r="Q807" i="3"/>
  <c r="Y807" i="3"/>
  <c r="AG807" i="3"/>
  <c r="AO807" i="3"/>
  <c r="AW807" i="3"/>
  <c r="BE807" i="3"/>
  <c r="O807" i="3"/>
  <c r="AE807" i="3"/>
  <c r="AU807" i="3"/>
  <c r="AA807" i="3"/>
  <c r="BG807" i="3"/>
  <c r="AI807" i="3"/>
  <c r="N800" i="3"/>
  <c r="P800" i="3"/>
  <c r="R800" i="3"/>
  <c r="T800" i="3"/>
  <c r="V800" i="3"/>
  <c r="X800" i="3"/>
  <c r="Z800" i="3"/>
  <c r="AB800" i="3"/>
  <c r="AD800" i="3"/>
  <c r="AF800" i="3"/>
  <c r="AH800" i="3"/>
  <c r="AJ800" i="3"/>
  <c r="AL800" i="3"/>
  <c r="AN800" i="3"/>
  <c r="AP800" i="3"/>
  <c r="AR800" i="3"/>
  <c r="AT800" i="3"/>
  <c r="AV800" i="3"/>
  <c r="AX800" i="3"/>
  <c r="AZ800" i="3"/>
  <c r="BB800" i="3"/>
  <c r="BD800" i="3"/>
  <c r="BF800" i="3"/>
  <c r="BH800" i="3"/>
  <c r="O800" i="3"/>
  <c r="S800" i="3"/>
  <c r="W800" i="3"/>
  <c r="AA800" i="3"/>
  <c r="AE800" i="3"/>
  <c r="AI800" i="3"/>
  <c r="AM800" i="3"/>
  <c r="AQ800" i="3"/>
  <c r="AU800" i="3"/>
  <c r="AY800" i="3"/>
  <c r="BC800" i="3"/>
  <c r="BG800" i="3"/>
  <c r="Q800" i="3"/>
  <c r="Y800" i="3"/>
  <c r="AG800" i="3"/>
  <c r="AO800" i="3"/>
  <c r="AW800" i="3"/>
  <c r="BE800" i="3"/>
  <c r="M800" i="3"/>
  <c r="AC800" i="3"/>
  <c r="AS800" i="3"/>
  <c r="BI800" i="3"/>
  <c r="AK800" i="3"/>
  <c r="U800" i="3"/>
  <c r="BA800" i="3"/>
  <c r="L799" i="3"/>
  <c r="N799" i="3" s="1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S799" i="3"/>
  <c r="AA799" i="3"/>
  <c r="AI799" i="3"/>
  <c r="AQ799" i="3"/>
  <c r="AY799" i="3"/>
  <c r="BG799" i="3"/>
  <c r="U799" i="3"/>
  <c r="AK799" i="3"/>
  <c r="BA799" i="3"/>
  <c r="Q799" i="3"/>
  <c r="AW799" i="3"/>
  <c r="BE799" i="3"/>
  <c r="BH906" i="3"/>
  <c r="BD906" i="3"/>
  <c r="AZ906" i="3"/>
  <c r="AV906" i="3"/>
  <c r="AR906" i="3"/>
  <c r="AN906" i="3"/>
  <c r="AJ906" i="3"/>
  <c r="AF906" i="3"/>
  <c r="AB906" i="3"/>
  <c r="X906" i="3"/>
  <c r="T906" i="3"/>
  <c r="BF904" i="3"/>
  <c r="BB904" i="3"/>
  <c r="AX904" i="3"/>
  <c r="AT904" i="3"/>
  <c r="AP904" i="3"/>
  <c r="AL904" i="3"/>
  <c r="AH904" i="3"/>
  <c r="AD904" i="3"/>
  <c r="Z904" i="3"/>
  <c r="V904" i="3"/>
  <c r="R904" i="3"/>
  <c r="N904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F900" i="3"/>
  <c r="BB900" i="3"/>
  <c r="AX900" i="3"/>
  <c r="AT900" i="3"/>
  <c r="AP900" i="3"/>
  <c r="AL900" i="3"/>
  <c r="AH900" i="3"/>
  <c r="AD900" i="3"/>
  <c r="Z900" i="3"/>
  <c r="V900" i="3"/>
  <c r="R900" i="3"/>
  <c r="N900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G896" i="3"/>
  <c r="BC896" i="3"/>
  <c r="AY896" i="3"/>
  <c r="AU896" i="3"/>
  <c r="AQ896" i="3"/>
  <c r="AM896" i="3"/>
  <c r="AI896" i="3"/>
  <c r="AE896" i="3"/>
  <c r="AA896" i="3"/>
  <c r="W896" i="3"/>
  <c r="S896" i="3"/>
  <c r="O896" i="3"/>
  <c r="BI894" i="3"/>
  <c r="BE894" i="3"/>
  <c r="BA894" i="3"/>
  <c r="AW894" i="3"/>
  <c r="AS894" i="3"/>
  <c r="AO894" i="3"/>
  <c r="AK894" i="3"/>
  <c r="AG894" i="3"/>
  <c r="AC894" i="3"/>
  <c r="Y894" i="3"/>
  <c r="U894" i="3"/>
  <c r="Q894" i="3"/>
  <c r="M894" i="3"/>
  <c r="BG892" i="3"/>
  <c r="BC892" i="3"/>
  <c r="AY892" i="3"/>
  <c r="AU892" i="3"/>
  <c r="AQ892" i="3"/>
  <c r="AM892" i="3"/>
  <c r="AI892" i="3"/>
  <c r="AE892" i="3"/>
  <c r="AA892" i="3"/>
  <c r="W892" i="3"/>
  <c r="S892" i="3"/>
  <c r="O892" i="3"/>
  <c r="BG890" i="3"/>
  <c r="BC890" i="3"/>
  <c r="AY890" i="3"/>
  <c r="AU890" i="3"/>
  <c r="AQ890" i="3"/>
  <c r="AM890" i="3"/>
  <c r="AI890" i="3"/>
  <c r="AE890" i="3"/>
  <c r="AA890" i="3"/>
  <c r="W890" i="3"/>
  <c r="S890" i="3"/>
  <c r="O890" i="3"/>
  <c r="BE888" i="3"/>
  <c r="AW888" i="3"/>
  <c r="AO888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L907" i="3"/>
  <c r="P907" i="3" s="1"/>
  <c r="L905" i="3"/>
  <c r="P905" i="3" s="1"/>
  <c r="L903" i="3"/>
  <c r="N903" i="3" s="1"/>
  <c r="L901" i="3"/>
  <c r="N901" i="3" s="1"/>
  <c r="L899" i="3"/>
  <c r="P899" i="3" s="1"/>
  <c r="L897" i="3"/>
  <c r="P897" i="3" s="1"/>
  <c r="L895" i="3"/>
  <c r="M895" i="3" s="1"/>
  <c r="L893" i="3"/>
  <c r="M893" i="3" s="1"/>
  <c r="L891" i="3"/>
  <c r="O891" i="3" s="1"/>
  <c r="L889" i="3"/>
  <c r="O889" i="3" s="1"/>
  <c r="L887" i="3"/>
  <c r="M887" i="3" s="1"/>
  <c r="L885" i="3"/>
  <c r="N885" i="3" s="1"/>
  <c r="L883" i="3"/>
  <c r="P883" i="3" s="1"/>
  <c r="L881" i="3"/>
  <c r="P881" i="3" s="1"/>
  <c r="L879" i="3"/>
  <c r="N879" i="3" s="1"/>
  <c r="L877" i="3"/>
  <c r="K877" i="3"/>
  <c r="K874" i="3"/>
  <c r="L873" i="3"/>
  <c r="K873" i="3"/>
  <c r="K870" i="3"/>
  <c r="L869" i="3"/>
  <c r="K869" i="3"/>
  <c r="K866" i="3"/>
  <c r="L865" i="3"/>
  <c r="K865" i="3"/>
  <c r="K862" i="3"/>
  <c r="L861" i="3"/>
  <c r="K861" i="3"/>
  <c r="K858" i="3"/>
  <c r="L857" i="3"/>
  <c r="K857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O854" i="3"/>
  <c r="S854" i="3"/>
  <c r="W854" i="3"/>
  <c r="AA854" i="3"/>
  <c r="AE854" i="3"/>
  <c r="AI854" i="3"/>
  <c r="AM854" i="3"/>
  <c r="AQ854" i="3"/>
  <c r="AU854" i="3"/>
  <c r="AY854" i="3"/>
  <c r="BC854" i="3"/>
  <c r="BG854" i="3"/>
  <c r="M854" i="3"/>
  <c r="U854" i="3"/>
  <c r="AC854" i="3"/>
  <c r="AK854" i="3"/>
  <c r="AS854" i="3"/>
  <c r="BA854" i="3"/>
  <c r="BI854" i="3"/>
  <c r="Q854" i="3"/>
  <c r="Y854" i="3"/>
  <c r="AG854" i="3"/>
  <c r="AO854" i="3"/>
  <c r="AW854" i="3"/>
  <c r="BE854" i="3"/>
  <c r="L853" i="3"/>
  <c r="K853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O850" i="3"/>
  <c r="S850" i="3"/>
  <c r="W850" i="3"/>
  <c r="AA850" i="3"/>
  <c r="AE850" i="3"/>
  <c r="AI850" i="3"/>
  <c r="AM850" i="3"/>
  <c r="AQ850" i="3"/>
  <c r="AU850" i="3"/>
  <c r="AY850" i="3"/>
  <c r="BC850" i="3"/>
  <c r="BG850" i="3"/>
  <c r="Q850" i="3"/>
  <c r="Y850" i="3"/>
  <c r="AG850" i="3"/>
  <c r="AO850" i="3"/>
  <c r="AW850" i="3"/>
  <c r="BE850" i="3"/>
  <c r="M850" i="3"/>
  <c r="U850" i="3"/>
  <c r="AC850" i="3"/>
  <c r="AK850" i="3"/>
  <c r="AS850" i="3"/>
  <c r="BA850" i="3"/>
  <c r="BI850" i="3"/>
  <c r="L849" i="3"/>
  <c r="S849" i="3"/>
  <c r="AA849" i="3"/>
  <c r="AI849" i="3"/>
  <c r="AQ849" i="3"/>
  <c r="AY849" i="3"/>
  <c r="BG849" i="3"/>
  <c r="V849" i="3"/>
  <c r="AL849" i="3"/>
  <c r="BB849" i="3"/>
  <c r="AJ849" i="3"/>
  <c r="P849" i="3"/>
  <c r="AV849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O846" i="3"/>
  <c r="S846" i="3"/>
  <c r="W846" i="3"/>
  <c r="AA846" i="3"/>
  <c r="AE846" i="3"/>
  <c r="AI846" i="3"/>
  <c r="AM846" i="3"/>
  <c r="AQ846" i="3"/>
  <c r="AU846" i="3"/>
  <c r="AY846" i="3"/>
  <c r="BC846" i="3"/>
  <c r="BG846" i="3"/>
  <c r="M846" i="3"/>
  <c r="U846" i="3"/>
  <c r="AC846" i="3"/>
  <c r="AK846" i="3"/>
  <c r="AS846" i="3"/>
  <c r="BA846" i="3"/>
  <c r="BI846" i="3"/>
  <c r="Q846" i="3"/>
  <c r="Y846" i="3"/>
  <c r="AG846" i="3"/>
  <c r="AO846" i="3"/>
  <c r="AW846" i="3"/>
  <c r="BE846" i="3"/>
  <c r="L845" i="3"/>
  <c r="S845" i="3"/>
  <c r="AA845" i="3"/>
  <c r="AI845" i="3"/>
  <c r="AQ845" i="3"/>
  <c r="AY845" i="3"/>
  <c r="BE845" i="3"/>
  <c r="BI845" i="3"/>
  <c r="R845" i="3"/>
  <c r="Z845" i="3"/>
  <c r="AH845" i="3"/>
  <c r="AP845" i="3"/>
  <c r="AX845" i="3"/>
  <c r="BF845" i="3"/>
  <c r="X845" i="3"/>
  <c r="AN845" i="3"/>
  <c r="BD845" i="3"/>
  <c r="AB845" i="3"/>
  <c r="AR845" i="3"/>
  <c r="BH845" i="3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O842" i="3"/>
  <c r="S842" i="3"/>
  <c r="W842" i="3"/>
  <c r="AA842" i="3"/>
  <c r="AE842" i="3"/>
  <c r="AI842" i="3"/>
  <c r="AM842" i="3"/>
  <c r="AQ842" i="3"/>
  <c r="AU842" i="3"/>
  <c r="AY842" i="3"/>
  <c r="BC842" i="3"/>
  <c r="BG842" i="3"/>
  <c r="Q842" i="3"/>
  <c r="Y842" i="3"/>
  <c r="AG842" i="3"/>
  <c r="AO842" i="3"/>
  <c r="AW842" i="3"/>
  <c r="BE842" i="3"/>
  <c r="M842" i="3"/>
  <c r="U842" i="3"/>
  <c r="AC842" i="3"/>
  <c r="AK842" i="3"/>
  <c r="AS842" i="3"/>
  <c r="BA842" i="3"/>
  <c r="BI842" i="3"/>
  <c r="L841" i="3"/>
  <c r="K841" i="3"/>
  <c r="N838" i="3"/>
  <c r="P838" i="3"/>
  <c r="R838" i="3"/>
  <c r="T838" i="3"/>
  <c r="V838" i="3"/>
  <c r="X838" i="3"/>
  <c r="Z838" i="3"/>
  <c r="AB838" i="3"/>
  <c r="AD838" i="3"/>
  <c r="AF838" i="3"/>
  <c r="AH838" i="3"/>
  <c r="AJ838" i="3"/>
  <c r="AL838" i="3"/>
  <c r="AN838" i="3"/>
  <c r="AP838" i="3"/>
  <c r="AR838" i="3"/>
  <c r="AT838" i="3"/>
  <c r="AV838" i="3"/>
  <c r="AX838" i="3"/>
  <c r="AZ838" i="3"/>
  <c r="BB838" i="3"/>
  <c r="BD838" i="3"/>
  <c r="BF838" i="3"/>
  <c r="BH838" i="3"/>
  <c r="O838" i="3"/>
  <c r="S838" i="3"/>
  <c r="W838" i="3"/>
  <c r="AA838" i="3"/>
  <c r="AE838" i="3"/>
  <c r="AI838" i="3"/>
  <c r="AM838" i="3"/>
  <c r="AQ838" i="3"/>
  <c r="AU838" i="3"/>
  <c r="AY838" i="3"/>
  <c r="BC838" i="3"/>
  <c r="BG838" i="3"/>
  <c r="M838" i="3"/>
  <c r="U838" i="3"/>
  <c r="AC838" i="3"/>
  <c r="AK838" i="3"/>
  <c r="AS838" i="3"/>
  <c r="BA838" i="3"/>
  <c r="BI838" i="3"/>
  <c r="Q838" i="3"/>
  <c r="Y838" i="3"/>
  <c r="AG838" i="3"/>
  <c r="AO838" i="3"/>
  <c r="AW838" i="3"/>
  <c r="BE838" i="3"/>
  <c r="L837" i="3"/>
  <c r="K837" i="3"/>
  <c r="N834" i="3"/>
  <c r="P834" i="3"/>
  <c r="R834" i="3"/>
  <c r="T834" i="3"/>
  <c r="V834" i="3"/>
  <c r="X834" i="3"/>
  <c r="Z834" i="3"/>
  <c r="AB834" i="3"/>
  <c r="AD834" i="3"/>
  <c r="AF834" i="3"/>
  <c r="AH834" i="3"/>
  <c r="AJ834" i="3"/>
  <c r="AL834" i="3"/>
  <c r="AN834" i="3"/>
  <c r="AP834" i="3"/>
  <c r="AR834" i="3"/>
  <c r="AT834" i="3"/>
  <c r="AV834" i="3"/>
  <c r="AX834" i="3"/>
  <c r="AZ834" i="3"/>
  <c r="BB834" i="3"/>
  <c r="BD834" i="3"/>
  <c r="BF834" i="3"/>
  <c r="BH834" i="3"/>
  <c r="O834" i="3"/>
  <c r="S834" i="3"/>
  <c r="W834" i="3"/>
  <c r="AA834" i="3"/>
  <c r="AE834" i="3"/>
  <c r="AI834" i="3"/>
  <c r="AM834" i="3"/>
  <c r="AQ834" i="3"/>
  <c r="AU834" i="3"/>
  <c r="AY834" i="3"/>
  <c r="BC834" i="3"/>
  <c r="BG834" i="3"/>
  <c r="Q834" i="3"/>
  <c r="Y834" i="3"/>
  <c r="AG834" i="3"/>
  <c r="AO834" i="3"/>
  <c r="AW834" i="3"/>
  <c r="BE834" i="3"/>
  <c r="M834" i="3"/>
  <c r="U834" i="3"/>
  <c r="AC834" i="3"/>
  <c r="AK834" i="3"/>
  <c r="AS834" i="3"/>
  <c r="BA834" i="3"/>
  <c r="BI834" i="3"/>
  <c r="L833" i="3"/>
  <c r="K833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BN830" i="3" s="1"/>
  <c r="Q830" i="3"/>
  <c r="U830" i="3"/>
  <c r="Y830" i="3"/>
  <c r="AC830" i="3"/>
  <c r="AG830" i="3"/>
  <c r="AK830" i="3"/>
  <c r="AO830" i="3"/>
  <c r="AS830" i="3"/>
  <c r="AW830" i="3"/>
  <c r="BA830" i="3"/>
  <c r="BE830" i="3"/>
  <c r="BI830" i="3"/>
  <c r="O830" i="3"/>
  <c r="W830" i="3"/>
  <c r="AE830" i="3"/>
  <c r="AM830" i="3"/>
  <c r="AU830" i="3"/>
  <c r="BC830" i="3"/>
  <c r="AA830" i="3"/>
  <c r="AQ830" i="3"/>
  <c r="BG830" i="3"/>
  <c r="S830" i="3"/>
  <c r="AI830" i="3"/>
  <c r="AY830" i="3"/>
  <c r="L829" i="3"/>
  <c r="K829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P826" i="3"/>
  <c r="T826" i="3"/>
  <c r="X826" i="3"/>
  <c r="AB826" i="3"/>
  <c r="AF826" i="3"/>
  <c r="AJ826" i="3"/>
  <c r="AN826" i="3"/>
  <c r="AR826" i="3"/>
  <c r="AV826" i="3"/>
  <c r="AZ826" i="3"/>
  <c r="BD826" i="3"/>
  <c r="BH826" i="3"/>
  <c r="N826" i="3"/>
  <c r="V826" i="3"/>
  <c r="AD826" i="3"/>
  <c r="AL826" i="3"/>
  <c r="AT826" i="3"/>
  <c r="BB826" i="3"/>
  <c r="Z826" i="3"/>
  <c r="AP826" i="3"/>
  <c r="BF826" i="3"/>
  <c r="R826" i="3"/>
  <c r="AH826" i="3"/>
  <c r="AX826" i="3"/>
  <c r="L825" i="3"/>
  <c r="K825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P822" i="3"/>
  <c r="T822" i="3"/>
  <c r="X822" i="3"/>
  <c r="AB822" i="3"/>
  <c r="AF822" i="3"/>
  <c r="AJ822" i="3"/>
  <c r="AN822" i="3"/>
  <c r="AR822" i="3"/>
  <c r="AV822" i="3"/>
  <c r="AZ822" i="3"/>
  <c r="BD822" i="3"/>
  <c r="BH822" i="3"/>
  <c r="R822" i="3"/>
  <c r="Z822" i="3"/>
  <c r="AH822" i="3"/>
  <c r="AP822" i="3"/>
  <c r="AX822" i="3"/>
  <c r="BF822" i="3"/>
  <c r="V822" i="3"/>
  <c r="AL822" i="3"/>
  <c r="BB822" i="3"/>
  <c r="N822" i="3"/>
  <c r="AD822" i="3"/>
  <c r="AT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R820" i="3"/>
  <c r="V820" i="3"/>
  <c r="Z820" i="3"/>
  <c r="AD820" i="3"/>
  <c r="AH820" i="3"/>
  <c r="AL820" i="3"/>
  <c r="AP820" i="3"/>
  <c r="AT820" i="3"/>
  <c r="AX820" i="3"/>
  <c r="BB820" i="3"/>
  <c r="BF820" i="3"/>
  <c r="P820" i="3"/>
  <c r="X820" i="3"/>
  <c r="AF820" i="3"/>
  <c r="AN820" i="3"/>
  <c r="AV820" i="3"/>
  <c r="BD820" i="3"/>
  <c r="AB820" i="3"/>
  <c r="AR820" i="3"/>
  <c r="BH820" i="3"/>
  <c r="T820" i="3"/>
  <c r="AJ820" i="3"/>
  <c r="AZ820" i="3"/>
  <c r="L819" i="3"/>
  <c r="N819" i="3" s="1"/>
  <c r="T819" i="3"/>
  <c r="AB819" i="3"/>
  <c r="AJ819" i="3"/>
  <c r="AR819" i="3"/>
  <c r="AZ819" i="3"/>
  <c r="BH819" i="3"/>
  <c r="Y819" i="3"/>
  <c r="AO819" i="3"/>
  <c r="BE819" i="3"/>
  <c r="AI819" i="3"/>
  <c r="O819" i="3"/>
  <c r="AM819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N812" i="3"/>
  <c r="R812" i="3"/>
  <c r="V812" i="3"/>
  <c r="Z812" i="3"/>
  <c r="AD812" i="3"/>
  <c r="AH812" i="3"/>
  <c r="AL812" i="3"/>
  <c r="AP812" i="3"/>
  <c r="AT812" i="3"/>
  <c r="AX812" i="3"/>
  <c r="BB812" i="3"/>
  <c r="BF812" i="3"/>
  <c r="P812" i="3"/>
  <c r="X812" i="3"/>
  <c r="AF812" i="3"/>
  <c r="AN812" i="3"/>
  <c r="AV812" i="3"/>
  <c r="BD812" i="3"/>
  <c r="T812" i="3"/>
  <c r="AB812" i="3"/>
  <c r="AJ812" i="3"/>
  <c r="AR812" i="3"/>
  <c r="AZ812" i="3"/>
  <c r="BH812" i="3"/>
  <c r="L811" i="3"/>
  <c r="M811" i="3" s="1"/>
  <c r="O811" i="3"/>
  <c r="S811" i="3"/>
  <c r="W811" i="3"/>
  <c r="AA811" i="3"/>
  <c r="AE811" i="3"/>
  <c r="AI811" i="3"/>
  <c r="AM811" i="3"/>
  <c r="AQ811" i="3"/>
  <c r="AU811" i="3"/>
  <c r="AY811" i="3"/>
  <c r="BC811" i="3"/>
  <c r="BG811" i="3"/>
  <c r="N811" i="3"/>
  <c r="V811" i="3"/>
  <c r="AD811" i="3"/>
  <c r="AL811" i="3"/>
  <c r="AT811" i="3"/>
  <c r="BB811" i="3"/>
  <c r="T811" i="3"/>
  <c r="AJ811" i="3"/>
  <c r="AZ811" i="3"/>
  <c r="P811" i="3"/>
  <c r="AF811" i="3"/>
  <c r="AV811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M804" i="3"/>
  <c r="Q804" i="3"/>
  <c r="U804" i="3"/>
  <c r="Y804" i="3"/>
  <c r="AC804" i="3"/>
  <c r="AG804" i="3"/>
  <c r="AK804" i="3"/>
  <c r="AO804" i="3"/>
  <c r="AS804" i="3"/>
  <c r="AW804" i="3"/>
  <c r="BA804" i="3"/>
  <c r="BE804" i="3"/>
  <c r="BI804" i="3"/>
  <c r="S804" i="3"/>
  <c r="AA804" i="3"/>
  <c r="AI804" i="3"/>
  <c r="AQ804" i="3"/>
  <c r="AY804" i="3"/>
  <c r="BG804" i="3"/>
  <c r="W804" i="3"/>
  <c r="AM804" i="3"/>
  <c r="BC804" i="3"/>
  <c r="O804" i="3"/>
  <c r="AE804" i="3"/>
  <c r="AU804" i="3"/>
  <c r="L803" i="3"/>
  <c r="N803" i="3" s="1"/>
  <c r="P803" i="3"/>
  <c r="T803" i="3"/>
  <c r="X803" i="3"/>
  <c r="AB803" i="3"/>
  <c r="AF803" i="3"/>
  <c r="AJ803" i="3"/>
  <c r="AN803" i="3"/>
  <c r="AR803" i="3"/>
  <c r="AV803" i="3"/>
  <c r="AZ803" i="3"/>
  <c r="BD803" i="3"/>
  <c r="BH803" i="3"/>
  <c r="Q803" i="3"/>
  <c r="Y803" i="3"/>
  <c r="AG803" i="3"/>
  <c r="AO803" i="3"/>
  <c r="AW803" i="3"/>
  <c r="BE803" i="3"/>
  <c r="O803" i="3"/>
  <c r="AE803" i="3"/>
  <c r="AU803" i="3"/>
  <c r="AA803" i="3"/>
  <c r="BG803" i="3"/>
  <c r="AI803" i="3"/>
  <c r="M796" i="3"/>
  <c r="O796" i="3"/>
  <c r="Q796" i="3"/>
  <c r="S796" i="3"/>
  <c r="U796" i="3"/>
  <c r="W796" i="3"/>
  <c r="Y796" i="3"/>
  <c r="N796" i="3"/>
  <c r="R796" i="3"/>
  <c r="V796" i="3"/>
  <c r="Z796" i="3"/>
  <c r="AB796" i="3"/>
  <c r="AD796" i="3"/>
  <c r="AF796" i="3"/>
  <c r="AH796" i="3"/>
  <c r="AJ796" i="3"/>
  <c r="AL796" i="3"/>
  <c r="AN796" i="3"/>
  <c r="AP796" i="3"/>
  <c r="AR796" i="3"/>
  <c r="AT796" i="3"/>
  <c r="AV796" i="3"/>
  <c r="AX796" i="3"/>
  <c r="AZ796" i="3"/>
  <c r="BB796" i="3"/>
  <c r="BD796" i="3"/>
  <c r="BF796" i="3"/>
  <c r="BH796" i="3"/>
  <c r="T796" i="3"/>
  <c r="AA796" i="3"/>
  <c r="AE796" i="3"/>
  <c r="AI796" i="3"/>
  <c r="AM796" i="3"/>
  <c r="AQ796" i="3"/>
  <c r="AU796" i="3"/>
  <c r="AY796" i="3"/>
  <c r="BC796" i="3"/>
  <c r="BG796" i="3"/>
  <c r="X796" i="3"/>
  <c r="AG796" i="3"/>
  <c r="AO796" i="3"/>
  <c r="AW796" i="3"/>
  <c r="BE796" i="3"/>
  <c r="AC796" i="3"/>
  <c r="AS796" i="3"/>
  <c r="BI796" i="3"/>
  <c r="P796" i="3"/>
  <c r="BK796" i="3" s="1"/>
  <c r="BA796" i="3"/>
  <c r="AK796" i="3"/>
  <c r="L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P795" i="3"/>
  <c r="X795" i="3"/>
  <c r="AF795" i="3"/>
  <c r="AN795" i="3"/>
  <c r="AV795" i="3"/>
  <c r="BD795" i="3"/>
  <c r="AB795" i="3"/>
  <c r="AR795" i="3"/>
  <c r="BH795" i="3"/>
  <c r="T795" i="3"/>
  <c r="AZ795" i="3"/>
  <c r="AJ795" i="3"/>
  <c r="BF906" i="3"/>
  <c r="BB906" i="3"/>
  <c r="AX906" i="3"/>
  <c r="AT906" i="3"/>
  <c r="AP906" i="3"/>
  <c r="AL906" i="3"/>
  <c r="AH906" i="3"/>
  <c r="AD906" i="3"/>
  <c r="Z906" i="3"/>
  <c r="V906" i="3"/>
  <c r="R906" i="3"/>
  <c r="N906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F902" i="3"/>
  <c r="BB902" i="3"/>
  <c r="AX902" i="3"/>
  <c r="AT902" i="3"/>
  <c r="AP902" i="3"/>
  <c r="AL902" i="3"/>
  <c r="AH902" i="3"/>
  <c r="AD902" i="3"/>
  <c r="Z902" i="3"/>
  <c r="V902" i="3"/>
  <c r="R902" i="3"/>
  <c r="N902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F898" i="3"/>
  <c r="BB898" i="3"/>
  <c r="AX898" i="3"/>
  <c r="AT898" i="3"/>
  <c r="AP898" i="3"/>
  <c r="AL898" i="3"/>
  <c r="AH898" i="3"/>
  <c r="AD898" i="3"/>
  <c r="Z898" i="3"/>
  <c r="V898" i="3"/>
  <c r="R898" i="3"/>
  <c r="N898" i="3"/>
  <c r="BI896" i="3"/>
  <c r="BE896" i="3"/>
  <c r="BA896" i="3"/>
  <c r="AW896" i="3"/>
  <c r="AS896" i="3"/>
  <c r="AO896" i="3"/>
  <c r="AK896" i="3"/>
  <c r="AG896" i="3"/>
  <c r="AC896" i="3"/>
  <c r="Y896" i="3"/>
  <c r="U896" i="3"/>
  <c r="Q896" i="3"/>
  <c r="M896" i="3"/>
  <c r="BG894" i="3"/>
  <c r="BC894" i="3"/>
  <c r="AY894" i="3"/>
  <c r="AU894" i="3"/>
  <c r="AQ894" i="3"/>
  <c r="AM894" i="3"/>
  <c r="AI894" i="3"/>
  <c r="AE894" i="3"/>
  <c r="AA894" i="3"/>
  <c r="W894" i="3"/>
  <c r="S894" i="3"/>
  <c r="BM894" i="3" s="1"/>
  <c r="O894" i="3"/>
  <c r="BI892" i="3"/>
  <c r="BE892" i="3"/>
  <c r="BA892" i="3"/>
  <c r="AW892" i="3"/>
  <c r="AS892" i="3"/>
  <c r="AO892" i="3"/>
  <c r="AK892" i="3"/>
  <c r="AG892" i="3"/>
  <c r="AC892" i="3"/>
  <c r="Y892" i="3"/>
  <c r="U892" i="3"/>
  <c r="Q892" i="3"/>
  <c r="M892" i="3"/>
  <c r="BI890" i="3"/>
  <c r="BE890" i="3"/>
  <c r="BA890" i="3"/>
  <c r="AW890" i="3"/>
  <c r="AS890" i="3"/>
  <c r="AO890" i="3"/>
  <c r="AK890" i="3"/>
  <c r="AG890" i="3"/>
  <c r="AC890" i="3"/>
  <c r="Y890" i="3"/>
  <c r="U890" i="3"/>
  <c r="Q890" i="3"/>
  <c r="M890" i="3"/>
  <c r="BI888" i="3"/>
  <c r="BA888" i="3"/>
  <c r="AS888" i="3"/>
  <c r="AK888" i="3"/>
  <c r="L821" i="3"/>
  <c r="K821" i="3"/>
  <c r="K818" i="3"/>
  <c r="L817" i="3"/>
  <c r="K817" i="3"/>
  <c r="K814" i="3"/>
  <c r="L813" i="3"/>
  <c r="K813" i="3"/>
  <c r="K810" i="3"/>
  <c r="L809" i="3"/>
  <c r="K809" i="3"/>
  <c r="K806" i="3"/>
  <c r="L805" i="3"/>
  <c r="K805" i="3"/>
  <c r="K802" i="3"/>
  <c r="L801" i="3"/>
  <c r="K801" i="3"/>
  <c r="K798" i="3"/>
  <c r="L797" i="3"/>
  <c r="K797" i="3"/>
  <c r="K794" i="3"/>
  <c r="L793" i="3"/>
  <c r="K793" i="3"/>
  <c r="BJ884" i="3"/>
  <c r="BL884" i="3"/>
  <c r="BN884" i="3"/>
  <c r="BJ882" i="3"/>
  <c r="BL882" i="3"/>
  <c r="BN882" i="3"/>
  <c r="BJ880" i="3"/>
  <c r="BL880" i="3"/>
  <c r="BN880" i="3"/>
  <c r="BJ878" i="3"/>
  <c r="BL878" i="3"/>
  <c r="BN878" i="3"/>
  <c r="BJ876" i="3"/>
  <c r="BL876" i="3"/>
  <c r="BN876" i="3"/>
  <c r="BJ872" i="3"/>
  <c r="BL872" i="3"/>
  <c r="BN872" i="3"/>
  <c r="BJ868" i="3"/>
  <c r="BL868" i="3"/>
  <c r="BN868" i="3"/>
  <c r="BJ864" i="3"/>
  <c r="BL864" i="3"/>
  <c r="BN864" i="3"/>
  <c r="BJ875" i="3"/>
  <c r="BL875" i="3"/>
  <c r="BN875" i="3"/>
  <c r="BM834" i="3"/>
  <c r="BK834" i="3"/>
  <c r="BM830" i="3"/>
  <c r="BK830" i="3"/>
  <c r="BM826" i="3"/>
  <c r="BK826" i="3"/>
  <c r="BK822" i="3"/>
  <c r="BK820" i="3"/>
  <c r="BM816" i="3"/>
  <c r="BK816" i="3"/>
  <c r="BK812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BL915" i="3" l="1"/>
  <c r="BK919" i="3"/>
  <c r="BN919" i="3"/>
  <c r="BK915" i="3"/>
  <c r="BN915" i="3"/>
  <c r="BM919" i="3"/>
  <c r="BM915" i="3"/>
  <c r="BJ919" i="3"/>
  <c r="BM820" i="3"/>
  <c r="BM822" i="3"/>
  <c r="M845" i="3"/>
  <c r="Q845" i="3"/>
  <c r="U845" i="3"/>
  <c r="Y845" i="3"/>
  <c r="AC845" i="3"/>
  <c r="AG845" i="3"/>
  <c r="AK845" i="3"/>
  <c r="AO845" i="3"/>
  <c r="AS845" i="3"/>
  <c r="AW845" i="3"/>
  <c r="BA845" i="3"/>
  <c r="M849" i="3"/>
  <c r="O849" i="3"/>
  <c r="W849" i="3"/>
  <c r="AE849" i="3"/>
  <c r="AM849" i="3"/>
  <c r="AU849" i="3"/>
  <c r="BC849" i="3"/>
  <c r="N849" i="3"/>
  <c r="AD849" i="3"/>
  <c r="AT849" i="3"/>
  <c r="T849" i="3"/>
  <c r="AZ849" i="3"/>
  <c r="AF849" i="3"/>
  <c r="BD811" i="3"/>
  <c r="AN811" i="3"/>
  <c r="X811" i="3"/>
  <c r="BH811" i="3"/>
  <c r="AR811" i="3"/>
  <c r="AB811" i="3"/>
  <c r="BF811" i="3"/>
  <c r="AX811" i="3"/>
  <c r="AP811" i="3"/>
  <c r="AH811" i="3"/>
  <c r="Z811" i="3"/>
  <c r="R811" i="3"/>
  <c r="BI811" i="3"/>
  <c r="BE811" i="3"/>
  <c r="BA811" i="3"/>
  <c r="AW811" i="3"/>
  <c r="AS811" i="3"/>
  <c r="AO811" i="3"/>
  <c r="AK811" i="3"/>
  <c r="AG811" i="3"/>
  <c r="AC811" i="3"/>
  <c r="Y811" i="3"/>
  <c r="U811" i="3"/>
  <c r="Q811" i="3"/>
  <c r="BM812" i="3"/>
  <c r="AU819" i="3"/>
  <c r="AY819" i="3"/>
  <c r="S819" i="3"/>
  <c r="AW819" i="3"/>
  <c r="AG819" i="3"/>
  <c r="Q819" i="3"/>
  <c r="BD819" i="3"/>
  <c r="AV819" i="3"/>
  <c r="AN819" i="3"/>
  <c r="AF819" i="3"/>
  <c r="X819" i="3"/>
  <c r="P819" i="3"/>
  <c r="AZ845" i="3"/>
  <c r="AJ845" i="3"/>
  <c r="T845" i="3"/>
  <c r="AV845" i="3"/>
  <c r="AF845" i="3"/>
  <c r="P845" i="3"/>
  <c r="BB845" i="3"/>
  <c r="AT845" i="3"/>
  <c r="AL845" i="3"/>
  <c r="AD845" i="3"/>
  <c r="V845" i="3"/>
  <c r="N845" i="3"/>
  <c r="BG845" i="3"/>
  <c r="BC845" i="3"/>
  <c r="AU845" i="3"/>
  <c r="AM845" i="3"/>
  <c r="AE845" i="3"/>
  <c r="W845" i="3"/>
  <c r="O845" i="3"/>
  <c r="AY807" i="3"/>
  <c r="S807" i="3"/>
  <c r="AQ807" i="3"/>
  <c r="BC807" i="3"/>
  <c r="AM807" i="3"/>
  <c r="W807" i="3"/>
  <c r="BI807" i="3"/>
  <c r="BA807" i="3"/>
  <c r="AS807" i="3"/>
  <c r="AK807" i="3"/>
  <c r="AC807" i="3"/>
  <c r="U807" i="3"/>
  <c r="M807" i="3"/>
  <c r="BF807" i="3"/>
  <c r="BB807" i="3"/>
  <c r="AX807" i="3"/>
  <c r="AT807" i="3"/>
  <c r="AP807" i="3"/>
  <c r="AL807" i="3"/>
  <c r="AH807" i="3"/>
  <c r="AD807" i="3"/>
  <c r="Z807" i="3"/>
  <c r="V807" i="3"/>
  <c r="R807" i="3"/>
  <c r="AI815" i="3"/>
  <c r="AU815" i="3"/>
  <c r="O815" i="3"/>
  <c r="AW815" i="3"/>
  <c r="AG815" i="3"/>
  <c r="Q815" i="3"/>
  <c r="BD815" i="3"/>
  <c r="AV815" i="3"/>
  <c r="AN815" i="3"/>
  <c r="AF815" i="3"/>
  <c r="X815" i="3"/>
  <c r="P815" i="3"/>
  <c r="BK864" i="3"/>
  <c r="AD867" i="3"/>
  <c r="AX867" i="3"/>
  <c r="R867" i="3"/>
  <c r="AV867" i="3"/>
  <c r="AF867" i="3"/>
  <c r="P867" i="3"/>
  <c r="BC867" i="3"/>
  <c r="AU867" i="3"/>
  <c r="AM867" i="3"/>
  <c r="AE867" i="3"/>
  <c r="W867" i="3"/>
  <c r="O867" i="3"/>
  <c r="X871" i="3"/>
  <c r="BH871" i="3"/>
  <c r="BD871" i="3"/>
  <c r="AZ871" i="3"/>
  <c r="AV871" i="3"/>
  <c r="AR871" i="3"/>
  <c r="AN871" i="3"/>
  <c r="AJ871" i="3"/>
  <c r="AF871" i="3"/>
  <c r="V871" i="3"/>
  <c r="W871" i="3"/>
  <c r="O871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T794" i="3"/>
  <c r="AB794" i="3"/>
  <c r="AJ794" i="3"/>
  <c r="AR794" i="3"/>
  <c r="AZ794" i="3"/>
  <c r="BH794" i="3"/>
  <c r="P794" i="3"/>
  <c r="BK794" i="3" s="1"/>
  <c r="AF794" i="3"/>
  <c r="AV794" i="3"/>
  <c r="AN794" i="3"/>
  <c r="BD794" i="3"/>
  <c r="X794" i="3"/>
  <c r="N801" i="3"/>
  <c r="P801" i="3"/>
  <c r="R801" i="3"/>
  <c r="T801" i="3"/>
  <c r="O801" i="3"/>
  <c r="S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1" i="3"/>
  <c r="U801" i="3"/>
  <c r="Y801" i="3"/>
  <c r="AC801" i="3"/>
  <c r="AG801" i="3"/>
  <c r="AK801" i="3"/>
  <c r="AO801" i="3"/>
  <c r="AS801" i="3"/>
  <c r="AW801" i="3"/>
  <c r="BA801" i="3"/>
  <c r="BE801" i="3"/>
  <c r="BI801" i="3"/>
  <c r="W801" i="3"/>
  <c r="AE801" i="3"/>
  <c r="AM801" i="3"/>
  <c r="AU801" i="3"/>
  <c r="BC801" i="3"/>
  <c r="Q801" i="3"/>
  <c r="AI801" i="3"/>
  <c r="AY801" i="3"/>
  <c r="AA801" i="3"/>
  <c r="AQ801" i="3"/>
  <c r="BG801" i="3"/>
  <c r="N809" i="3"/>
  <c r="P809" i="3"/>
  <c r="R809" i="3"/>
  <c r="T809" i="3"/>
  <c r="V809" i="3"/>
  <c r="X809" i="3"/>
  <c r="Z809" i="3"/>
  <c r="AB809" i="3"/>
  <c r="AD809" i="3"/>
  <c r="AF809" i="3"/>
  <c r="AH809" i="3"/>
  <c r="AJ809" i="3"/>
  <c r="AL809" i="3"/>
  <c r="AN809" i="3"/>
  <c r="AP809" i="3"/>
  <c r="AR809" i="3"/>
  <c r="AT809" i="3"/>
  <c r="AV809" i="3"/>
  <c r="AX809" i="3"/>
  <c r="AZ809" i="3"/>
  <c r="BB809" i="3"/>
  <c r="BD809" i="3"/>
  <c r="BF809" i="3"/>
  <c r="BH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O809" i="3"/>
  <c r="W809" i="3"/>
  <c r="AE809" i="3"/>
  <c r="AM809" i="3"/>
  <c r="AU809" i="3"/>
  <c r="BC809" i="3"/>
  <c r="S809" i="3"/>
  <c r="AI809" i="3"/>
  <c r="AY809" i="3"/>
  <c r="AA809" i="3"/>
  <c r="AQ809" i="3"/>
  <c r="BG809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P818" i="3"/>
  <c r="T818" i="3"/>
  <c r="X818" i="3"/>
  <c r="AB818" i="3"/>
  <c r="AF818" i="3"/>
  <c r="AJ818" i="3"/>
  <c r="AN818" i="3"/>
  <c r="AR818" i="3"/>
  <c r="AV818" i="3"/>
  <c r="AZ818" i="3"/>
  <c r="BD818" i="3"/>
  <c r="BH818" i="3"/>
  <c r="N818" i="3"/>
  <c r="V818" i="3"/>
  <c r="AD818" i="3"/>
  <c r="AL818" i="3"/>
  <c r="AT818" i="3"/>
  <c r="BB818" i="3"/>
  <c r="R818" i="3"/>
  <c r="AH818" i="3"/>
  <c r="AX818" i="3"/>
  <c r="Z818" i="3"/>
  <c r="AP818" i="3"/>
  <c r="BF818" i="3"/>
  <c r="BN892" i="3"/>
  <c r="BK892" i="3"/>
  <c r="BM795" i="3"/>
  <c r="BM796" i="3"/>
  <c r="BK804" i="3"/>
  <c r="BN811" i="3"/>
  <c r="BN812" i="3"/>
  <c r="BJ820" i="3"/>
  <c r="BJ822" i="3"/>
  <c r="N797" i="3"/>
  <c r="P797" i="3"/>
  <c r="R797" i="3"/>
  <c r="T797" i="3"/>
  <c r="V797" i="3"/>
  <c r="X797" i="3"/>
  <c r="Z797" i="3"/>
  <c r="AB797" i="3"/>
  <c r="AD797" i="3"/>
  <c r="AF797" i="3"/>
  <c r="AH797" i="3"/>
  <c r="AJ797" i="3"/>
  <c r="AL797" i="3"/>
  <c r="AN797" i="3"/>
  <c r="AP797" i="3"/>
  <c r="AR797" i="3"/>
  <c r="AT797" i="3"/>
  <c r="AV797" i="3"/>
  <c r="AX797" i="3"/>
  <c r="AZ797" i="3"/>
  <c r="BB797" i="3"/>
  <c r="BD797" i="3"/>
  <c r="BF797" i="3"/>
  <c r="BH797" i="3"/>
  <c r="O797" i="3"/>
  <c r="S797" i="3"/>
  <c r="W797" i="3"/>
  <c r="AA797" i="3"/>
  <c r="AE797" i="3"/>
  <c r="AI797" i="3"/>
  <c r="AM797" i="3"/>
  <c r="AQ797" i="3"/>
  <c r="AU797" i="3"/>
  <c r="AY797" i="3"/>
  <c r="BC797" i="3"/>
  <c r="BG797" i="3"/>
  <c r="M797" i="3"/>
  <c r="U797" i="3"/>
  <c r="AC797" i="3"/>
  <c r="AK797" i="3"/>
  <c r="AS797" i="3"/>
  <c r="BA797" i="3"/>
  <c r="BI797" i="3"/>
  <c r="Y797" i="3"/>
  <c r="AO797" i="3"/>
  <c r="BE797" i="3"/>
  <c r="AG797" i="3"/>
  <c r="Q797" i="3"/>
  <c r="AW797" i="3"/>
  <c r="N798" i="3"/>
  <c r="P798" i="3"/>
  <c r="R798" i="3"/>
  <c r="T798" i="3"/>
  <c r="V798" i="3"/>
  <c r="X798" i="3"/>
  <c r="Z798" i="3"/>
  <c r="AB798" i="3"/>
  <c r="AD798" i="3"/>
  <c r="AF798" i="3"/>
  <c r="AH798" i="3"/>
  <c r="AJ798" i="3"/>
  <c r="AL798" i="3"/>
  <c r="AN798" i="3"/>
  <c r="AP798" i="3"/>
  <c r="AR798" i="3"/>
  <c r="AT798" i="3"/>
  <c r="AV798" i="3"/>
  <c r="AX798" i="3"/>
  <c r="AZ798" i="3"/>
  <c r="BB798" i="3"/>
  <c r="BD798" i="3"/>
  <c r="BF798" i="3"/>
  <c r="BH798" i="3"/>
  <c r="O798" i="3"/>
  <c r="S798" i="3"/>
  <c r="W798" i="3"/>
  <c r="AA798" i="3"/>
  <c r="AE798" i="3"/>
  <c r="AI798" i="3"/>
  <c r="AM798" i="3"/>
  <c r="AQ798" i="3"/>
  <c r="AU798" i="3"/>
  <c r="AY798" i="3"/>
  <c r="BC798" i="3"/>
  <c r="BG798" i="3"/>
  <c r="Q798" i="3"/>
  <c r="Y798" i="3"/>
  <c r="AG798" i="3"/>
  <c r="AO798" i="3"/>
  <c r="AW798" i="3"/>
  <c r="BE798" i="3"/>
  <c r="U798" i="3"/>
  <c r="AK798" i="3"/>
  <c r="BA798" i="3"/>
  <c r="M798" i="3"/>
  <c r="BN798" i="3" s="1"/>
  <c r="AS798" i="3"/>
  <c r="AC798" i="3"/>
  <c r="BI798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M805" i="3"/>
  <c r="Q805" i="3"/>
  <c r="U805" i="3"/>
  <c r="Y805" i="3"/>
  <c r="AC805" i="3"/>
  <c r="AG805" i="3"/>
  <c r="AK805" i="3"/>
  <c r="AO805" i="3"/>
  <c r="AS805" i="3"/>
  <c r="AW805" i="3"/>
  <c r="BA805" i="3"/>
  <c r="BE805" i="3"/>
  <c r="BI805" i="3"/>
  <c r="O805" i="3"/>
  <c r="W805" i="3"/>
  <c r="AE805" i="3"/>
  <c r="AM805" i="3"/>
  <c r="AU805" i="3"/>
  <c r="BC805" i="3"/>
  <c r="S805" i="3"/>
  <c r="AI805" i="3"/>
  <c r="AY805" i="3"/>
  <c r="AA805" i="3"/>
  <c r="AQ805" i="3"/>
  <c r="BG805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Q806" i="3"/>
  <c r="U806" i="3"/>
  <c r="Y806" i="3"/>
  <c r="AC806" i="3"/>
  <c r="AG806" i="3"/>
  <c r="AK806" i="3"/>
  <c r="AO806" i="3"/>
  <c r="AS806" i="3"/>
  <c r="AW806" i="3"/>
  <c r="BA806" i="3"/>
  <c r="BE806" i="3"/>
  <c r="BI806" i="3"/>
  <c r="S806" i="3"/>
  <c r="AA806" i="3"/>
  <c r="AI806" i="3"/>
  <c r="AQ806" i="3"/>
  <c r="AY806" i="3"/>
  <c r="BG806" i="3"/>
  <c r="O806" i="3"/>
  <c r="AE806" i="3"/>
  <c r="AU806" i="3"/>
  <c r="W806" i="3"/>
  <c r="AM806" i="3"/>
  <c r="BC806" i="3"/>
  <c r="N813" i="3"/>
  <c r="P813" i="3"/>
  <c r="R813" i="3"/>
  <c r="T813" i="3"/>
  <c r="V813" i="3"/>
  <c r="X813" i="3"/>
  <c r="Z813" i="3"/>
  <c r="AB813" i="3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M813" i="3"/>
  <c r="U813" i="3"/>
  <c r="AC813" i="3"/>
  <c r="AK813" i="3"/>
  <c r="AS813" i="3"/>
  <c r="BA813" i="3"/>
  <c r="BI813" i="3"/>
  <c r="Q813" i="3"/>
  <c r="Y813" i="3"/>
  <c r="AG813" i="3"/>
  <c r="AO813" i="3"/>
  <c r="AW813" i="3"/>
  <c r="BE813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P814" i="3"/>
  <c r="T814" i="3"/>
  <c r="X814" i="3"/>
  <c r="AB814" i="3"/>
  <c r="AF814" i="3"/>
  <c r="AJ814" i="3"/>
  <c r="AN814" i="3"/>
  <c r="AR814" i="3"/>
  <c r="AV814" i="3"/>
  <c r="AZ814" i="3"/>
  <c r="BD814" i="3"/>
  <c r="BH814" i="3"/>
  <c r="R814" i="3"/>
  <c r="Z814" i="3"/>
  <c r="AH814" i="3"/>
  <c r="AP814" i="3"/>
  <c r="AX814" i="3"/>
  <c r="BF814" i="3"/>
  <c r="N814" i="3"/>
  <c r="V814" i="3"/>
  <c r="AD814" i="3"/>
  <c r="AL814" i="3"/>
  <c r="AT814" i="3"/>
  <c r="BB814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O821" i="3"/>
  <c r="S821" i="3"/>
  <c r="W821" i="3"/>
  <c r="AA821" i="3"/>
  <c r="AE821" i="3"/>
  <c r="AI821" i="3"/>
  <c r="AM821" i="3"/>
  <c r="AQ821" i="3"/>
  <c r="AU821" i="3"/>
  <c r="AY821" i="3"/>
  <c r="BC821" i="3"/>
  <c r="BG821" i="3"/>
  <c r="M821" i="3"/>
  <c r="U821" i="3"/>
  <c r="AC821" i="3"/>
  <c r="AK821" i="3"/>
  <c r="AS821" i="3"/>
  <c r="BA821" i="3"/>
  <c r="BI821" i="3"/>
  <c r="Y821" i="3"/>
  <c r="AO821" i="3"/>
  <c r="BE821" i="3"/>
  <c r="Q821" i="3"/>
  <c r="AG821" i="3"/>
  <c r="AW821" i="3"/>
  <c r="BN890" i="3"/>
  <c r="BK890" i="3"/>
  <c r="BJ892" i="3"/>
  <c r="BL894" i="3"/>
  <c r="BN896" i="3"/>
  <c r="BK896" i="3"/>
  <c r="BK795" i="3"/>
  <c r="BJ795" i="3"/>
  <c r="BL795" i="3"/>
  <c r="BJ796" i="3"/>
  <c r="BL796" i="3"/>
  <c r="AY803" i="3"/>
  <c r="S803" i="3"/>
  <c r="AQ803" i="3"/>
  <c r="BC803" i="3"/>
  <c r="AM803" i="3"/>
  <c r="W803" i="3"/>
  <c r="BI803" i="3"/>
  <c r="BA803" i="3"/>
  <c r="AS803" i="3"/>
  <c r="AK803" i="3"/>
  <c r="AC803" i="3"/>
  <c r="U803" i="3"/>
  <c r="M803" i="3"/>
  <c r="BF803" i="3"/>
  <c r="BB803" i="3"/>
  <c r="AX803" i="3"/>
  <c r="AT803" i="3"/>
  <c r="AP803" i="3"/>
  <c r="AL803" i="3"/>
  <c r="AH803" i="3"/>
  <c r="AD803" i="3"/>
  <c r="Z803" i="3"/>
  <c r="V803" i="3"/>
  <c r="R803" i="3"/>
  <c r="BL803" i="3" s="1"/>
  <c r="BL804" i="3"/>
  <c r="BN804" i="3"/>
  <c r="BJ804" i="3"/>
  <c r="BK811" i="3"/>
  <c r="BM811" i="3"/>
  <c r="BJ811" i="3"/>
  <c r="BL811" i="3"/>
  <c r="BJ812" i="3"/>
  <c r="BC819" i="3"/>
  <c r="W819" i="3"/>
  <c r="AE819" i="3"/>
  <c r="BG819" i="3"/>
  <c r="AQ819" i="3"/>
  <c r="AA819" i="3"/>
  <c r="BI819" i="3"/>
  <c r="BA819" i="3"/>
  <c r="AS819" i="3"/>
  <c r="AK819" i="3"/>
  <c r="AC819" i="3"/>
  <c r="U819" i="3"/>
  <c r="M819" i="3"/>
  <c r="BF819" i="3"/>
  <c r="BB819" i="3"/>
  <c r="AX819" i="3"/>
  <c r="AT819" i="3"/>
  <c r="AP819" i="3"/>
  <c r="AL819" i="3"/>
  <c r="AH819" i="3"/>
  <c r="AD819" i="3"/>
  <c r="Z819" i="3"/>
  <c r="V819" i="3"/>
  <c r="R819" i="3"/>
  <c r="BL820" i="3"/>
  <c r="BN820" i="3"/>
  <c r="BL822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O825" i="3"/>
  <c r="S825" i="3"/>
  <c r="W825" i="3"/>
  <c r="AA825" i="3"/>
  <c r="AE825" i="3"/>
  <c r="AI825" i="3"/>
  <c r="AM825" i="3"/>
  <c r="AQ825" i="3"/>
  <c r="AU825" i="3"/>
  <c r="AY825" i="3"/>
  <c r="BC825" i="3"/>
  <c r="BG825" i="3"/>
  <c r="Q825" i="3"/>
  <c r="Y825" i="3"/>
  <c r="AG825" i="3"/>
  <c r="AO825" i="3"/>
  <c r="AW825" i="3"/>
  <c r="BE825" i="3"/>
  <c r="M825" i="3"/>
  <c r="AC825" i="3"/>
  <c r="AS825" i="3"/>
  <c r="BI825" i="3"/>
  <c r="U825" i="3"/>
  <c r="AK825" i="3"/>
  <c r="BA825" i="3"/>
  <c r="BL826" i="3"/>
  <c r="BN826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T833" i="3"/>
  <c r="AB833" i="3"/>
  <c r="AJ833" i="3"/>
  <c r="AR833" i="3"/>
  <c r="AZ833" i="3"/>
  <c r="BH833" i="3"/>
  <c r="P833" i="3"/>
  <c r="X833" i="3"/>
  <c r="AF833" i="3"/>
  <c r="AN833" i="3"/>
  <c r="AV833" i="3"/>
  <c r="BD833" i="3"/>
  <c r="BN834" i="3"/>
  <c r="BL834" i="3"/>
  <c r="BJ834" i="3"/>
  <c r="BJ838" i="3"/>
  <c r="BM838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T841" i="3"/>
  <c r="AB841" i="3"/>
  <c r="AJ841" i="3"/>
  <c r="AR841" i="3"/>
  <c r="AZ841" i="3"/>
  <c r="BH841" i="3"/>
  <c r="P841" i="3"/>
  <c r="X841" i="3"/>
  <c r="AF841" i="3"/>
  <c r="AN841" i="3"/>
  <c r="AV841" i="3"/>
  <c r="BD841" i="3"/>
  <c r="BN842" i="3"/>
  <c r="BK842" i="3"/>
  <c r="BJ842" i="3"/>
  <c r="BL842" i="3"/>
  <c r="BM845" i="3"/>
  <c r="BL845" i="3"/>
  <c r="BJ846" i="3"/>
  <c r="BM846" i="3"/>
  <c r="BD849" i="3"/>
  <c r="AN849" i="3"/>
  <c r="X849" i="3"/>
  <c r="BH849" i="3"/>
  <c r="AR849" i="3"/>
  <c r="AB849" i="3"/>
  <c r="BF849" i="3"/>
  <c r="AX849" i="3"/>
  <c r="AP849" i="3"/>
  <c r="AH849" i="3"/>
  <c r="Z849" i="3"/>
  <c r="R849" i="3"/>
  <c r="BI849" i="3"/>
  <c r="BE849" i="3"/>
  <c r="BA849" i="3"/>
  <c r="AW849" i="3"/>
  <c r="AS849" i="3"/>
  <c r="AO849" i="3"/>
  <c r="AK849" i="3"/>
  <c r="AG849" i="3"/>
  <c r="AC849" i="3"/>
  <c r="BK849" i="3" s="1"/>
  <c r="Y849" i="3"/>
  <c r="U849" i="3"/>
  <c r="Q849" i="3"/>
  <c r="BN850" i="3"/>
  <c r="BK850" i="3"/>
  <c r="BJ850" i="3"/>
  <c r="BL850" i="3"/>
  <c r="BJ854" i="3"/>
  <c r="BM854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T857" i="3"/>
  <c r="AB857" i="3"/>
  <c r="AJ857" i="3"/>
  <c r="AR857" i="3"/>
  <c r="AZ857" i="3"/>
  <c r="BH857" i="3"/>
  <c r="P857" i="3"/>
  <c r="X857" i="3"/>
  <c r="AF857" i="3"/>
  <c r="AN857" i="3"/>
  <c r="AV857" i="3"/>
  <c r="BD857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O858" i="3"/>
  <c r="S858" i="3"/>
  <c r="W858" i="3"/>
  <c r="AA858" i="3"/>
  <c r="AE858" i="3"/>
  <c r="AI858" i="3"/>
  <c r="AM858" i="3"/>
  <c r="AQ858" i="3"/>
  <c r="AU858" i="3"/>
  <c r="AY858" i="3"/>
  <c r="BC858" i="3"/>
  <c r="BG858" i="3"/>
  <c r="Q858" i="3"/>
  <c r="Y858" i="3"/>
  <c r="AG858" i="3"/>
  <c r="AO858" i="3"/>
  <c r="AW858" i="3"/>
  <c r="BE858" i="3"/>
  <c r="M858" i="3"/>
  <c r="U858" i="3"/>
  <c r="AC858" i="3"/>
  <c r="AK858" i="3"/>
  <c r="AS858" i="3"/>
  <c r="BA858" i="3"/>
  <c r="BI858" i="3"/>
  <c r="N865" i="3"/>
  <c r="P865" i="3"/>
  <c r="R865" i="3"/>
  <c r="T865" i="3"/>
  <c r="V865" i="3"/>
  <c r="X865" i="3"/>
  <c r="Z865" i="3"/>
  <c r="AB865" i="3"/>
  <c r="AD865" i="3"/>
  <c r="AF865" i="3"/>
  <c r="AH865" i="3"/>
  <c r="AJ865" i="3"/>
  <c r="AL865" i="3"/>
  <c r="AN865" i="3"/>
  <c r="AP865" i="3"/>
  <c r="AR865" i="3"/>
  <c r="AT865" i="3"/>
  <c r="AV865" i="3"/>
  <c r="AX865" i="3"/>
  <c r="AZ865" i="3"/>
  <c r="BB865" i="3"/>
  <c r="BD865" i="3"/>
  <c r="BF865" i="3"/>
  <c r="BH865" i="3"/>
  <c r="M865" i="3"/>
  <c r="Q865" i="3"/>
  <c r="U865" i="3"/>
  <c r="Y865" i="3"/>
  <c r="AC865" i="3"/>
  <c r="AG865" i="3"/>
  <c r="AK865" i="3"/>
  <c r="AO865" i="3"/>
  <c r="AS865" i="3"/>
  <c r="AW865" i="3"/>
  <c r="BA865" i="3"/>
  <c r="BE865" i="3"/>
  <c r="BI865" i="3"/>
  <c r="O865" i="3"/>
  <c r="W865" i="3"/>
  <c r="AE865" i="3"/>
  <c r="AM865" i="3"/>
  <c r="AU865" i="3"/>
  <c r="BC865" i="3"/>
  <c r="S865" i="3"/>
  <c r="AA865" i="3"/>
  <c r="AI865" i="3"/>
  <c r="AQ865" i="3"/>
  <c r="AY865" i="3"/>
  <c r="BG865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T866" i="3"/>
  <c r="AB866" i="3"/>
  <c r="AJ866" i="3"/>
  <c r="AR866" i="3"/>
  <c r="AZ866" i="3"/>
  <c r="BH866" i="3"/>
  <c r="P866" i="3"/>
  <c r="X866" i="3"/>
  <c r="AF866" i="3"/>
  <c r="AN866" i="3"/>
  <c r="AV866" i="3"/>
  <c r="BD866" i="3"/>
  <c r="N873" i="3"/>
  <c r="P873" i="3"/>
  <c r="R873" i="3"/>
  <c r="T873" i="3"/>
  <c r="V873" i="3"/>
  <c r="X873" i="3"/>
  <c r="Z873" i="3"/>
  <c r="AB873" i="3"/>
  <c r="AD873" i="3"/>
  <c r="AF873" i="3"/>
  <c r="AH873" i="3"/>
  <c r="AJ873" i="3"/>
  <c r="AL873" i="3"/>
  <c r="AN873" i="3"/>
  <c r="AP873" i="3"/>
  <c r="AR873" i="3"/>
  <c r="AT873" i="3"/>
  <c r="AV873" i="3"/>
  <c r="AX873" i="3"/>
  <c r="AZ873" i="3"/>
  <c r="BB873" i="3"/>
  <c r="BD873" i="3"/>
  <c r="BF873" i="3"/>
  <c r="BH873" i="3"/>
  <c r="M873" i="3"/>
  <c r="Q873" i="3"/>
  <c r="U873" i="3"/>
  <c r="Y873" i="3"/>
  <c r="AC873" i="3"/>
  <c r="AG873" i="3"/>
  <c r="AK873" i="3"/>
  <c r="AO873" i="3"/>
  <c r="AS873" i="3"/>
  <c r="AW873" i="3"/>
  <c r="BA873" i="3"/>
  <c r="BE873" i="3"/>
  <c r="BI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N874" i="3"/>
  <c r="P874" i="3"/>
  <c r="R874" i="3"/>
  <c r="T874" i="3"/>
  <c r="V874" i="3"/>
  <c r="X874" i="3"/>
  <c r="Z874" i="3"/>
  <c r="AB874" i="3"/>
  <c r="AD874" i="3"/>
  <c r="AF874" i="3"/>
  <c r="AH874" i="3"/>
  <c r="AJ874" i="3"/>
  <c r="AL874" i="3"/>
  <c r="AN874" i="3"/>
  <c r="AP874" i="3"/>
  <c r="AR874" i="3"/>
  <c r="AT874" i="3"/>
  <c r="AV874" i="3"/>
  <c r="AX874" i="3"/>
  <c r="AZ874" i="3"/>
  <c r="BB874" i="3"/>
  <c r="BD874" i="3"/>
  <c r="BF874" i="3"/>
  <c r="BH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M874" i="3"/>
  <c r="Q874" i="3"/>
  <c r="U874" i="3"/>
  <c r="Y874" i="3"/>
  <c r="AC874" i="3"/>
  <c r="AG874" i="3"/>
  <c r="AK874" i="3"/>
  <c r="AO874" i="3"/>
  <c r="AS874" i="3"/>
  <c r="AW874" i="3"/>
  <c r="BA874" i="3"/>
  <c r="BE874" i="3"/>
  <c r="BI874" i="3"/>
  <c r="BJ906" i="3"/>
  <c r="BN906" i="3"/>
  <c r="BK906" i="3"/>
  <c r="BL890" i="3"/>
  <c r="BL892" i="3"/>
  <c r="BN894" i="3"/>
  <c r="BK894" i="3"/>
  <c r="BM896" i="3"/>
  <c r="AO799" i="3"/>
  <c r="Y799" i="3"/>
  <c r="AG799" i="3"/>
  <c r="BI799" i="3"/>
  <c r="AS799" i="3"/>
  <c r="AC799" i="3"/>
  <c r="M799" i="3"/>
  <c r="BC799" i="3"/>
  <c r="AU799" i="3"/>
  <c r="AM799" i="3"/>
  <c r="AE799" i="3"/>
  <c r="W799" i="3"/>
  <c r="O799" i="3"/>
  <c r="BF799" i="3"/>
  <c r="BB799" i="3"/>
  <c r="AX799" i="3"/>
  <c r="AT799" i="3"/>
  <c r="AP799" i="3"/>
  <c r="AL799" i="3"/>
  <c r="AH799" i="3"/>
  <c r="AD799" i="3"/>
  <c r="Z799" i="3"/>
  <c r="V799" i="3"/>
  <c r="R799" i="3"/>
  <c r="BN800" i="3"/>
  <c r="BL800" i="3"/>
  <c r="BJ800" i="3"/>
  <c r="BL807" i="3"/>
  <c r="BM807" i="3"/>
  <c r="BK807" i="3"/>
  <c r="BM808" i="3"/>
  <c r="BK808" i="3"/>
  <c r="BG815" i="3"/>
  <c r="AQ815" i="3"/>
  <c r="AA815" i="3"/>
  <c r="BC815" i="3"/>
  <c r="AM815" i="3"/>
  <c r="W815" i="3"/>
  <c r="BI815" i="3"/>
  <c r="BA815" i="3"/>
  <c r="AS815" i="3"/>
  <c r="AK815" i="3"/>
  <c r="AC815" i="3"/>
  <c r="U815" i="3"/>
  <c r="M815" i="3"/>
  <c r="BF815" i="3"/>
  <c r="BB815" i="3"/>
  <c r="AX815" i="3"/>
  <c r="AT815" i="3"/>
  <c r="AP815" i="3"/>
  <c r="AL815" i="3"/>
  <c r="AH815" i="3"/>
  <c r="AD815" i="3"/>
  <c r="Z815" i="3"/>
  <c r="V815" i="3"/>
  <c r="R815" i="3"/>
  <c r="BL816" i="3"/>
  <c r="BN816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7" i="3"/>
  <c r="Q827" i="3"/>
  <c r="U827" i="3"/>
  <c r="Y827" i="3"/>
  <c r="AC827" i="3"/>
  <c r="AG827" i="3"/>
  <c r="AK827" i="3"/>
  <c r="AO827" i="3"/>
  <c r="AS827" i="3"/>
  <c r="AW827" i="3"/>
  <c r="BA827" i="3"/>
  <c r="BE827" i="3"/>
  <c r="BI827" i="3"/>
  <c r="S827" i="3"/>
  <c r="AA827" i="3"/>
  <c r="AI827" i="3"/>
  <c r="AQ827" i="3"/>
  <c r="AY827" i="3"/>
  <c r="BG827" i="3"/>
  <c r="W827" i="3"/>
  <c r="AM827" i="3"/>
  <c r="BC827" i="3"/>
  <c r="O827" i="3"/>
  <c r="AE827" i="3"/>
  <c r="AU827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O828" i="3"/>
  <c r="S828" i="3"/>
  <c r="W828" i="3"/>
  <c r="AA828" i="3"/>
  <c r="AE828" i="3"/>
  <c r="AI828" i="3"/>
  <c r="AM828" i="3"/>
  <c r="AQ828" i="3"/>
  <c r="AU828" i="3"/>
  <c r="AY828" i="3"/>
  <c r="BC828" i="3"/>
  <c r="BG828" i="3"/>
  <c r="M828" i="3"/>
  <c r="U828" i="3"/>
  <c r="AC828" i="3"/>
  <c r="AK828" i="3"/>
  <c r="AS828" i="3"/>
  <c r="BA828" i="3"/>
  <c r="BI828" i="3"/>
  <c r="Q828" i="3"/>
  <c r="AG828" i="3"/>
  <c r="AW828" i="3"/>
  <c r="Y828" i="3"/>
  <c r="AO828" i="3"/>
  <c r="BE828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P835" i="3"/>
  <c r="T835" i="3"/>
  <c r="X835" i="3"/>
  <c r="AB835" i="3"/>
  <c r="AF835" i="3"/>
  <c r="AJ835" i="3"/>
  <c r="AN835" i="3"/>
  <c r="AR835" i="3"/>
  <c r="AV835" i="3"/>
  <c r="AZ835" i="3"/>
  <c r="BD835" i="3"/>
  <c r="BH835" i="3"/>
  <c r="N835" i="3"/>
  <c r="V835" i="3"/>
  <c r="AD835" i="3"/>
  <c r="AL835" i="3"/>
  <c r="AT835" i="3"/>
  <c r="BB835" i="3"/>
  <c r="R835" i="3"/>
  <c r="Z835" i="3"/>
  <c r="AH835" i="3"/>
  <c r="AP835" i="3"/>
  <c r="AX835" i="3"/>
  <c r="BF835" i="3"/>
  <c r="N836" i="3"/>
  <c r="P836" i="3"/>
  <c r="R836" i="3"/>
  <c r="T836" i="3"/>
  <c r="V836" i="3"/>
  <c r="X836" i="3"/>
  <c r="Z836" i="3"/>
  <c r="AB836" i="3"/>
  <c r="AD836" i="3"/>
  <c r="AF836" i="3"/>
  <c r="AH836" i="3"/>
  <c r="AJ836" i="3"/>
  <c r="AL836" i="3"/>
  <c r="AN836" i="3"/>
  <c r="AP836" i="3"/>
  <c r="AR836" i="3"/>
  <c r="AT836" i="3"/>
  <c r="AV836" i="3"/>
  <c r="AX836" i="3"/>
  <c r="AZ836" i="3"/>
  <c r="BB836" i="3"/>
  <c r="BD836" i="3"/>
  <c r="BF836" i="3"/>
  <c r="BH836" i="3"/>
  <c r="M836" i="3"/>
  <c r="Q836" i="3"/>
  <c r="U836" i="3"/>
  <c r="Y836" i="3"/>
  <c r="AC836" i="3"/>
  <c r="AG836" i="3"/>
  <c r="AK836" i="3"/>
  <c r="AO836" i="3"/>
  <c r="AS836" i="3"/>
  <c r="AW836" i="3"/>
  <c r="BA836" i="3"/>
  <c r="BE836" i="3"/>
  <c r="BI836" i="3"/>
  <c r="S836" i="3"/>
  <c r="AA836" i="3"/>
  <c r="AI836" i="3"/>
  <c r="AQ836" i="3"/>
  <c r="AY836" i="3"/>
  <c r="BG836" i="3"/>
  <c r="O836" i="3"/>
  <c r="W836" i="3"/>
  <c r="AE836" i="3"/>
  <c r="AM836" i="3"/>
  <c r="AU836" i="3"/>
  <c r="BC836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P843" i="3"/>
  <c r="T843" i="3"/>
  <c r="X843" i="3"/>
  <c r="AB843" i="3"/>
  <c r="AF843" i="3"/>
  <c r="AJ843" i="3"/>
  <c r="AN843" i="3"/>
  <c r="AR843" i="3"/>
  <c r="AV843" i="3"/>
  <c r="AZ843" i="3"/>
  <c r="BD843" i="3"/>
  <c r="BH843" i="3"/>
  <c r="N843" i="3"/>
  <c r="V843" i="3"/>
  <c r="AD843" i="3"/>
  <c r="AL843" i="3"/>
  <c r="AT843" i="3"/>
  <c r="BB843" i="3"/>
  <c r="R843" i="3"/>
  <c r="Z843" i="3"/>
  <c r="AH843" i="3"/>
  <c r="AP843" i="3"/>
  <c r="AX843" i="3"/>
  <c r="BF843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4" i="3"/>
  <c r="Q844" i="3"/>
  <c r="U844" i="3"/>
  <c r="Y844" i="3"/>
  <c r="AC844" i="3"/>
  <c r="AG844" i="3"/>
  <c r="AK844" i="3"/>
  <c r="AO844" i="3"/>
  <c r="AS844" i="3"/>
  <c r="AW844" i="3"/>
  <c r="BA844" i="3"/>
  <c r="BE844" i="3"/>
  <c r="BI844" i="3"/>
  <c r="S844" i="3"/>
  <c r="AA844" i="3"/>
  <c r="AI844" i="3"/>
  <c r="AQ844" i="3"/>
  <c r="AY844" i="3"/>
  <c r="BG844" i="3"/>
  <c r="O844" i="3"/>
  <c r="W844" i="3"/>
  <c r="AE844" i="3"/>
  <c r="AM844" i="3"/>
  <c r="AU844" i="3"/>
  <c r="BC844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P851" i="3"/>
  <c r="T851" i="3"/>
  <c r="X851" i="3"/>
  <c r="AB851" i="3"/>
  <c r="AF851" i="3"/>
  <c r="AJ851" i="3"/>
  <c r="AN851" i="3"/>
  <c r="AR851" i="3"/>
  <c r="AV851" i="3"/>
  <c r="AZ851" i="3"/>
  <c r="BD851" i="3"/>
  <c r="BH851" i="3"/>
  <c r="N851" i="3"/>
  <c r="V851" i="3"/>
  <c r="AD851" i="3"/>
  <c r="AL851" i="3"/>
  <c r="AT851" i="3"/>
  <c r="BB851" i="3"/>
  <c r="R851" i="3"/>
  <c r="AH851" i="3"/>
  <c r="AX851" i="3"/>
  <c r="Z851" i="3"/>
  <c r="AP851" i="3"/>
  <c r="BF851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2" i="3"/>
  <c r="Q852" i="3"/>
  <c r="U852" i="3"/>
  <c r="Y852" i="3"/>
  <c r="AC852" i="3"/>
  <c r="AG852" i="3"/>
  <c r="AK852" i="3"/>
  <c r="AO852" i="3"/>
  <c r="AS852" i="3"/>
  <c r="AW852" i="3"/>
  <c r="BA852" i="3"/>
  <c r="BE852" i="3"/>
  <c r="BI852" i="3"/>
  <c r="S852" i="3"/>
  <c r="O852" i="3"/>
  <c r="AA852" i="3"/>
  <c r="AI852" i="3"/>
  <c r="AQ852" i="3"/>
  <c r="AY852" i="3"/>
  <c r="BG852" i="3"/>
  <c r="W852" i="3"/>
  <c r="AE852" i="3"/>
  <c r="AM852" i="3"/>
  <c r="AU852" i="3"/>
  <c r="BC852" i="3"/>
  <c r="BM855" i="3"/>
  <c r="BL855" i="3"/>
  <c r="BM856" i="3"/>
  <c r="BL856" i="3"/>
  <c r="BJ856" i="3"/>
  <c r="BF859" i="3"/>
  <c r="AP859" i="3"/>
  <c r="Z859" i="3"/>
  <c r="BB859" i="3"/>
  <c r="AL859" i="3"/>
  <c r="V859" i="3"/>
  <c r="BK859" i="3" s="1"/>
  <c r="BH859" i="3"/>
  <c r="AZ859" i="3"/>
  <c r="AR859" i="3"/>
  <c r="AJ859" i="3"/>
  <c r="AB859" i="3"/>
  <c r="T859" i="3"/>
  <c r="BI859" i="3"/>
  <c r="BE859" i="3"/>
  <c r="BA859" i="3"/>
  <c r="AW859" i="3"/>
  <c r="AS859" i="3"/>
  <c r="AO859" i="3"/>
  <c r="AK859" i="3"/>
  <c r="AG859" i="3"/>
  <c r="AC859" i="3"/>
  <c r="Y859" i="3"/>
  <c r="U859" i="3"/>
  <c r="Q859" i="3"/>
  <c r="BN860" i="3"/>
  <c r="BK860" i="3"/>
  <c r="BM864" i="3"/>
  <c r="BB867" i="3"/>
  <c r="AL867" i="3"/>
  <c r="V867" i="3"/>
  <c r="BF867" i="3"/>
  <c r="AP867" i="3"/>
  <c r="Z867" i="3"/>
  <c r="BH867" i="3"/>
  <c r="AZ867" i="3"/>
  <c r="AR867" i="3"/>
  <c r="AJ867" i="3"/>
  <c r="AB867" i="3"/>
  <c r="T867" i="3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BM872" i="3"/>
  <c r="BM875" i="3"/>
  <c r="BM878" i="3"/>
  <c r="BM882" i="3"/>
  <c r="BL886" i="3"/>
  <c r="BM886" i="3"/>
  <c r="BJ898" i="3"/>
  <c r="BN898" i="3"/>
  <c r="BK898" i="3"/>
  <c r="BM900" i="3"/>
  <c r="BL900" i="3"/>
  <c r="BJ902" i="3"/>
  <c r="BN902" i="3"/>
  <c r="BK902" i="3"/>
  <c r="BM904" i="3"/>
  <c r="BL904" i="3"/>
  <c r="BG881" i="3"/>
  <c r="AY881" i="3"/>
  <c r="AQ881" i="3"/>
  <c r="AI881" i="3"/>
  <c r="AA881" i="3"/>
  <c r="S881" i="3"/>
  <c r="BI881" i="3"/>
  <c r="BA881" i="3"/>
  <c r="AS881" i="3"/>
  <c r="AK881" i="3"/>
  <c r="AC881" i="3"/>
  <c r="U881" i="3"/>
  <c r="M881" i="3"/>
  <c r="BF881" i="3"/>
  <c r="BB881" i="3"/>
  <c r="AX881" i="3"/>
  <c r="AT881" i="3"/>
  <c r="AP881" i="3"/>
  <c r="AL881" i="3"/>
  <c r="AH881" i="3"/>
  <c r="AD881" i="3"/>
  <c r="Z881" i="3"/>
  <c r="V881" i="3"/>
  <c r="R881" i="3"/>
  <c r="N881" i="3"/>
  <c r="BC885" i="3"/>
  <c r="AU885" i="3"/>
  <c r="AM885" i="3"/>
  <c r="AE885" i="3"/>
  <c r="W885" i="3"/>
  <c r="O885" i="3"/>
  <c r="BE885" i="3"/>
  <c r="AW885" i="3"/>
  <c r="AO885" i="3"/>
  <c r="AG885" i="3"/>
  <c r="Y885" i="3"/>
  <c r="Q885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9" i="3"/>
  <c r="AZ889" i="3"/>
  <c r="AR889" i="3"/>
  <c r="AJ889" i="3"/>
  <c r="T889" i="3"/>
  <c r="BB889" i="3"/>
  <c r="AT889" i="3"/>
  <c r="AL889" i="3"/>
  <c r="X889" i="3"/>
  <c r="AH889" i="3"/>
  <c r="Z889" i="3"/>
  <c r="R889" i="3"/>
  <c r="BI889" i="3"/>
  <c r="BE889" i="3"/>
  <c r="BA889" i="3"/>
  <c r="AW889" i="3"/>
  <c r="AS889" i="3"/>
  <c r="AO889" i="3"/>
  <c r="AK889" i="3"/>
  <c r="AG889" i="3"/>
  <c r="AC889" i="3"/>
  <c r="Y889" i="3"/>
  <c r="U889" i="3"/>
  <c r="Q889" i="3"/>
  <c r="M889" i="3"/>
  <c r="BD893" i="3"/>
  <c r="AV893" i="3"/>
  <c r="AN893" i="3"/>
  <c r="AF893" i="3"/>
  <c r="X893" i="3"/>
  <c r="P893" i="3"/>
  <c r="BB893" i="3"/>
  <c r="AT893" i="3"/>
  <c r="AL893" i="3"/>
  <c r="AD893" i="3"/>
  <c r="V893" i="3"/>
  <c r="N893" i="3"/>
  <c r="BG893" i="3"/>
  <c r="BC893" i="3"/>
  <c r="AY893" i="3"/>
  <c r="AU893" i="3"/>
  <c r="AQ893" i="3"/>
  <c r="AM893" i="3"/>
  <c r="AI893" i="3"/>
  <c r="AE893" i="3"/>
  <c r="AA893" i="3"/>
  <c r="W893" i="3"/>
  <c r="S893" i="3"/>
  <c r="O893" i="3"/>
  <c r="BG897" i="3"/>
  <c r="AY897" i="3"/>
  <c r="AQ897" i="3"/>
  <c r="AI897" i="3"/>
  <c r="AA897" i="3"/>
  <c r="S897" i="3"/>
  <c r="BI897" i="3"/>
  <c r="BA897" i="3"/>
  <c r="AS897" i="3"/>
  <c r="AK897" i="3"/>
  <c r="AC897" i="3"/>
  <c r="U897" i="3"/>
  <c r="M897" i="3"/>
  <c r="BF897" i="3"/>
  <c r="BB897" i="3"/>
  <c r="AX897" i="3"/>
  <c r="AT897" i="3"/>
  <c r="AP897" i="3"/>
  <c r="AL897" i="3"/>
  <c r="AH897" i="3"/>
  <c r="AD897" i="3"/>
  <c r="Z897" i="3"/>
  <c r="V897" i="3"/>
  <c r="R897" i="3"/>
  <c r="N897" i="3"/>
  <c r="BC901" i="3"/>
  <c r="AU901" i="3"/>
  <c r="AM901" i="3"/>
  <c r="AE901" i="3"/>
  <c r="W901" i="3"/>
  <c r="O901" i="3"/>
  <c r="BE901" i="3"/>
  <c r="AW901" i="3"/>
  <c r="AO901" i="3"/>
  <c r="AG901" i="3"/>
  <c r="Y901" i="3"/>
  <c r="Q901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G905" i="3"/>
  <c r="AY905" i="3"/>
  <c r="AQ905" i="3"/>
  <c r="AI905" i="3"/>
  <c r="AA905" i="3"/>
  <c r="S905" i="3"/>
  <c r="BI905" i="3"/>
  <c r="BA905" i="3"/>
  <c r="AS905" i="3"/>
  <c r="AK905" i="3"/>
  <c r="AC905" i="3"/>
  <c r="U905" i="3"/>
  <c r="M905" i="3"/>
  <c r="BF905" i="3"/>
  <c r="BB905" i="3"/>
  <c r="AX905" i="3"/>
  <c r="AT905" i="3"/>
  <c r="AP905" i="3"/>
  <c r="AL905" i="3"/>
  <c r="AH905" i="3"/>
  <c r="AD905" i="3"/>
  <c r="Z905" i="3"/>
  <c r="V905" i="3"/>
  <c r="R905" i="3"/>
  <c r="N905" i="3"/>
  <c r="BM908" i="3"/>
  <c r="BL908" i="3"/>
  <c r="BI907" i="3"/>
  <c r="BA907" i="3"/>
  <c r="AS907" i="3"/>
  <c r="AK907" i="3"/>
  <c r="AC907" i="3"/>
  <c r="U907" i="3"/>
  <c r="M907" i="3"/>
  <c r="BC907" i="3"/>
  <c r="AU907" i="3"/>
  <c r="AM907" i="3"/>
  <c r="AE907" i="3"/>
  <c r="W907" i="3"/>
  <c r="O907" i="3"/>
  <c r="BF907" i="3"/>
  <c r="BB907" i="3"/>
  <c r="AX907" i="3"/>
  <c r="AT907" i="3"/>
  <c r="AP907" i="3"/>
  <c r="AL907" i="3"/>
  <c r="AH907" i="3"/>
  <c r="AD907" i="3"/>
  <c r="Z907" i="3"/>
  <c r="V907" i="3"/>
  <c r="R907" i="3"/>
  <c r="N907" i="3"/>
  <c r="BC879" i="3"/>
  <c r="AU879" i="3"/>
  <c r="AM879" i="3"/>
  <c r="AE879" i="3"/>
  <c r="W879" i="3"/>
  <c r="O879" i="3"/>
  <c r="BE879" i="3"/>
  <c r="AW879" i="3"/>
  <c r="AO879" i="3"/>
  <c r="AG879" i="3"/>
  <c r="Y879" i="3"/>
  <c r="Q879" i="3"/>
  <c r="BH879" i="3"/>
  <c r="BD879" i="3"/>
  <c r="AZ879" i="3"/>
  <c r="AV879" i="3"/>
  <c r="AR879" i="3"/>
  <c r="AN879" i="3"/>
  <c r="AJ879" i="3"/>
  <c r="AF879" i="3"/>
  <c r="AB879" i="3"/>
  <c r="X879" i="3"/>
  <c r="T879" i="3"/>
  <c r="P879" i="3"/>
  <c r="BG883" i="3"/>
  <c r="AY883" i="3"/>
  <c r="AQ883" i="3"/>
  <c r="AI883" i="3"/>
  <c r="AA883" i="3"/>
  <c r="S883" i="3"/>
  <c r="BI883" i="3"/>
  <c r="BA883" i="3"/>
  <c r="AS883" i="3"/>
  <c r="AK883" i="3"/>
  <c r="AC883" i="3"/>
  <c r="U883" i="3"/>
  <c r="M883" i="3"/>
  <c r="BF883" i="3"/>
  <c r="BB883" i="3"/>
  <c r="AX883" i="3"/>
  <c r="AT883" i="3"/>
  <c r="AP883" i="3"/>
  <c r="AL883" i="3"/>
  <c r="AH883" i="3"/>
  <c r="AD883" i="3"/>
  <c r="Z883" i="3"/>
  <c r="V883" i="3"/>
  <c r="R883" i="3"/>
  <c r="N883" i="3"/>
  <c r="BB887" i="3"/>
  <c r="AT887" i="3"/>
  <c r="AL887" i="3"/>
  <c r="AD887" i="3"/>
  <c r="V887" i="3"/>
  <c r="N887" i="3"/>
  <c r="BD887" i="3"/>
  <c r="AV887" i="3"/>
  <c r="AN887" i="3"/>
  <c r="AF887" i="3"/>
  <c r="X887" i="3"/>
  <c r="P887" i="3"/>
  <c r="BG887" i="3"/>
  <c r="BC887" i="3"/>
  <c r="AY887" i="3"/>
  <c r="AU887" i="3"/>
  <c r="AQ887" i="3"/>
  <c r="AM887" i="3"/>
  <c r="AI887" i="3"/>
  <c r="AE887" i="3"/>
  <c r="AA887" i="3"/>
  <c r="W887" i="3"/>
  <c r="S887" i="3"/>
  <c r="O887" i="3"/>
  <c r="BF891" i="3"/>
  <c r="AX891" i="3"/>
  <c r="AP891" i="3"/>
  <c r="AH891" i="3"/>
  <c r="Z891" i="3"/>
  <c r="R891" i="3"/>
  <c r="BH891" i="3"/>
  <c r="AZ891" i="3"/>
  <c r="AR891" i="3"/>
  <c r="AJ891" i="3"/>
  <c r="AB891" i="3"/>
  <c r="T891" i="3"/>
  <c r="BI891" i="3"/>
  <c r="BE891" i="3"/>
  <c r="BA891" i="3"/>
  <c r="AW891" i="3"/>
  <c r="AS891" i="3"/>
  <c r="AO891" i="3"/>
  <c r="AK891" i="3"/>
  <c r="AG891" i="3"/>
  <c r="AC891" i="3"/>
  <c r="Y891" i="3"/>
  <c r="U891" i="3"/>
  <c r="Q891" i="3"/>
  <c r="M891" i="3"/>
  <c r="BB895" i="3"/>
  <c r="AT895" i="3"/>
  <c r="AL895" i="3"/>
  <c r="AD895" i="3"/>
  <c r="V895" i="3"/>
  <c r="N895" i="3"/>
  <c r="BD895" i="3"/>
  <c r="AV895" i="3"/>
  <c r="AN895" i="3"/>
  <c r="AF895" i="3"/>
  <c r="X895" i="3"/>
  <c r="P895" i="3"/>
  <c r="BG895" i="3"/>
  <c r="BC895" i="3"/>
  <c r="AY895" i="3"/>
  <c r="AU895" i="3"/>
  <c r="AQ895" i="3"/>
  <c r="AM895" i="3"/>
  <c r="AI895" i="3"/>
  <c r="AE895" i="3"/>
  <c r="AA895" i="3"/>
  <c r="W895" i="3"/>
  <c r="S895" i="3"/>
  <c r="O895" i="3"/>
  <c r="BI899" i="3"/>
  <c r="BA899" i="3"/>
  <c r="AS899" i="3"/>
  <c r="AK899" i="3"/>
  <c r="AC899" i="3"/>
  <c r="U899" i="3"/>
  <c r="M899" i="3"/>
  <c r="BC899" i="3"/>
  <c r="AU899" i="3"/>
  <c r="AM899" i="3"/>
  <c r="AE899" i="3"/>
  <c r="W899" i="3"/>
  <c r="O899" i="3"/>
  <c r="BF899" i="3"/>
  <c r="BB899" i="3"/>
  <c r="AX899" i="3"/>
  <c r="AT899" i="3"/>
  <c r="AP899" i="3"/>
  <c r="AL899" i="3"/>
  <c r="AH899" i="3"/>
  <c r="AD899" i="3"/>
  <c r="Z899" i="3"/>
  <c r="V899" i="3"/>
  <c r="R899" i="3"/>
  <c r="N899" i="3"/>
  <c r="BE903" i="3"/>
  <c r="AW903" i="3"/>
  <c r="AO903" i="3"/>
  <c r="AG903" i="3"/>
  <c r="Y903" i="3"/>
  <c r="Q903" i="3"/>
  <c r="BG903" i="3"/>
  <c r="AY903" i="3"/>
  <c r="AQ903" i="3"/>
  <c r="AI903" i="3"/>
  <c r="AA903" i="3"/>
  <c r="S903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X793" i="3"/>
  <c r="AF793" i="3"/>
  <c r="AN793" i="3"/>
  <c r="AV793" i="3"/>
  <c r="BD793" i="3"/>
  <c r="T793" i="3"/>
  <c r="AJ793" i="3"/>
  <c r="AZ793" i="3"/>
  <c r="AB793" i="3"/>
  <c r="BH793" i="3"/>
  <c r="AR793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Q802" i="3"/>
  <c r="U802" i="3"/>
  <c r="Y802" i="3"/>
  <c r="AC802" i="3"/>
  <c r="AG802" i="3"/>
  <c r="AK802" i="3"/>
  <c r="AO802" i="3"/>
  <c r="AS802" i="3"/>
  <c r="AW802" i="3"/>
  <c r="BA802" i="3"/>
  <c r="BE802" i="3"/>
  <c r="BI802" i="3"/>
  <c r="S802" i="3"/>
  <c r="AA802" i="3"/>
  <c r="AI802" i="3"/>
  <c r="AQ802" i="3"/>
  <c r="AY802" i="3"/>
  <c r="BG802" i="3"/>
  <c r="O802" i="3"/>
  <c r="AE802" i="3"/>
  <c r="AU802" i="3"/>
  <c r="W802" i="3"/>
  <c r="AM802" i="3"/>
  <c r="BC802" i="3"/>
  <c r="N810" i="3"/>
  <c r="P810" i="3"/>
  <c r="R810" i="3"/>
  <c r="T810" i="3"/>
  <c r="V810" i="3"/>
  <c r="X810" i="3"/>
  <c r="Z810" i="3"/>
  <c r="AB810" i="3"/>
  <c r="AD810" i="3"/>
  <c r="AF810" i="3"/>
  <c r="AH810" i="3"/>
  <c r="AJ810" i="3"/>
  <c r="AL810" i="3"/>
  <c r="AN810" i="3"/>
  <c r="AP810" i="3"/>
  <c r="AR810" i="3"/>
  <c r="AT810" i="3"/>
  <c r="AV810" i="3"/>
  <c r="AX810" i="3"/>
  <c r="AZ810" i="3"/>
  <c r="BB810" i="3"/>
  <c r="BD810" i="3"/>
  <c r="BF810" i="3"/>
  <c r="BH810" i="3"/>
  <c r="M810" i="3"/>
  <c r="BN810" i="3" s="1"/>
  <c r="Q810" i="3"/>
  <c r="U810" i="3"/>
  <c r="Y810" i="3"/>
  <c r="AC810" i="3"/>
  <c r="AG810" i="3"/>
  <c r="AK810" i="3"/>
  <c r="AO810" i="3"/>
  <c r="AS810" i="3"/>
  <c r="AW810" i="3"/>
  <c r="BA810" i="3"/>
  <c r="BE810" i="3"/>
  <c r="BI810" i="3"/>
  <c r="S810" i="3"/>
  <c r="AA810" i="3"/>
  <c r="AI810" i="3"/>
  <c r="AQ810" i="3"/>
  <c r="AY810" i="3"/>
  <c r="BG810" i="3"/>
  <c r="O810" i="3"/>
  <c r="AE810" i="3"/>
  <c r="AU810" i="3"/>
  <c r="W810" i="3"/>
  <c r="AM810" i="3"/>
  <c r="BC810" i="3"/>
  <c r="N817" i="3"/>
  <c r="P817" i="3"/>
  <c r="R817" i="3"/>
  <c r="T817" i="3"/>
  <c r="V817" i="3"/>
  <c r="X817" i="3"/>
  <c r="Z817" i="3"/>
  <c r="AB817" i="3"/>
  <c r="AD817" i="3"/>
  <c r="AF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O817" i="3"/>
  <c r="S817" i="3"/>
  <c r="W817" i="3"/>
  <c r="AA817" i="3"/>
  <c r="AE817" i="3"/>
  <c r="AI817" i="3"/>
  <c r="AM817" i="3"/>
  <c r="AQ817" i="3"/>
  <c r="AU817" i="3"/>
  <c r="AY817" i="3"/>
  <c r="BC817" i="3"/>
  <c r="BG817" i="3"/>
  <c r="Q817" i="3"/>
  <c r="Y817" i="3"/>
  <c r="AG817" i="3"/>
  <c r="AO817" i="3"/>
  <c r="AW817" i="3"/>
  <c r="BE817" i="3"/>
  <c r="M817" i="3"/>
  <c r="U817" i="3"/>
  <c r="AC817" i="3"/>
  <c r="AK817" i="3"/>
  <c r="AS817" i="3"/>
  <c r="BA817" i="3"/>
  <c r="BI817" i="3"/>
  <c r="BN795" i="3"/>
  <c r="BN796" i="3"/>
  <c r="BM803" i="3"/>
  <c r="BM804" i="3"/>
  <c r="BL812" i="3"/>
  <c r="BN822" i="3"/>
  <c r="BJ826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P829" i="3"/>
  <c r="T829" i="3"/>
  <c r="X829" i="3"/>
  <c r="AB829" i="3"/>
  <c r="AF829" i="3"/>
  <c r="AJ829" i="3"/>
  <c r="AN829" i="3"/>
  <c r="AR829" i="3"/>
  <c r="AV829" i="3"/>
  <c r="AZ829" i="3"/>
  <c r="BD829" i="3"/>
  <c r="BH829" i="3"/>
  <c r="R829" i="3"/>
  <c r="Z829" i="3"/>
  <c r="AH829" i="3"/>
  <c r="AP829" i="3"/>
  <c r="AX829" i="3"/>
  <c r="BF829" i="3"/>
  <c r="N829" i="3"/>
  <c r="BJ829" i="3" s="1"/>
  <c r="AD829" i="3"/>
  <c r="AT829" i="3"/>
  <c r="V829" i="3"/>
  <c r="AL829" i="3"/>
  <c r="BB829" i="3"/>
  <c r="BL830" i="3"/>
  <c r="BJ830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P837" i="3"/>
  <c r="X837" i="3"/>
  <c r="AF837" i="3"/>
  <c r="AN837" i="3"/>
  <c r="AV837" i="3"/>
  <c r="BD837" i="3"/>
  <c r="T837" i="3"/>
  <c r="AB837" i="3"/>
  <c r="AJ837" i="3"/>
  <c r="AR837" i="3"/>
  <c r="AZ837" i="3"/>
  <c r="BH837" i="3"/>
  <c r="BN838" i="3"/>
  <c r="BK838" i="3"/>
  <c r="BL838" i="3"/>
  <c r="BM842" i="3"/>
  <c r="BJ845" i="3"/>
  <c r="BN845" i="3"/>
  <c r="BK845" i="3"/>
  <c r="BN846" i="3"/>
  <c r="BK846" i="3"/>
  <c r="BL846" i="3"/>
  <c r="BM849" i="3"/>
  <c r="BL849" i="3"/>
  <c r="BM850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P853" i="3"/>
  <c r="X853" i="3"/>
  <c r="AF853" i="3"/>
  <c r="AN853" i="3"/>
  <c r="AV853" i="3"/>
  <c r="BD853" i="3"/>
  <c r="T853" i="3"/>
  <c r="AB853" i="3"/>
  <c r="AJ853" i="3"/>
  <c r="AR853" i="3"/>
  <c r="AZ853" i="3"/>
  <c r="BH853" i="3"/>
  <c r="BN854" i="3"/>
  <c r="BK854" i="3"/>
  <c r="BL854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P861" i="3"/>
  <c r="X861" i="3"/>
  <c r="AF861" i="3"/>
  <c r="AN861" i="3"/>
  <c r="AV861" i="3"/>
  <c r="BD861" i="3"/>
  <c r="T861" i="3"/>
  <c r="AB861" i="3"/>
  <c r="AJ861" i="3"/>
  <c r="AR861" i="3"/>
  <c r="AZ861" i="3"/>
  <c r="BH861" i="3"/>
  <c r="N862" i="3"/>
  <c r="P862" i="3"/>
  <c r="R862" i="3"/>
  <c r="T862" i="3"/>
  <c r="V862" i="3"/>
  <c r="X862" i="3"/>
  <c r="Z862" i="3"/>
  <c r="AB862" i="3"/>
  <c r="AD862" i="3"/>
  <c r="AF862" i="3"/>
  <c r="AH862" i="3"/>
  <c r="AJ862" i="3"/>
  <c r="AL862" i="3"/>
  <c r="AN862" i="3"/>
  <c r="AP862" i="3"/>
  <c r="AR862" i="3"/>
  <c r="AT862" i="3"/>
  <c r="AV862" i="3"/>
  <c r="AX862" i="3"/>
  <c r="AZ862" i="3"/>
  <c r="BB862" i="3"/>
  <c r="BD862" i="3"/>
  <c r="BF862" i="3"/>
  <c r="BH862" i="3"/>
  <c r="O862" i="3"/>
  <c r="S862" i="3"/>
  <c r="W862" i="3"/>
  <c r="AA862" i="3"/>
  <c r="AE862" i="3"/>
  <c r="AI862" i="3"/>
  <c r="AM862" i="3"/>
  <c r="AQ862" i="3"/>
  <c r="AU862" i="3"/>
  <c r="AY862" i="3"/>
  <c r="BC862" i="3"/>
  <c r="BG862" i="3"/>
  <c r="M862" i="3"/>
  <c r="U862" i="3"/>
  <c r="AC862" i="3"/>
  <c r="AK862" i="3"/>
  <c r="AS862" i="3"/>
  <c r="BA862" i="3"/>
  <c r="BI862" i="3"/>
  <c r="Q862" i="3"/>
  <c r="Y862" i="3"/>
  <c r="AG862" i="3"/>
  <c r="AO862" i="3"/>
  <c r="AW862" i="3"/>
  <c r="BE862" i="3"/>
  <c r="N869" i="3"/>
  <c r="P869" i="3"/>
  <c r="R869" i="3"/>
  <c r="T869" i="3"/>
  <c r="V869" i="3"/>
  <c r="X869" i="3"/>
  <c r="Z869" i="3"/>
  <c r="AB869" i="3"/>
  <c r="AD869" i="3"/>
  <c r="AF869" i="3"/>
  <c r="AH869" i="3"/>
  <c r="AJ869" i="3"/>
  <c r="AL869" i="3"/>
  <c r="AN869" i="3"/>
  <c r="AP869" i="3"/>
  <c r="AR869" i="3"/>
  <c r="AT869" i="3"/>
  <c r="AV869" i="3"/>
  <c r="AX869" i="3"/>
  <c r="AZ869" i="3"/>
  <c r="BB869" i="3"/>
  <c r="BD869" i="3"/>
  <c r="BF869" i="3"/>
  <c r="BH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M869" i="3"/>
  <c r="U869" i="3"/>
  <c r="AC869" i="3"/>
  <c r="AK869" i="3"/>
  <c r="AS869" i="3"/>
  <c r="BA869" i="3"/>
  <c r="BI869" i="3"/>
  <c r="Q869" i="3"/>
  <c r="Y869" i="3"/>
  <c r="AG869" i="3"/>
  <c r="AO869" i="3"/>
  <c r="AW869" i="3"/>
  <c r="BE869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P870" i="3"/>
  <c r="T870" i="3"/>
  <c r="X870" i="3"/>
  <c r="AB870" i="3"/>
  <c r="AF870" i="3"/>
  <c r="AJ870" i="3"/>
  <c r="AN870" i="3"/>
  <c r="AR870" i="3"/>
  <c r="AV870" i="3"/>
  <c r="AZ870" i="3"/>
  <c r="BD870" i="3"/>
  <c r="BH870" i="3"/>
  <c r="R870" i="3"/>
  <c r="Z870" i="3"/>
  <c r="AH870" i="3"/>
  <c r="AP870" i="3"/>
  <c r="AX870" i="3"/>
  <c r="BF870" i="3"/>
  <c r="N870" i="3"/>
  <c r="V870" i="3"/>
  <c r="AD870" i="3"/>
  <c r="AL870" i="3"/>
  <c r="AT870" i="3"/>
  <c r="BB870" i="3"/>
  <c r="N877" i="3"/>
  <c r="P877" i="3"/>
  <c r="R877" i="3"/>
  <c r="T877" i="3"/>
  <c r="V877" i="3"/>
  <c r="X877" i="3"/>
  <c r="Z877" i="3"/>
  <c r="AB877" i="3"/>
  <c r="AD877" i="3"/>
  <c r="AF877" i="3"/>
  <c r="AH877" i="3"/>
  <c r="AJ877" i="3"/>
  <c r="AL877" i="3"/>
  <c r="AN877" i="3"/>
  <c r="AP877" i="3"/>
  <c r="AR877" i="3"/>
  <c r="AT877" i="3"/>
  <c r="AV877" i="3"/>
  <c r="AX877" i="3"/>
  <c r="AZ877" i="3"/>
  <c r="BB877" i="3"/>
  <c r="BD877" i="3"/>
  <c r="BF877" i="3"/>
  <c r="BH877" i="3"/>
  <c r="M877" i="3"/>
  <c r="BN877" i="3" s="1"/>
  <c r="Q877" i="3"/>
  <c r="U877" i="3"/>
  <c r="Y877" i="3"/>
  <c r="AC877" i="3"/>
  <c r="AG877" i="3"/>
  <c r="AK877" i="3"/>
  <c r="AO877" i="3"/>
  <c r="AS877" i="3"/>
  <c r="AW877" i="3"/>
  <c r="BA877" i="3"/>
  <c r="BE877" i="3"/>
  <c r="BI877" i="3"/>
  <c r="O877" i="3"/>
  <c r="S877" i="3"/>
  <c r="W877" i="3"/>
  <c r="AA877" i="3"/>
  <c r="AE877" i="3"/>
  <c r="AI877" i="3"/>
  <c r="AM877" i="3"/>
  <c r="AQ877" i="3"/>
  <c r="AU877" i="3"/>
  <c r="AY877" i="3"/>
  <c r="BK877" i="3" s="1"/>
  <c r="BC877" i="3"/>
  <c r="BG877" i="3"/>
  <c r="BM906" i="3"/>
  <c r="BL906" i="3"/>
  <c r="BM892" i="3"/>
  <c r="BJ894" i="3"/>
  <c r="BL896" i="3"/>
  <c r="BM799" i="3"/>
  <c r="BK799" i="3"/>
  <c r="BM800" i="3"/>
  <c r="BK800" i="3"/>
  <c r="BJ807" i="3"/>
  <c r="BL808" i="3"/>
  <c r="BN808" i="3"/>
  <c r="BJ808" i="3"/>
  <c r="BJ816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3" i="3"/>
  <c r="Q823" i="3"/>
  <c r="U823" i="3"/>
  <c r="Y823" i="3"/>
  <c r="AC823" i="3"/>
  <c r="AG823" i="3"/>
  <c r="AK823" i="3"/>
  <c r="AO823" i="3"/>
  <c r="AS823" i="3"/>
  <c r="AW823" i="3"/>
  <c r="BA823" i="3"/>
  <c r="BE823" i="3"/>
  <c r="BI823" i="3"/>
  <c r="O823" i="3"/>
  <c r="W823" i="3"/>
  <c r="AE823" i="3"/>
  <c r="AM823" i="3"/>
  <c r="AU823" i="3"/>
  <c r="BC823" i="3"/>
  <c r="S823" i="3"/>
  <c r="AI823" i="3"/>
  <c r="AY823" i="3"/>
  <c r="AA823" i="3"/>
  <c r="AQ823" i="3"/>
  <c r="BG823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R824" i="3"/>
  <c r="V824" i="3"/>
  <c r="Z824" i="3"/>
  <c r="AD824" i="3"/>
  <c r="AH824" i="3"/>
  <c r="AL824" i="3"/>
  <c r="AP824" i="3"/>
  <c r="AT824" i="3"/>
  <c r="AX824" i="3"/>
  <c r="BB824" i="3"/>
  <c r="BF824" i="3"/>
  <c r="T824" i="3"/>
  <c r="AB824" i="3"/>
  <c r="AJ824" i="3"/>
  <c r="AR824" i="3"/>
  <c r="AZ824" i="3"/>
  <c r="BH824" i="3"/>
  <c r="P824" i="3"/>
  <c r="AF824" i="3"/>
  <c r="AV824" i="3"/>
  <c r="X824" i="3"/>
  <c r="AN824" i="3"/>
  <c r="BD824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P831" i="3"/>
  <c r="T831" i="3"/>
  <c r="X831" i="3"/>
  <c r="AB831" i="3"/>
  <c r="AF831" i="3"/>
  <c r="AJ831" i="3"/>
  <c r="AN831" i="3"/>
  <c r="AR831" i="3"/>
  <c r="AV831" i="3"/>
  <c r="AZ831" i="3"/>
  <c r="BD831" i="3"/>
  <c r="BH831" i="3"/>
  <c r="R831" i="3"/>
  <c r="Z831" i="3"/>
  <c r="AH831" i="3"/>
  <c r="AP831" i="3"/>
  <c r="AX831" i="3"/>
  <c r="BF831" i="3"/>
  <c r="N831" i="3"/>
  <c r="V831" i="3"/>
  <c r="AD831" i="3"/>
  <c r="AL831" i="3"/>
  <c r="AT831" i="3"/>
  <c r="BB831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2" i="3"/>
  <c r="Q832" i="3"/>
  <c r="U832" i="3"/>
  <c r="Y832" i="3"/>
  <c r="AC832" i="3"/>
  <c r="AG832" i="3"/>
  <c r="AK832" i="3"/>
  <c r="AO832" i="3"/>
  <c r="AS832" i="3"/>
  <c r="AW832" i="3"/>
  <c r="BA832" i="3"/>
  <c r="BE832" i="3"/>
  <c r="BI832" i="3"/>
  <c r="O832" i="3"/>
  <c r="W832" i="3"/>
  <c r="AE832" i="3"/>
  <c r="AM832" i="3"/>
  <c r="AU832" i="3"/>
  <c r="BC832" i="3"/>
  <c r="S832" i="3"/>
  <c r="AA832" i="3"/>
  <c r="AI832" i="3"/>
  <c r="AQ832" i="3"/>
  <c r="AY832" i="3"/>
  <c r="BG832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P839" i="3"/>
  <c r="T839" i="3"/>
  <c r="X839" i="3"/>
  <c r="AB839" i="3"/>
  <c r="AF839" i="3"/>
  <c r="AJ839" i="3"/>
  <c r="AN839" i="3"/>
  <c r="AR839" i="3"/>
  <c r="AV839" i="3"/>
  <c r="AZ839" i="3"/>
  <c r="BD839" i="3"/>
  <c r="BH839" i="3"/>
  <c r="R839" i="3"/>
  <c r="Z839" i="3"/>
  <c r="AH839" i="3"/>
  <c r="AP839" i="3"/>
  <c r="AX839" i="3"/>
  <c r="BF839" i="3"/>
  <c r="N839" i="3"/>
  <c r="V839" i="3"/>
  <c r="AD839" i="3"/>
  <c r="AL839" i="3"/>
  <c r="AT839" i="3"/>
  <c r="BB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Q840" i="3"/>
  <c r="U840" i="3"/>
  <c r="Y840" i="3"/>
  <c r="AC840" i="3"/>
  <c r="AG840" i="3"/>
  <c r="AK840" i="3"/>
  <c r="AO840" i="3"/>
  <c r="AS840" i="3"/>
  <c r="AW840" i="3"/>
  <c r="BA840" i="3"/>
  <c r="BE840" i="3"/>
  <c r="BI840" i="3"/>
  <c r="O840" i="3"/>
  <c r="W840" i="3"/>
  <c r="AE840" i="3"/>
  <c r="AM840" i="3"/>
  <c r="AU840" i="3"/>
  <c r="BC840" i="3"/>
  <c r="S840" i="3"/>
  <c r="AA840" i="3"/>
  <c r="AI840" i="3"/>
  <c r="AQ840" i="3"/>
  <c r="AY840" i="3"/>
  <c r="BG840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P847" i="3"/>
  <c r="T847" i="3"/>
  <c r="X847" i="3"/>
  <c r="AB847" i="3"/>
  <c r="AF847" i="3"/>
  <c r="AJ847" i="3"/>
  <c r="AN847" i="3"/>
  <c r="AR847" i="3"/>
  <c r="AV847" i="3"/>
  <c r="AZ847" i="3"/>
  <c r="BD847" i="3"/>
  <c r="BH847" i="3"/>
  <c r="R847" i="3"/>
  <c r="Z847" i="3"/>
  <c r="AH847" i="3"/>
  <c r="AP847" i="3"/>
  <c r="AX847" i="3"/>
  <c r="BF847" i="3"/>
  <c r="N847" i="3"/>
  <c r="V847" i="3"/>
  <c r="AD847" i="3"/>
  <c r="AL847" i="3"/>
  <c r="AT847" i="3"/>
  <c r="BB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Q848" i="3"/>
  <c r="U848" i="3"/>
  <c r="Y848" i="3"/>
  <c r="AC848" i="3"/>
  <c r="AG848" i="3"/>
  <c r="AK848" i="3"/>
  <c r="AO848" i="3"/>
  <c r="AS848" i="3"/>
  <c r="AW848" i="3"/>
  <c r="BA848" i="3"/>
  <c r="BE848" i="3"/>
  <c r="BI848" i="3"/>
  <c r="O848" i="3"/>
  <c r="W848" i="3"/>
  <c r="AE848" i="3"/>
  <c r="AM848" i="3"/>
  <c r="AU848" i="3"/>
  <c r="BC848" i="3"/>
  <c r="S848" i="3"/>
  <c r="AA848" i="3"/>
  <c r="AI848" i="3"/>
  <c r="AQ848" i="3"/>
  <c r="AY848" i="3"/>
  <c r="BG848" i="3"/>
  <c r="BJ855" i="3"/>
  <c r="BN855" i="3"/>
  <c r="BK855" i="3"/>
  <c r="BN856" i="3"/>
  <c r="BK856" i="3"/>
  <c r="BM859" i="3"/>
  <c r="BL859" i="3"/>
  <c r="BL860" i="3"/>
  <c r="BM860" i="3"/>
  <c r="BJ860" i="3"/>
  <c r="N863" i="3"/>
  <c r="P863" i="3"/>
  <c r="R863" i="3"/>
  <c r="T863" i="3"/>
  <c r="V863" i="3"/>
  <c r="X863" i="3"/>
  <c r="Z863" i="3"/>
  <c r="AB863" i="3"/>
  <c r="AD863" i="3"/>
  <c r="AF863" i="3"/>
  <c r="AH863" i="3"/>
  <c r="AJ863" i="3"/>
  <c r="AL863" i="3"/>
  <c r="AN863" i="3"/>
  <c r="AP863" i="3"/>
  <c r="AR863" i="3"/>
  <c r="AT863" i="3"/>
  <c r="AV863" i="3"/>
  <c r="AX863" i="3"/>
  <c r="AZ863" i="3"/>
  <c r="BB863" i="3"/>
  <c r="BD863" i="3"/>
  <c r="BF863" i="3"/>
  <c r="BH863" i="3"/>
  <c r="M863" i="3"/>
  <c r="Q863" i="3"/>
  <c r="U863" i="3"/>
  <c r="Y863" i="3"/>
  <c r="AC863" i="3"/>
  <c r="AG863" i="3"/>
  <c r="AK863" i="3"/>
  <c r="AO863" i="3"/>
  <c r="AS863" i="3"/>
  <c r="AW863" i="3"/>
  <c r="BA863" i="3"/>
  <c r="BE863" i="3"/>
  <c r="BI863" i="3"/>
  <c r="S863" i="3"/>
  <c r="AA863" i="3"/>
  <c r="AI863" i="3"/>
  <c r="AQ863" i="3"/>
  <c r="AY863" i="3"/>
  <c r="BK863" i="3" s="1"/>
  <c r="BG863" i="3"/>
  <c r="O863" i="3"/>
  <c r="W863" i="3"/>
  <c r="AE863" i="3"/>
  <c r="AM863" i="3"/>
  <c r="AU863" i="3"/>
  <c r="BC863" i="3"/>
  <c r="BM867" i="3"/>
  <c r="BK868" i="3"/>
  <c r="BM868" i="3"/>
  <c r="BK871" i="3"/>
  <c r="AD871" i="3"/>
  <c r="Z871" i="3"/>
  <c r="R871" i="3"/>
  <c r="Y871" i="3"/>
  <c r="U871" i="3"/>
  <c r="BM871" i="3" s="1"/>
  <c r="Q871" i="3"/>
  <c r="BK872" i="3"/>
  <c r="BM876" i="3"/>
  <c r="BK878" i="3"/>
  <c r="BK880" i="3"/>
  <c r="BM880" i="3"/>
  <c r="BM884" i="3"/>
  <c r="BN886" i="3"/>
  <c r="BK886" i="3"/>
  <c r="BJ886" i="3"/>
  <c r="BK888" i="3"/>
  <c r="BN888" i="3"/>
  <c r="BL888" i="3"/>
  <c r="BM888" i="3"/>
  <c r="BJ888" i="3"/>
  <c r="BM890" i="3"/>
  <c r="BJ890" i="3"/>
  <c r="BJ896" i="3"/>
  <c r="BM898" i="3"/>
  <c r="BL898" i="3"/>
  <c r="BJ900" i="3"/>
  <c r="BN900" i="3"/>
  <c r="BK900" i="3"/>
  <c r="BM902" i="3"/>
  <c r="BL902" i="3"/>
  <c r="BJ904" i="3"/>
  <c r="BN904" i="3"/>
  <c r="BK904" i="3"/>
  <c r="BC881" i="3"/>
  <c r="AU881" i="3"/>
  <c r="AM881" i="3"/>
  <c r="AE881" i="3"/>
  <c r="W881" i="3"/>
  <c r="O881" i="3"/>
  <c r="BE881" i="3"/>
  <c r="AW881" i="3"/>
  <c r="AO881" i="3"/>
  <c r="AG881" i="3"/>
  <c r="Y881" i="3"/>
  <c r="Q881" i="3"/>
  <c r="BH881" i="3"/>
  <c r="BD881" i="3"/>
  <c r="AZ881" i="3"/>
  <c r="AV881" i="3"/>
  <c r="AR881" i="3"/>
  <c r="AN881" i="3"/>
  <c r="AJ881" i="3"/>
  <c r="AF881" i="3"/>
  <c r="AB881" i="3"/>
  <c r="X881" i="3"/>
  <c r="T881" i="3"/>
  <c r="BG885" i="3"/>
  <c r="AY885" i="3"/>
  <c r="AQ885" i="3"/>
  <c r="AI885" i="3"/>
  <c r="AA885" i="3"/>
  <c r="S885" i="3"/>
  <c r="BI885" i="3"/>
  <c r="BA885" i="3"/>
  <c r="AS885" i="3"/>
  <c r="AK885" i="3"/>
  <c r="AC885" i="3"/>
  <c r="U885" i="3"/>
  <c r="M885" i="3"/>
  <c r="BF885" i="3"/>
  <c r="BB885" i="3"/>
  <c r="AX885" i="3"/>
  <c r="AT885" i="3"/>
  <c r="AP885" i="3"/>
  <c r="AL885" i="3"/>
  <c r="AH885" i="3"/>
  <c r="AD885" i="3"/>
  <c r="Z885" i="3"/>
  <c r="V885" i="3"/>
  <c r="R885" i="3"/>
  <c r="BD889" i="3"/>
  <c r="AV889" i="3"/>
  <c r="AN889" i="3"/>
  <c r="AB889" i="3"/>
  <c r="BF889" i="3"/>
  <c r="AX889" i="3"/>
  <c r="AP889" i="3"/>
  <c r="AF889" i="3"/>
  <c r="P889" i="3"/>
  <c r="AD889" i="3"/>
  <c r="V889" i="3"/>
  <c r="N889" i="3"/>
  <c r="BG889" i="3"/>
  <c r="BC889" i="3"/>
  <c r="AY889" i="3"/>
  <c r="AU889" i="3"/>
  <c r="AQ889" i="3"/>
  <c r="AM889" i="3"/>
  <c r="AI889" i="3"/>
  <c r="AE889" i="3"/>
  <c r="AA889" i="3"/>
  <c r="W889" i="3"/>
  <c r="S889" i="3"/>
  <c r="BH893" i="3"/>
  <c r="AZ893" i="3"/>
  <c r="AR893" i="3"/>
  <c r="AJ893" i="3"/>
  <c r="AB893" i="3"/>
  <c r="T893" i="3"/>
  <c r="BF893" i="3"/>
  <c r="AX893" i="3"/>
  <c r="AP893" i="3"/>
  <c r="AH893" i="3"/>
  <c r="Z893" i="3"/>
  <c r="R893" i="3"/>
  <c r="BI893" i="3"/>
  <c r="BE893" i="3"/>
  <c r="BA893" i="3"/>
  <c r="AW893" i="3"/>
  <c r="AS893" i="3"/>
  <c r="AO893" i="3"/>
  <c r="AK893" i="3"/>
  <c r="AG893" i="3"/>
  <c r="AC893" i="3"/>
  <c r="Y893" i="3"/>
  <c r="U893" i="3"/>
  <c r="Q893" i="3"/>
  <c r="BJ893" i="3" s="1"/>
  <c r="BC897" i="3"/>
  <c r="AU897" i="3"/>
  <c r="AM897" i="3"/>
  <c r="AE897" i="3"/>
  <c r="W897" i="3"/>
  <c r="O897" i="3"/>
  <c r="BE897" i="3"/>
  <c r="AW897" i="3"/>
  <c r="AO897" i="3"/>
  <c r="AG897" i="3"/>
  <c r="Y897" i="3"/>
  <c r="Q897" i="3"/>
  <c r="BH897" i="3"/>
  <c r="BD897" i="3"/>
  <c r="AZ897" i="3"/>
  <c r="AV897" i="3"/>
  <c r="AR897" i="3"/>
  <c r="AN897" i="3"/>
  <c r="AJ897" i="3"/>
  <c r="AF897" i="3"/>
  <c r="AB897" i="3"/>
  <c r="X897" i="3"/>
  <c r="T897" i="3"/>
  <c r="BG901" i="3"/>
  <c r="AY901" i="3"/>
  <c r="AQ901" i="3"/>
  <c r="AI901" i="3"/>
  <c r="AA901" i="3"/>
  <c r="S901" i="3"/>
  <c r="BI901" i="3"/>
  <c r="BA901" i="3"/>
  <c r="AS901" i="3"/>
  <c r="AK901" i="3"/>
  <c r="AC901" i="3"/>
  <c r="U901" i="3"/>
  <c r="M901" i="3"/>
  <c r="BF901" i="3"/>
  <c r="BB901" i="3"/>
  <c r="AX901" i="3"/>
  <c r="AT901" i="3"/>
  <c r="AP901" i="3"/>
  <c r="AL901" i="3"/>
  <c r="AH901" i="3"/>
  <c r="AD901" i="3"/>
  <c r="Z901" i="3"/>
  <c r="V901" i="3"/>
  <c r="R901" i="3"/>
  <c r="BC905" i="3"/>
  <c r="AU905" i="3"/>
  <c r="AM905" i="3"/>
  <c r="AE905" i="3"/>
  <c r="W905" i="3"/>
  <c r="O905" i="3"/>
  <c r="BE905" i="3"/>
  <c r="AW905" i="3"/>
  <c r="AO905" i="3"/>
  <c r="AG905" i="3"/>
  <c r="Y905" i="3"/>
  <c r="Q905" i="3"/>
  <c r="BH905" i="3"/>
  <c r="BD905" i="3"/>
  <c r="AZ905" i="3"/>
  <c r="AV905" i="3"/>
  <c r="AR905" i="3"/>
  <c r="AN905" i="3"/>
  <c r="AJ905" i="3"/>
  <c r="AF905" i="3"/>
  <c r="AB905" i="3"/>
  <c r="X905" i="3"/>
  <c r="T905" i="3"/>
  <c r="BJ908" i="3"/>
  <c r="BN908" i="3"/>
  <c r="BK908" i="3"/>
  <c r="BE907" i="3"/>
  <c r="AW907" i="3"/>
  <c r="AO907" i="3"/>
  <c r="AG907" i="3"/>
  <c r="Y907" i="3"/>
  <c r="Q907" i="3"/>
  <c r="BG907" i="3"/>
  <c r="AY907" i="3"/>
  <c r="AQ907" i="3"/>
  <c r="AI907" i="3"/>
  <c r="AA907" i="3"/>
  <c r="S907" i="3"/>
  <c r="BH907" i="3"/>
  <c r="BD907" i="3"/>
  <c r="AZ907" i="3"/>
  <c r="AV907" i="3"/>
  <c r="AR907" i="3"/>
  <c r="AN907" i="3"/>
  <c r="AJ907" i="3"/>
  <c r="AF907" i="3"/>
  <c r="AB907" i="3"/>
  <c r="X907" i="3"/>
  <c r="T907" i="3"/>
  <c r="BG879" i="3"/>
  <c r="AY879" i="3"/>
  <c r="AQ879" i="3"/>
  <c r="AI879" i="3"/>
  <c r="AA879" i="3"/>
  <c r="S879" i="3"/>
  <c r="BI879" i="3"/>
  <c r="BA879" i="3"/>
  <c r="AS879" i="3"/>
  <c r="AK879" i="3"/>
  <c r="AC879" i="3"/>
  <c r="U879" i="3"/>
  <c r="M879" i="3"/>
  <c r="BF879" i="3"/>
  <c r="BB879" i="3"/>
  <c r="AX879" i="3"/>
  <c r="AT879" i="3"/>
  <c r="AP879" i="3"/>
  <c r="AL879" i="3"/>
  <c r="AH879" i="3"/>
  <c r="AD879" i="3"/>
  <c r="Z879" i="3"/>
  <c r="V879" i="3"/>
  <c r="R879" i="3"/>
  <c r="BC883" i="3"/>
  <c r="AU883" i="3"/>
  <c r="AM883" i="3"/>
  <c r="AE883" i="3"/>
  <c r="W883" i="3"/>
  <c r="O883" i="3"/>
  <c r="BE883" i="3"/>
  <c r="AW883" i="3"/>
  <c r="AO883" i="3"/>
  <c r="AG883" i="3"/>
  <c r="Y883" i="3"/>
  <c r="Q883" i="3"/>
  <c r="BH883" i="3"/>
  <c r="BD883" i="3"/>
  <c r="AZ883" i="3"/>
  <c r="AV883" i="3"/>
  <c r="AR883" i="3"/>
  <c r="AN883" i="3"/>
  <c r="AJ883" i="3"/>
  <c r="AF883" i="3"/>
  <c r="AB883" i="3"/>
  <c r="X883" i="3"/>
  <c r="T883" i="3"/>
  <c r="BF887" i="3"/>
  <c r="AX887" i="3"/>
  <c r="AP887" i="3"/>
  <c r="AH887" i="3"/>
  <c r="Z887" i="3"/>
  <c r="R887" i="3"/>
  <c r="BH887" i="3"/>
  <c r="AZ887" i="3"/>
  <c r="AR887" i="3"/>
  <c r="AJ887" i="3"/>
  <c r="AB887" i="3"/>
  <c r="T887" i="3"/>
  <c r="BI887" i="3"/>
  <c r="BE887" i="3"/>
  <c r="BA887" i="3"/>
  <c r="AW887" i="3"/>
  <c r="AS887" i="3"/>
  <c r="AO887" i="3"/>
  <c r="AK887" i="3"/>
  <c r="AG887" i="3"/>
  <c r="AC887" i="3"/>
  <c r="Y887" i="3"/>
  <c r="U887" i="3"/>
  <c r="Q887" i="3"/>
  <c r="BB891" i="3"/>
  <c r="AT891" i="3"/>
  <c r="AL891" i="3"/>
  <c r="AD891" i="3"/>
  <c r="V891" i="3"/>
  <c r="N891" i="3"/>
  <c r="BD891" i="3"/>
  <c r="AV891" i="3"/>
  <c r="AN891" i="3"/>
  <c r="AF891" i="3"/>
  <c r="X891" i="3"/>
  <c r="P891" i="3"/>
  <c r="BG891" i="3"/>
  <c r="BC891" i="3"/>
  <c r="AY891" i="3"/>
  <c r="AU891" i="3"/>
  <c r="AQ891" i="3"/>
  <c r="AM891" i="3"/>
  <c r="AI891" i="3"/>
  <c r="AE891" i="3"/>
  <c r="AA891" i="3"/>
  <c r="W891" i="3"/>
  <c r="S891" i="3"/>
  <c r="BF895" i="3"/>
  <c r="AX895" i="3"/>
  <c r="AP895" i="3"/>
  <c r="AH895" i="3"/>
  <c r="Z895" i="3"/>
  <c r="R895" i="3"/>
  <c r="BH895" i="3"/>
  <c r="AZ895" i="3"/>
  <c r="AR895" i="3"/>
  <c r="AJ895" i="3"/>
  <c r="AB895" i="3"/>
  <c r="T895" i="3"/>
  <c r="BI895" i="3"/>
  <c r="BE895" i="3"/>
  <c r="BA895" i="3"/>
  <c r="AW895" i="3"/>
  <c r="AS895" i="3"/>
  <c r="AO895" i="3"/>
  <c r="AK895" i="3"/>
  <c r="AG895" i="3"/>
  <c r="AC895" i="3"/>
  <c r="Y895" i="3"/>
  <c r="U895" i="3"/>
  <c r="Q895" i="3"/>
  <c r="BE899" i="3"/>
  <c r="AW899" i="3"/>
  <c r="AO899" i="3"/>
  <c r="AG899" i="3"/>
  <c r="Y899" i="3"/>
  <c r="Q899" i="3"/>
  <c r="BG899" i="3"/>
  <c r="AY899" i="3"/>
  <c r="AQ899" i="3"/>
  <c r="AI899" i="3"/>
  <c r="AA899" i="3"/>
  <c r="S899" i="3"/>
  <c r="BH899" i="3"/>
  <c r="BD899" i="3"/>
  <c r="AZ899" i="3"/>
  <c r="AV899" i="3"/>
  <c r="AR899" i="3"/>
  <c r="AN899" i="3"/>
  <c r="AJ899" i="3"/>
  <c r="AF899" i="3"/>
  <c r="AB899" i="3"/>
  <c r="X899" i="3"/>
  <c r="T899" i="3"/>
  <c r="BI903" i="3"/>
  <c r="BA903" i="3"/>
  <c r="AS903" i="3"/>
  <c r="AK903" i="3"/>
  <c r="AC903" i="3"/>
  <c r="U903" i="3"/>
  <c r="M903" i="3"/>
  <c r="BC903" i="3"/>
  <c r="AU903" i="3"/>
  <c r="AM903" i="3"/>
  <c r="AE903" i="3"/>
  <c r="W903" i="3"/>
  <c r="O903" i="3"/>
  <c r="BF903" i="3"/>
  <c r="BB903" i="3"/>
  <c r="AX903" i="3"/>
  <c r="AT903" i="3"/>
  <c r="AP903" i="3"/>
  <c r="AL903" i="3"/>
  <c r="AH903" i="3"/>
  <c r="AD903" i="3"/>
  <c r="Z903" i="3"/>
  <c r="V903" i="3"/>
  <c r="R903" i="3"/>
  <c r="L791" i="3"/>
  <c r="K791" i="3"/>
  <c r="L792" i="3"/>
  <c r="K792" i="3"/>
  <c r="E756" i="3"/>
  <c r="F756" i="3"/>
  <c r="G756" i="3"/>
  <c r="H756" i="3"/>
  <c r="I756" i="3"/>
  <c r="L756" i="3" s="1"/>
  <c r="J756" i="3"/>
  <c r="E757" i="3"/>
  <c r="F757" i="3"/>
  <c r="G757" i="3"/>
  <c r="H757" i="3"/>
  <c r="I757" i="3"/>
  <c r="L757" i="3" s="1"/>
  <c r="J757" i="3"/>
  <c r="E758" i="3"/>
  <c r="F758" i="3"/>
  <c r="G758" i="3"/>
  <c r="H758" i="3"/>
  <c r="I758" i="3"/>
  <c r="L758" i="3" s="1"/>
  <c r="J758" i="3"/>
  <c r="E759" i="3"/>
  <c r="F759" i="3"/>
  <c r="G759" i="3"/>
  <c r="H759" i="3"/>
  <c r="I759" i="3"/>
  <c r="L759" i="3" s="1"/>
  <c r="J759" i="3"/>
  <c r="E760" i="3"/>
  <c r="F760" i="3"/>
  <c r="G760" i="3"/>
  <c r="H760" i="3"/>
  <c r="I760" i="3"/>
  <c r="L760" i="3" s="1"/>
  <c r="J760" i="3"/>
  <c r="E761" i="3"/>
  <c r="F761" i="3"/>
  <c r="G761" i="3"/>
  <c r="H761" i="3"/>
  <c r="I761" i="3"/>
  <c r="L761" i="3" s="1"/>
  <c r="J761" i="3"/>
  <c r="E762" i="3"/>
  <c r="F762" i="3"/>
  <c r="G762" i="3"/>
  <c r="H762" i="3"/>
  <c r="I762" i="3"/>
  <c r="L762" i="3" s="1"/>
  <c r="J762" i="3"/>
  <c r="E763" i="3"/>
  <c r="F763" i="3"/>
  <c r="G763" i="3"/>
  <c r="H763" i="3"/>
  <c r="I763" i="3"/>
  <c r="L763" i="3" s="1"/>
  <c r="J763" i="3"/>
  <c r="E764" i="3"/>
  <c r="F764" i="3"/>
  <c r="G764" i="3"/>
  <c r="H764" i="3"/>
  <c r="I764" i="3"/>
  <c r="L764" i="3" s="1"/>
  <c r="J764" i="3"/>
  <c r="E765" i="3"/>
  <c r="F765" i="3"/>
  <c r="G765" i="3"/>
  <c r="H765" i="3"/>
  <c r="I765" i="3"/>
  <c r="L765" i="3" s="1"/>
  <c r="J765" i="3"/>
  <c r="E766" i="3"/>
  <c r="F766" i="3"/>
  <c r="G766" i="3"/>
  <c r="H766" i="3"/>
  <c r="I766" i="3"/>
  <c r="L766" i="3" s="1"/>
  <c r="J766" i="3"/>
  <c r="E767" i="3"/>
  <c r="F767" i="3"/>
  <c r="G767" i="3"/>
  <c r="H767" i="3"/>
  <c r="I767" i="3"/>
  <c r="L767" i="3" s="1"/>
  <c r="J767" i="3"/>
  <c r="E768" i="3"/>
  <c r="F768" i="3"/>
  <c r="G768" i="3"/>
  <c r="H768" i="3"/>
  <c r="I768" i="3"/>
  <c r="L768" i="3" s="1"/>
  <c r="J768" i="3"/>
  <c r="E769" i="3"/>
  <c r="F769" i="3"/>
  <c r="G769" i="3"/>
  <c r="H769" i="3"/>
  <c r="I769" i="3"/>
  <c r="L769" i="3" s="1"/>
  <c r="J769" i="3"/>
  <c r="E770" i="3"/>
  <c r="F770" i="3"/>
  <c r="G770" i="3"/>
  <c r="H770" i="3"/>
  <c r="I770" i="3"/>
  <c r="L770" i="3" s="1"/>
  <c r="J770" i="3"/>
  <c r="E771" i="3"/>
  <c r="F771" i="3"/>
  <c r="G771" i="3"/>
  <c r="H771" i="3"/>
  <c r="I771" i="3"/>
  <c r="L771" i="3" s="1"/>
  <c r="J771" i="3"/>
  <c r="E772" i="3"/>
  <c r="F772" i="3"/>
  <c r="G772" i="3"/>
  <c r="H772" i="3"/>
  <c r="I772" i="3"/>
  <c r="J772" i="3"/>
  <c r="E773" i="3"/>
  <c r="F773" i="3"/>
  <c r="G773" i="3"/>
  <c r="H773" i="3"/>
  <c r="I773" i="3"/>
  <c r="L773" i="3" s="1"/>
  <c r="J773" i="3"/>
  <c r="E774" i="3"/>
  <c r="F774" i="3"/>
  <c r="G774" i="3"/>
  <c r="H774" i="3"/>
  <c r="I774" i="3"/>
  <c r="J774" i="3"/>
  <c r="E775" i="3"/>
  <c r="F775" i="3"/>
  <c r="G775" i="3"/>
  <c r="H775" i="3"/>
  <c r="I775" i="3"/>
  <c r="L775" i="3" s="1"/>
  <c r="J775" i="3"/>
  <c r="E776" i="3"/>
  <c r="F776" i="3"/>
  <c r="G776" i="3"/>
  <c r="H776" i="3"/>
  <c r="I776" i="3"/>
  <c r="L776" i="3" s="1"/>
  <c r="J776" i="3"/>
  <c r="E777" i="3"/>
  <c r="F777" i="3"/>
  <c r="G777" i="3"/>
  <c r="H777" i="3"/>
  <c r="I777" i="3"/>
  <c r="L777" i="3" s="1"/>
  <c r="J777" i="3"/>
  <c r="E778" i="3"/>
  <c r="F778" i="3"/>
  <c r="G778" i="3"/>
  <c r="H778" i="3"/>
  <c r="I778" i="3"/>
  <c r="J778" i="3"/>
  <c r="E779" i="3"/>
  <c r="F779" i="3"/>
  <c r="G779" i="3"/>
  <c r="H779" i="3"/>
  <c r="I779" i="3"/>
  <c r="L779" i="3" s="1"/>
  <c r="J779" i="3"/>
  <c r="E780" i="3"/>
  <c r="F780" i="3"/>
  <c r="G780" i="3"/>
  <c r="H780" i="3"/>
  <c r="I780" i="3"/>
  <c r="J780" i="3"/>
  <c r="E781" i="3"/>
  <c r="F781" i="3"/>
  <c r="G781" i="3"/>
  <c r="H781" i="3"/>
  <c r="I781" i="3"/>
  <c r="L781" i="3" s="1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K779" i="3" l="1"/>
  <c r="K777" i="3"/>
  <c r="K775" i="3"/>
  <c r="K773" i="3"/>
  <c r="K771" i="3"/>
  <c r="K769" i="3"/>
  <c r="K767" i="3"/>
  <c r="K765" i="3"/>
  <c r="K763" i="3"/>
  <c r="K761" i="3"/>
  <c r="K759" i="3"/>
  <c r="K757" i="3"/>
  <c r="BK895" i="3"/>
  <c r="BN895" i="3"/>
  <c r="BJ879" i="3"/>
  <c r="BL889" i="3"/>
  <c r="BJ885" i="3"/>
  <c r="BK867" i="3"/>
  <c r="BL827" i="3"/>
  <c r="BJ827" i="3"/>
  <c r="BM819" i="3"/>
  <c r="BJ819" i="3"/>
  <c r="BJ803" i="3"/>
  <c r="K781" i="3"/>
  <c r="BK887" i="3"/>
  <c r="BN893" i="3"/>
  <c r="BK893" i="3"/>
  <c r="BJ867" i="3"/>
  <c r="BM827" i="3"/>
  <c r="BL815" i="3"/>
  <c r="BJ815" i="3"/>
  <c r="BJ799" i="3"/>
  <c r="BN874" i="3"/>
  <c r="BK866" i="3"/>
  <c r="BJ849" i="3"/>
  <c r="BN803" i="3"/>
  <c r="BN807" i="3"/>
  <c r="BN879" i="3"/>
  <c r="BM907" i="3"/>
  <c r="BJ907" i="3"/>
  <c r="BJ905" i="3"/>
  <c r="BL905" i="3"/>
  <c r="BM901" i="3"/>
  <c r="BJ889" i="3"/>
  <c r="BJ871" i="3"/>
  <c r="BN863" i="3"/>
  <c r="BJ863" i="3"/>
  <c r="BM848" i="3"/>
  <c r="BL848" i="3"/>
  <c r="BJ848" i="3"/>
  <c r="BJ847" i="3"/>
  <c r="BN847" i="3"/>
  <c r="BK847" i="3"/>
  <c r="BM840" i="3"/>
  <c r="BL840" i="3"/>
  <c r="BJ840" i="3"/>
  <c r="BJ839" i="3"/>
  <c r="BN839" i="3"/>
  <c r="BK839" i="3"/>
  <c r="BM832" i="3"/>
  <c r="BN831" i="3"/>
  <c r="BK831" i="3"/>
  <c r="BJ824" i="3"/>
  <c r="BM824" i="3"/>
  <c r="BN823" i="3"/>
  <c r="BK823" i="3"/>
  <c r="BL823" i="3"/>
  <c r="BJ823" i="3"/>
  <c r="BL877" i="3"/>
  <c r="BN870" i="3"/>
  <c r="BM869" i="3"/>
  <c r="BK862" i="3"/>
  <c r="BN862" i="3"/>
  <c r="BL862" i="3"/>
  <c r="BJ862" i="3"/>
  <c r="BM861" i="3"/>
  <c r="BL861" i="3"/>
  <c r="BM853" i="3"/>
  <c r="BL853" i="3"/>
  <c r="BM837" i="3"/>
  <c r="BL837" i="3"/>
  <c r="BN829" i="3"/>
  <c r="BK829" i="3"/>
  <c r="BN817" i="3"/>
  <c r="BK817" i="3"/>
  <c r="BL817" i="3"/>
  <c r="BJ817" i="3"/>
  <c r="BL810" i="3"/>
  <c r="BM810" i="3"/>
  <c r="BK810" i="3"/>
  <c r="BN802" i="3"/>
  <c r="BJ802" i="3"/>
  <c r="BM793" i="3"/>
  <c r="BK793" i="3"/>
  <c r="BJ793" i="3"/>
  <c r="BL793" i="3"/>
  <c r="BM903" i="3"/>
  <c r="BJ903" i="3"/>
  <c r="BL899" i="3"/>
  <c r="BN899" i="3"/>
  <c r="BK899" i="3"/>
  <c r="BM895" i="3"/>
  <c r="BM891" i="3"/>
  <c r="BL891" i="3"/>
  <c r="BL887" i="3"/>
  <c r="BJ887" i="3"/>
  <c r="BJ883" i="3"/>
  <c r="BN883" i="3"/>
  <c r="BN905" i="3"/>
  <c r="BK905" i="3"/>
  <c r="BM897" i="3"/>
  <c r="BL893" i="3"/>
  <c r="BK889" i="3"/>
  <c r="BN889" i="3"/>
  <c r="BM885" i="3"/>
  <c r="BM881" i="3"/>
  <c r="BK881" i="3"/>
  <c r="BL867" i="3"/>
  <c r="BJ859" i="3"/>
  <c r="BM852" i="3"/>
  <c r="BJ852" i="3"/>
  <c r="BJ851" i="3"/>
  <c r="BN851" i="3"/>
  <c r="BK851" i="3"/>
  <c r="BL844" i="3"/>
  <c r="BM844" i="3"/>
  <c r="BJ844" i="3"/>
  <c r="BJ843" i="3"/>
  <c r="BN843" i="3"/>
  <c r="BK843" i="3"/>
  <c r="BM836" i="3"/>
  <c r="BN835" i="3"/>
  <c r="BK835" i="3"/>
  <c r="BM828" i="3"/>
  <c r="BN827" i="3"/>
  <c r="BK827" i="3"/>
  <c r="BN815" i="3"/>
  <c r="BK815" i="3"/>
  <c r="BL799" i="3"/>
  <c r="BN799" i="3"/>
  <c r="BK874" i="3"/>
  <c r="BM874" i="3"/>
  <c r="BK873" i="3"/>
  <c r="BM873" i="3"/>
  <c r="BN873" i="3"/>
  <c r="BJ873" i="3"/>
  <c r="BJ866" i="3"/>
  <c r="BM866" i="3"/>
  <c r="BL866" i="3"/>
  <c r="BK865" i="3"/>
  <c r="BN865" i="3"/>
  <c r="BJ865" i="3"/>
  <c r="BM858" i="3"/>
  <c r="BJ857" i="3"/>
  <c r="BN857" i="3"/>
  <c r="BK857" i="3"/>
  <c r="BM841" i="3"/>
  <c r="BL841" i="3"/>
  <c r="BJ833" i="3"/>
  <c r="BM833" i="3"/>
  <c r="BN825" i="3"/>
  <c r="BK825" i="3"/>
  <c r="BL825" i="3"/>
  <c r="BJ825" i="3"/>
  <c r="BL819" i="3"/>
  <c r="BM821" i="3"/>
  <c r="BN814" i="3"/>
  <c r="BK814" i="3"/>
  <c r="BM813" i="3"/>
  <c r="BN806" i="3"/>
  <c r="BJ806" i="3"/>
  <c r="BL805" i="3"/>
  <c r="BM805" i="3"/>
  <c r="BK805" i="3"/>
  <c r="BL798" i="3"/>
  <c r="BJ798" i="3"/>
  <c r="BM797" i="3"/>
  <c r="BK797" i="3"/>
  <c r="BL818" i="3"/>
  <c r="BJ818" i="3"/>
  <c r="BM818" i="3"/>
  <c r="BN809" i="3"/>
  <c r="BJ809" i="3"/>
  <c r="BM801" i="3"/>
  <c r="BK801" i="3"/>
  <c r="BN794" i="3"/>
  <c r="BN867" i="3"/>
  <c r="L789" i="3"/>
  <c r="K789" i="3"/>
  <c r="O789" i="3" s="1"/>
  <c r="L787" i="3"/>
  <c r="K787" i="3"/>
  <c r="L785" i="3"/>
  <c r="K785" i="3"/>
  <c r="Y785" i="3" s="1"/>
  <c r="L783" i="3"/>
  <c r="K783" i="3"/>
  <c r="BL903" i="3"/>
  <c r="BN903" i="3"/>
  <c r="BK903" i="3"/>
  <c r="BM899" i="3"/>
  <c r="BJ899" i="3"/>
  <c r="BJ891" i="3"/>
  <c r="BM887" i="3"/>
  <c r="BL883" i="3"/>
  <c r="BM879" i="3"/>
  <c r="BK879" i="3"/>
  <c r="BN901" i="3"/>
  <c r="BK901" i="3"/>
  <c r="BJ897" i="3"/>
  <c r="BL897" i="3"/>
  <c r="BK885" i="3"/>
  <c r="BN885" i="3"/>
  <c r="BL881" i="3"/>
  <c r="BL871" i="3"/>
  <c r="BL863" i="3"/>
  <c r="BM863" i="3"/>
  <c r="BN848" i="3"/>
  <c r="BK848" i="3"/>
  <c r="BM847" i="3"/>
  <c r="BL847" i="3"/>
  <c r="BN840" i="3"/>
  <c r="BK840" i="3"/>
  <c r="BM839" i="3"/>
  <c r="BL839" i="3"/>
  <c r="BN832" i="3"/>
  <c r="BK832" i="3"/>
  <c r="BL832" i="3"/>
  <c r="BJ832" i="3"/>
  <c r="BJ831" i="3"/>
  <c r="BL831" i="3"/>
  <c r="BM831" i="3"/>
  <c r="BL824" i="3"/>
  <c r="BN824" i="3"/>
  <c r="BK824" i="3"/>
  <c r="BM823" i="3"/>
  <c r="BM877" i="3"/>
  <c r="BJ877" i="3"/>
  <c r="BJ870" i="3"/>
  <c r="BK870" i="3"/>
  <c r="BM870" i="3"/>
  <c r="BL870" i="3"/>
  <c r="BK869" i="3"/>
  <c r="BN869" i="3"/>
  <c r="BL869" i="3"/>
  <c r="BJ869" i="3"/>
  <c r="BM862" i="3"/>
  <c r="BJ861" i="3"/>
  <c r="BN861" i="3"/>
  <c r="BK861" i="3"/>
  <c r="BJ853" i="3"/>
  <c r="BN853" i="3"/>
  <c r="BK853" i="3"/>
  <c r="BJ837" i="3"/>
  <c r="BN837" i="3"/>
  <c r="BK837" i="3"/>
  <c r="BL829" i="3"/>
  <c r="BM829" i="3"/>
  <c r="BM817" i="3"/>
  <c r="BJ810" i="3"/>
  <c r="BL802" i="3"/>
  <c r="BM802" i="3"/>
  <c r="BK802" i="3"/>
  <c r="BN793" i="3"/>
  <c r="BL895" i="3"/>
  <c r="BJ895" i="3"/>
  <c r="BN891" i="3"/>
  <c r="BK891" i="3"/>
  <c r="BM883" i="3"/>
  <c r="BK883" i="3"/>
  <c r="BL879" i="3"/>
  <c r="BL907" i="3"/>
  <c r="BN907" i="3"/>
  <c r="BK907" i="3"/>
  <c r="BM905" i="3"/>
  <c r="BJ901" i="3"/>
  <c r="BL901" i="3"/>
  <c r="BN897" i="3"/>
  <c r="BK897" i="3"/>
  <c r="BM893" i="3"/>
  <c r="BM889" i="3"/>
  <c r="BL885" i="3"/>
  <c r="BJ881" i="3"/>
  <c r="BN881" i="3"/>
  <c r="BL852" i="3"/>
  <c r="BN852" i="3"/>
  <c r="BK852" i="3"/>
  <c r="BM851" i="3"/>
  <c r="BL851" i="3"/>
  <c r="BN844" i="3"/>
  <c r="BK844" i="3"/>
  <c r="BM843" i="3"/>
  <c r="BL843" i="3"/>
  <c r="BK836" i="3"/>
  <c r="BL836" i="3"/>
  <c r="BN836" i="3"/>
  <c r="BJ836" i="3"/>
  <c r="BL835" i="3"/>
  <c r="BJ835" i="3"/>
  <c r="BM835" i="3"/>
  <c r="BN828" i="3"/>
  <c r="BK828" i="3"/>
  <c r="BL828" i="3"/>
  <c r="BJ828" i="3"/>
  <c r="BM815" i="3"/>
  <c r="BL874" i="3"/>
  <c r="BJ874" i="3"/>
  <c r="BL873" i="3"/>
  <c r="BN866" i="3"/>
  <c r="BM865" i="3"/>
  <c r="BL865" i="3"/>
  <c r="BN858" i="3"/>
  <c r="BK858" i="3"/>
  <c r="BJ858" i="3"/>
  <c r="BL858" i="3"/>
  <c r="BM857" i="3"/>
  <c r="BL857" i="3"/>
  <c r="BJ841" i="3"/>
  <c r="BN841" i="3"/>
  <c r="BK841" i="3"/>
  <c r="BL833" i="3"/>
  <c r="BN833" i="3"/>
  <c r="BK833" i="3"/>
  <c r="BM825" i="3"/>
  <c r="BN819" i="3"/>
  <c r="BK819" i="3"/>
  <c r="BN821" i="3"/>
  <c r="BK821" i="3"/>
  <c r="BL821" i="3"/>
  <c r="BJ821" i="3"/>
  <c r="BJ814" i="3"/>
  <c r="BL814" i="3"/>
  <c r="BM814" i="3"/>
  <c r="BN813" i="3"/>
  <c r="BK813" i="3"/>
  <c r="BL813" i="3"/>
  <c r="BJ813" i="3"/>
  <c r="BL806" i="3"/>
  <c r="BM806" i="3"/>
  <c r="BK806" i="3"/>
  <c r="BN805" i="3"/>
  <c r="BJ805" i="3"/>
  <c r="BM798" i="3"/>
  <c r="BK798" i="3"/>
  <c r="BN797" i="3"/>
  <c r="BL797" i="3"/>
  <c r="BJ797" i="3"/>
  <c r="BK803" i="3"/>
  <c r="BN818" i="3"/>
  <c r="BK818" i="3"/>
  <c r="BL809" i="3"/>
  <c r="BM809" i="3"/>
  <c r="BK809" i="3"/>
  <c r="BN801" i="3"/>
  <c r="BL801" i="3"/>
  <c r="BJ801" i="3"/>
  <c r="BM794" i="3"/>
  <c r="BJ794" i="3"/>
  <c r="BL794" i="3"/>
  <c r="BN871" i="3"/>
  <c r="BN887" i="3"/>
  <c r="BN849" i="3"/>
  <c r="BN859" i="3"/>
  <c r="M787" i="3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N787" i="3"/>
  <c r="R787" i="3"/>
  <c r="V787" i="3"/>
  <c r="Z787" i="3"/>
  <c r="AD787" i="3"/>
  <c r="AH787" i="3"/>
  <c r="AL787" i="3"/>
  <c r="AP787" i="3"/>
  <c r="AT787" i="3"/>
  <c r="AX787" i="3"/>
  <c r="BB787" i="3"/>
  <c r="BF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3" i="3"/>
  <c r="T783" i="3"/>
  <c r="X783" i="3"/>
  <c r="AB783" i="3"/>
  <c r="AF783" i="3"/>
  <c r="AJ783" i="3"/>
  <c r="AN783" i="3"/>
  <c r="AR783" i="3"/>
  <c r="AV783" i="3"/>
  <c r="AZ783" i="3"/>
  <c r="BD783" i="3"/>
  <c r="BH783" i="3"/>
  <c r="M783" i="3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W783" i="3"/>
  <c r="AM783" i="3"/>
  <c r="BC783" i="3"/>
  <c r="AA783" i="3"/>
  <c r="AQ783" i="3"/>
  <c r="BG783" i="3"/>
  <c r="O783" i="3"/>
  <c r="AE783" i="3"/>
  <c r="AU783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Q779" i="3"/>
  <c r="AG779" i="3"/>
  <c r="AW779" i="3"/>
  <c r="U779" i="3"/>
  <c r="AK779" i="3"/>
  <c r="BA779" i="3"/>
  <c r="M779" i="3"/>
  <c r="BN779" i="3" s="1"/>
  <c r="AS779" i="3"/>
  <c r="Y779" i="3"/>
  <c r="AO779" i="3"/>
  <c r="BE779" i="3"/>
  <c r="AC779" i="3"/>
  <c r="BI779" i="3"/>
  <c r="BC789" i="3"/>
  <c r="AM789" i="3"/>
  <c r="W789" i="3"/>
  <c r="BH787" i="3"/>
  <c r="AR787" i="3"/>
  <c r="AB787" i="3"/>
  <c r="AW785" i="3"/>
  <c r="AG785" i="3"/>
  <c r="Q785" i="3"/>
  <c r="AY789" i="3"/>
  <c r="AI789" i="3"/>
  <c r="S789" i="3"/>
  <c r="BD787" i="3"/>
  <c r="AN787" i="3"/>
  <c r="X787" i="3"/>
  <c r="BI785" i="3"/>
  <c r="AS785" i="3"/>
  <c r="AC785" i="3"/>
  <c r="M785" i="3"/>
  <c r="AY783" i="3"/>
  <c r="AU789" i="3"/>
  <c r="AE789" i="3"/>
  <c r="AZ787" i="3"/>
  <c r="AJ787" i="3"/>
  <c r="T787" i="3"/>
  <c r="BE785" i="3"/>
  <c r="AO785" i="3"/>
  <c r="AI783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89" i="3"/>
  <c r="Q789" i="3"/>
  <c r="U789" i="3"/>
  <c r="Y789" i="3"/>
  <c r="AC789" i="3"/>
  <c r="AG789" i="3"/>
  <c r="AK789" i="3"/>
  <c r="AO789" i="3"/>
  <c r="AS789" i="3"/>
  <c r="AW789" i="3"/>
  <c r="BA789" i="3"/>
  <c r="BE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N785" i="3"/>
  <c r="R785" i="3"/>
  <c r="V785" i="3"/>
  <c r="Z785" i="3"/>
  <c r="AD785" i="3"/>
  <c r="AH785" i="3"/>
  <c r="AL785" i="3"/>
  <c r="AP785" i="3"/>
  <c r="AT785" i="3"/>
  <c r="AX785" i="3"/>
  <c r="BB785" i="3"/>
  <c r="BF785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T785" i="3"/>
  <c r="X785" i="3"/>
  <c r="AB785" i="3"/>
  <c r="AF785" i="3"/>
  <c r="AJ785" i="3"/>
  <c r="AN785" i="3"/>
  <c r="AR785" i="3"/>
  <c r="AV785" i="3"/>
  <c r="AZ785" i="3"/>
  <c r="BD785" i="3"/>
  <c r="BH785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AB781" i="3"/>
  <c r="AR781" i="3"/>
  <c r="BH781" i="3"/>
  <c r="P781" i="3"/>
  <c r="AF781" i="3"/>
  <c r="AV781" i="3"/>
  <c r="X781" i="3"/>
  <c r="BD781" i="3"/>
  <c r="T781" i="3"/>
  <c r="AJ781" i="3"/>
  <c r="AZ781" i="3"/>
  <c r="AN781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M777" i="3"/>
  <c r="Q777" i="3"/>
  <c r="U777" i="3"/>
  <c r="Y777" i="3"/>
  <c r="AC777" i="3"/>
  <c r="AG777" i="3"/>
  <c r="AK777" i="3"/>
  <c r="AO777" i="3"/>
  <c r="AS777" i="3"/>
  <c r="AW777" i="3"/>
  <c r="BA777" i="3"/>
  <c r="BE777" i="3"/>
  <c r="BI777" i="3"/>
  <c r="V777" i="3"/>
  <c r="AL777" i="3"/>
  <c r="BB777" i="3"/>
  <c r="Z777" i="3"/>
  <c r="AP777" i="3"/>
  <c r="BF777" i="3"/>
  <c r="R777" i="3"/>
  <c r="AX777" i="3"/>
  <c r="N777" i="3"/>
  <c r="AD777" i="3"/>
  <c r="AT777" i="3"/>
  <c r="AH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AA775" i="3"/>
  <c r="AQ775" i="3"/>
  <c r="BG775" i="3"/>
  <c r="O775" i="3"/>
  <c r="AE775" i="3"/>
  <c r="AU775" i="3"/>
  <c r="AM775" i="3"/>
  <c r="S775" i="3"/>
  <c r="AI775" i="3"/>
  <c r="AY775" i="3"/>
  <c r="W775" i="3"/>
  <c r="BC775" i="3"/>
  <c r="O773" i="3"/>
  <c r="S773" i="3"/>
  <c r="W773" i="3"/>
  <c r="AA773" i="3"/>
  <c r="AE773" i="3"/>
  <c r="AI773" i="3"/>
  <c r="AM773" i="3"/>
  <c r="AQ773" i="3"/>
  <c r="M773" i="3"/>
  <c r="Q773" i="3"/>
  <c r="U773" i="3"/>
  <c r="Y773" i="3"/>
  <c r="AC773" i="3"/>
  <c r="AG773" i="3"/>
  <c r="AK773" i="3"/>
  <c r="AO773" i="3"/>
  <c r="N773" i="3"/>
  <c r="V773" i="3"/>
  <c r="AD773" i="3"/>
  <c r="AL773" i="3"/>
  <c r="AS773" i="3"/>
  <c r="AW773" i="3"/>
  <c r="BA773" i="3"/>
  <c r="BE773" i="3"/>
  <c r="BI773" i="3"/>
  <c r="P773" i="3"/>
  <c r="X773" i="3"/>
  <c r="AF773" i="3"/>
  <c r="AN773" i="3"/>
  <c r="AT773" i="3"/>
  <c r="AX773" i="3"/>
  <c r="BB773" i="3"/>
  <c r="BF773" i="3"/>
  <c r="R773" i="3"/>
  <c r="Z773" i="3"/>
  <c r="AH773" i="3"/>
  <c r="AP773" i="3"/>
  <c r="AU773" i="3"/>
  <c r="AY773" i="3"/>
  <c r="BC773" i="3"/>
  <c r="BG773" i="3"/>
  <c r="T773" i="3"/>
  <c r="AV773" i="3"/>
  <c r="AB773" i="3"/>
  <c r="AZ773" i="3"/>
  <c r="AR773" i="3"/>
  <c r="BH773" i="3"/>
  <c r="AJ773" i="3"/>
  <c r="BD773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Z771" i="3"/>
  <c r="AP771" i="3"/>
  <c r="BF771" i="3"/>
  <c r="N771" i="3"/>
  <c r="AD771" i="3"/>
  <c r="AT771" i="3"/>
  <c r="R771" i="3"/>
  <c r="AH771" i="3"/>
  <c r="AX771" i="3"/>
  <c r="V771" i="3"/>
  <c r="AL771" i="3"/>
  <c r="BB771" i="3"/>
  <c r="P769" i="3"/>
  <c r="T769" i="3"/>
  <c r="X769" i="3"/>
  <c r="AB769" i="3"/>
  <c r="AF769" i="3"/>
  <c r="AJ769" i="3"/>
  <c r="AN769" i="3"/>
  <c r="AR769" i="3"/>
  <c r="AV769" i="3"/>
  <c r="AZ769" i="3"/>
  <c r="BD769" i="3"/>
  <c r="BH76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N769" i="3"/>
  <c r="R769" i="3"/>
  <c r="V769" i="3"/>
  <c r="Z769" i="3"/>
  <c r="AD769" i="3"/>
  <c r="AH769" i="3"/>
  <c r="AL769" i="3"/>
  <c r="AP769" i="3"/>
  <c r="AT769" i="3"/>
  <c r="AX769" i="3"/>
  <c r="BB769" i="3"/>
  <c r="BF769" i="3"/>
  <c r="O769" i="3"/>
  <c r="AE769" i="3"/>
  <c r="AU769" i="3"/>
  <c r="S769" i="3"/>
  <c r="AI769" i="3"/>
  <c r="AY769" i="3"/>
  <c r="W769" i="3"/>
  <c r="AM769" i="3"/>
  <c r="BC769" i="3"/>
  <c r="BG769" i="3"/>
  <c r="AQ769" i="3"/>
  <c r="AA769" i="3"/>
  <c r="N767" i="3"/>
  <c r="R767" i="3"/>
  <c r="V767" i="3"/>
  <c r="Z767" i="3"/>
  <c r="AD767" i="3"/>
  <c r="AH767" i="3"/>
  <c r="AL767" i="3"/>
  <c r="AP767" i="3"/>
  <c r="AT767" i="3"/>
  <c r="AX767" i="3"/>
  <c r="P767" i="3"/>
  <c r="T767" i="3"/>
  <c r="X767" i="3"/>
  <c r="AB767" i="3"/>
  <c r="AF767" i="3"/>
  <c r="AJ767" i="3"/>
  <c r="AN767" i="3"/>
  <c r="AR767" i="3"/>
  <c r="Q767" i="3"/>
  <c r="Y767" i="3"/>
  <c r="AG767" i="3"/>
  <c r="AO767" i="3"/>
  <c r="AV767" i="3"/>
  <c r="BA767" i="3"/>
  <c r="BE767" i="3"/>
  <c r="BI767" i="3"/>
  <c r="S767" i="3"/>
  <c r="AA767" i="3"/>
  <c r="AI767" i="3"/>
  <c r="AQ767" i="3"/>
  <c r="AW767" i="3"/>
  <c r="BB767" i="3"/>
  <c r="BF767" i="3"/>
  <c r="M767" i="3"/>
  <c r="U767" i="3"/>
  <c r="AC767" i="3"/>
  <c r="AK767" i="3"/>
  <c r="AS767" i="3"/>
  <c r="AY767" i="3"/>
  <c r="BC767" i="3"/>
  <c r="BG767" i="3"/>
  <c r="W767" i="3"/>
  <c r="AZ767" i="3"/>
  <c r="AE767" i="3"/>
  <c r="BD767" i="3"/>
  <c r="AM767" i="3"/>
  <c r="BH767" i="3"/>
  <c r="O767" i="3"/>
  <c r="AU767" i="3"/>
  <c r="O765" i="3"/>
  <c r="S765" i="3"/>
  <c r="W765" i="3"/>
  <c r="AA765" i="3"/>
  <c r="AE765" i="3"/>
  <c r="AI765" i="3"/>
  <c r="AM765" i="3"/>
  <c r="AQ765" i="3"/>
  <c r="AU765" i="3"/>
  <c r="AY765" i="3"/>
  <c r="BC765" i="3"/>
  <c r="BG765" i="3"/>
  <c r="P765" i="3"/>
  <c r="T765" i="3"/>
  <c r="X765" i="3"/>
  <c r="AB765" i="3"/>
  <c r="AF765" i="3"/>
  <c r="AJ765" i="3"/>
  <c r="AN765" i="3"/>
  <c r="AR765" i="3"/>
  <c r="AV765" i="3"/>
  <c r="AZ765" i="3"/>
  <c r="BD765" i="3"/>
  <c r="BH765" i="3"/>
  <c r="M765" i="3"/>
  <c r="Q765" i="3"/>
  <c r="U765" i="3"/>
  <c r="Y765" i="3"/>
  <c r="AC765" i="3"/>
  <c r="AG765" i="3"/>
  <c r="AK765" i="3"/>
  <c r="AO765" i="3"/>
  <c r="AS765" i="3"/>
  <c r="AW765" i="3"/>
  <c r="BA765" i="3"/>
  <c r="BE765" i="3"/>
  <c r="BI765" i="3"/>
  <c r="R765" i="3"/>
  <c r="AH765" i="3"/>
  <c r="AX765" i="3"/>
  <c r="V765" i="3"/>
  <c r="AL765" i="3"/>
  <c r="BB765" i="3"/>
  <c r="Z765" i="3"/>
  <c r="AP765" i="3"/>
  <c r="BF765" i="3"/>
  <c r="N765" i="3"/>
  <c r="AD765" i="3"/>
  <c r="AT765" i="3"/>
  <c r="P763" i="3"/>
  <c r="T763" i="3"/>
  <c r="X763" i="3"/>
  <c r="AB763" i="3"/>
  <c r="AF763" i="3"/>
  <c r="AJ763" i="3"/>
  <c r="AN763" i="3"/>
  <c r="AR763" i="3"/>
  <c r="AV763" i="3"/>
  <c r="AZ763" i="3"/>
  <c r="BD763" i="3"/>
  <c r="BH763" i="3"/>
  <c r="M763" i="3"/>
  <c r="Q763" i="3"/>
  <c r="U763" i="3"/>
  <c r="Y763" i="3"/>
  <c r="AC763" i="3"/>
  <c r="AG763" i="3"/>
  <c r="AK763" i="3"/>
  <c r="AO763" i="3"/>
  <c r="AS763" i="3"/>
  <c r="AW763" i="3"/>
  <c r="BA763" i="3"/>
  <c r="BE763" i="3"/>
  <c r="BI763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W763" i="3"/>
  <c r="AM763" i="3"/>
  <c r="BC763" i="3"/>
  <c r="AA763" i="3"/>
  <c r="AQ763" i="3"/>
  <c r="BG763" i="3"/>
  <c r="O763" i="3"/>
  <c r="AE763" i="3"/>
  <c r="AU763" i="3"/>
  <c r="AY763" i="3"/>
  <c r="S763" i="3"/>
  <c r="AI763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P761" i="3"/>
  <c r="T761" i="3"/>
  <c r="X761" i="3"/>
  <c r="AB761" i="3"/>
  <c r="AF761" i="3"/>
  <c r="AJ761" i="3"/>
  <c r="AN761" i="3"/>
  <c r="AR761" i="3"/>
  <c r="AV761" i="3"/>
  <c r="AZ761" i="3"/>
  <c r="BD761" i="3"/>
  <c r="BH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R761" i="3"/>
  <c r="AH761" i="3"/>
  <c r="AX761" i="3"/>
  <c r="V761" i="3"/>
  <c r="AL761" i="3"/>
  <c r="BB761" i="3"/>
  <c r="Z761" i="3"/>
  <c r="AP761" i="3"/>
  <c r="BF761" i="3"/>
  <c r="AD761" i="3"/>
  <c r="AT761" i="3"/>
  <c r="N761" i="3"/>
  <c r="O759" i="3"/>
  <c r="S759" i="3"/>
  <c r="W759" i="3"/>
  <c r="AA759" i="3"/>
  <c r="AE759" i="3"/>
  <c r="AI759" i="3"/>
  <c r="AM759" i="3"/>
  <c r="AQ759" i="3"/>
  <c r="AU759" i="3"/>
  <c r="AY759" i="3"/>
  <c r="BC759" i="3"/>
  <c r="BG759" i="3"/>
  <c r="P759" i="3"/>
  <c r="T759" i="3"/>
  <c r="X759" i="3"/>
  <c r="AB759" i="3"/>
  <c r="AF759" i="3"/>
  <c r="AJ759" i="3"/>
  <c r="AN759" i="3"/>
  <c r="AR759" i="3"/>
  <c r="AV759" i="3"/>
  <c r="AZ759" i="3"/>
  <c r="BD759" i="3"/>
  <c r="BH759" i="3"/>
  <c r="M759" i="3"/>
  <c r="Q759" i="3"/>
  <c r="U759" i="3"/>
  <c r="Y759" i="3"/>
  <c r="AC759" i="3"/>
  <c r="AG759" i="3"/>
  <c r="AK759" i="3"/>
  <c r="AO759" i="3"/>
  <c r="AS759" i="3"/>
  <c r="AW759" i="3"/>
  <c r="BA759" i="3"/>
  <c r="BE759" i="3"/>
  <c r="BI759" i="3"/>
  <c r="V759" i="3"/>
  <c r="AL759" i="3"/>
  <c r="BB759" i="3"/>
  <c r="Z759" i="3"/>
  <c r="AP759" i="3"/>
  <c r="BF759" i="3"/>
  <c r="N759" i="3"/>
  <c r="AD759" i="3"/>
  <c r="AT759" i="3"/>
  <c r="R759" i="3"/>
  <c r="AH759" i="3"/>
  <c r="AX759" i="3"/>
  <c r="P757" i="3"/>
  <c r="T757" i="3"/>
  <c r="X757" i="3"/>
  <c r="AB757" i="3"/>
  <c r="AF757" i="3"/>
  <c r="AJ757" i="3"/>
  <c r="AN757" i="3"/>
  <c r="AR757" i="3"/>
  <c r="AV757" i="3"/>
  <c r="AZ757" i="3"/>
  <c r="BD757" i="3"/>
  <c r="BH757" i="3"/>
  <c r="M757" i="3"/>
  <c r="Q757" i="3"/>
  <c r="U757" i="3"/>
  <c r="Y757" i="3"/>
  <c r="AC757" i="3"/>
  <c r="AG757" i="3"/>
  <c r="AK757" i="3"/>
  <c r="AO757" i="3"/>
  <c r="AS757" i="3"/>
  <c r="AW757" i="3"/>
  <c r="BA757" i="3"/>
  <c r="BE757" i="3"/>
  <c r="BI757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AA757" i="3"/>
  <c r="AQ757" i="3"/>
  <c r="BG757" i="3"/>
  <c r="O757" i="3"/>
  <c r="AE757" i="3"/>
  <c r="AU757" i="3"/>
  <c r="S757" i="3"/>
  <c r="AI757" i="3"/>
  <c r="AY757" i="3"/>
  <c r="AM757" i="3"/>
  <c r="BC757" i="3"/>
  <c r="W757" i="3"/>
  <c r="BG789" i="3"/>
  <c r="AQ789" i="3"/>
  <c r="AA789" i="3"/>
  <c r="AV787" i="3"/>
  <c r="AF787" i="3"/>
  <c r="P787" i="3"/>
  <c r="BA785" i="3"/>
  <c r="AK785" i="3"/>
  <c r="U785" i="3"/>
  <c r="S783" i="3"/>
  <c r="BM783" i="3" s="1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O792" i="3"/>
  <c r="S792" i="3"/>
  <c r="W792" i="3"/>
  <c r="AA792" i="3"/>
  <c r="AE792" i="3"/>
  <c r="AI792" i="3"/>
  <c r="AM792" i="3"/>
  <c r="AQ792" i="3"/>
  <c r="AU792" i="3"/>
  <c r="AY792" i="3"/>
  <c r="BC792" i="3"/>
  <c r="BG792" i="3"/>
  <c r="M792" i="3"/>
  <c r="U792" i="3"/>
  <c r="AC792" i="3"/>
  <c r="AK792" i="3"/>
  <c r="AS792" i="3"/>
  <c r="BA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Q792" i="3"/>
  <c r="Y792" i="3"/>
  <c r="AG792" i="3"/>
  <c r="AO792" i="3"/>
  <c r="AW792" i="3"/>
  <c r="BE792" i="3"/>
  <c r="L790" i="3"/>
  <c r="K790" i="3"/>
  <c r="L788" i="3"/>
  <c r="K788" i="3"/>
  <c r="L786" i="3"/>
  <c r="K786" i="3"/>
  <c r="L784" i="3"/>
  <c r="K784" i="3"/>
  <c r="L782" i="3"/>
  <c r="K782" i="3"/>
  <c r="L780" i="3"/>
  <c r="K780" i="3"/>
  <c r="L778" i="3"/>
  <c r="K778" i="3"/>
  <c r="K776" i="3"/>
  <c r="L774" i="3"/>
  <c r="K774" i="3"/>
  <c r="L772" i="3"/>
  <c r="K772" i="3"/>
  <c r="K770" i="3"/>
  <c r="K768" i="3"/>
  <c r="K766" i="3"/>
  <c r="K764" i="3"/>
  <c r="K762" i="3"/>
  <c r="K760" i="3"/>
  <c r="K758" i="3"/>
  <c r="K756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M791" i="3"/>
  <c r="Q791" i="3"/>
  <c r="U791" i="3"/>
  <c r="Y791" i="3"/>
  <c r="AC791" i="3"/>
  <c r="AG791" i="3"/>
  <c r="AK791" i="3"/>
  <c r="AO791" i="3"/>
  <c r="AS791" i="3"/>
  <c r="AW791" i="3"/>
  <c r="BA791" i="3"/>
  <c r="BE791" i="3"/>
  <c r="BI791" i="3"/>
  <c r="O791" i="3"/>
  <c r="S791" i="3"/>
  <c r="W791" i="3"/>
  <c r="AE791" i="3"/>
  <c r="AI791" i="3"/>
  <c r="AQ791" i="3"/>
  <c r="AU791" i="3"/>
  <c r="BC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AA791" i="3"/>
  <c r="AM791" i="3"/>
  <c r="AY791" i="3"/>
  <c r="BG791" i="3"/>
  <c r="E642" i="3"/>
  <c r="F642" i="3"/>
  <c r="G642" i="3"/>
  <c r="H642" i="3"/>
  <c r="I642" i="3"/>
  <c r="J642" i="3"/>
  <c r="K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K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K649" i="3" s="1"/>
  <c r="G649" i="3"/>
  <c r="H649" i="3"/>
  <c r="I649" i="3"/>
  <c r="J649" i="3"/>
  <c r="E650" i="3"/>
  <c r="F650" i="3"/>
  <c r="G650" i="3"/>
  <c r="H650" i="3"/>
  <c r="I650" i="3"/>
  <c r="J650" i="3"/>
  <c r="K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K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G658" i="3"/>
  <c r="H658" i="3"/>
  <c r="I658" i="3"/>
  <c r="J658" i="3"/>
  <c r="K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K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G666" i="3"/>
  <c r="H666" i="3"/>
  <c r="I666" i="3"/>
  <c r="J666" i="3"/>
  <c r="K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K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G674" i="3"/>
  <c r="H674" i="3"/>
  <c r="I674" i="3"/>
  <c r="J674" i="3"/>
  <c r="K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K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K681" i="3" s="1"/>
  <c r="G681" i="3"/>
  <c r="H681" i="3"/>
  <c r="I681" i="3"/>
  <c r="J681" i="3"/>
  <c r="E682" i="3"/>
  <c r="F682" i="3"/>
  <c r="G682" i="3"/>
  <c r="H682" i="3"/>
  <c r="I682" i="3"/>
  <c r="J682" i="3"/>
  <c r="K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K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K689" i="3" s="1"/>
  <c r="G689" i="3"/>
  <c r="H689" i="3"/>
  <c r="I689" i="3"/>
  <c r="J689" i="3"/>
  <c r="E690" i="3"/>
  <c r="F690" i="3"/>
  <c r="G690" i="3"/>
  <c r="H690" i="3"/>
  <c r="I690" i="3"/>
  <c r="J690" i="3"/>
  <c r="K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K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K697" i="3" s="1"/>
  <c r="G697" i="3"/>
  <c r="H697" i="3"/>
  <c r="I697" i="3"/>
  <c r="J697" i="3"/>
  <c r="E698" i="3"/>
  <c r="F698" i="3"/>
  <c r="G698" i="3"/>
  <c r="H698" i="3"/>
  <c r="I698" i="3"/>
  <c r="J698" i="3"/>
  <c r="K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K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K705" i="3" s="1"/>
  <c r="G705" i="3"/>
  <c r="H705" i="3"/>
  <c r="I705" i="3"/>
  <c r="J705" i="3"/>
  <c r="E706" i="3"/>
  <c r="F706" i="3"/>
  <c r="G706" i="3"/>
  <c r="H706" i="3"/>
  <c r="I706" i="3"/>
  <c r="J706" i="3"/>
  <c r="K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K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J714" i="3"/>
  <c r="K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L721" i="3" s="1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K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K726" i="3" s="1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L729" i="3" s="1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L733" i="3" s="1"/>
  <c r="E734" i="3"/>
  <c r="F734" i="3"/>
  <c r="G734" i="3"/>
  <c r="H734" i="3"/>
  <c r="L734" i="3" s="1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L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K743" i="3" s="1"/>
  <c r="G743" i="3"/>
  <c r="H743" i="3"/>
  <c r="I743" i="3"/>
  <c r="J743" i="3"/>
  <c r="E744" i="3"/>
  <c r="F744" i="3"/>
  <c r="G744" i="3"/>
  <c r="H744" i="3"/>
  <c r="I744" i="3"/>
  <c r="J744" i="3"/>
  <c r="L744" i="3" s="1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L747" i="3" s="1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L754" i="3" s="1"/>
  <c r="J754" i="3"/>
  <c r="E755" i="3"/>
  <c r="F755" i="3"/>
  <c r="G755" i="3"/>
  <c r="H755" i="3"/>
  <c r="I755" i="3"/>
  <c r="L755" i="3" s="1"/>
  <c r="J755" i="3"/>
  <c r="L751" i="3" l="1"/>
  <c r="K750" i="3"/>
  <c r="L746" i="3"/>
  <c r="L737" i="3"/>
  <c r="K736" i="3"/>
  <c r="K719" i="3"/>
  <c r="K718" i="3"/>
  <c r="K717" i="3"/>
  <c r="K716" i="3"/>
  <c r="K709" i="3"/>
  <c r="K701" i="3"/>
  <c r="K693" i="3"/>
  <c r="K685" i="3"/>
  <c r="K677" i="3"/>
  <c r="K669" i="3"/>
  <c r="K661" i="3"/>
  <c r="K653" i="3"/>
  <c r="K645" i="3"/>
  <c r="BJ759" i="3"/>
  <c r="K721" i="3"/>
  <c r="K720" i="3"/>
  <c r="K643" i="3"/>
  <c r="L742" i="3"/>
  <c r="L741" i="3"/>
  <c r="K754" i="3"/>
  <c r="L753" i="3"/>
  <c r="L752" i="3"/>
  <c r="L750" i="3"/>
  <c r="L745" i="3"/>
  <c r="K745" i="3"/>
  <c r="L738" i="3"/>
  <c r="L736" i="3"/>
  <c r="K732" i="3"/>
  <c r="L730" i="3"/>
  <c r="L728" i="3"/>
  <c r="L725" i="3"/>
  <c r="K725" i="3"/>
  <c r="K724" i="3"/>
  <c r="K722" i="3"/>
  <c r="L717" i="3"/>
  <c r="L715" i="3"/>
  <c r="K715" i="3"/>
  <c r="K712" i="3"/>
  <c r="L711" i="3"/>
  <c r="K711" i="3"/>
  <c r="K708" i="3"/>
  <c r="L707" i="3"/>
  <c r="K707" i="3"/>
  <c r="K704" i="3"/>
  <c r="L703" i="3"/>
  <c r="K703" i="3"/>
  <c r="K700" i="3"/>
  <c r="L699" i="3"/>
  <c r="K699" i="3"/>
  <c r="AN699" i="3" s="1"/>
  <c r="K696" i="3"/>
  <c r="L695" i="3"/>
  <c r="K695" i="3"/>
  <c r="K692" i="3"/>
  <c r="L691" i="3"/>
  <c r="K691" i="3"/>
  <c r="Q691" i="3" s="1"/>
  <c r="K688" i="3"/>
  <c r="L687" i="3"/>
  <c r="K687" i="3"/>
  <c r="K684" i="3"/>
  <c r="L683" i="3"/>
  <c r="K683" i="3"/>
  <c r="AA683" i="3" s="1"/>
  <c r="L680" i="3"/>
  <c r="K680" i="3"/>
  <c r="L679" i="3"/>
  <c r="K679" i="3"/>
  <c r="L675" i="3"/>
  <c r="K675" i="3"/>
  <c r="L672" i="3"/>
  <c r="K672" i="3"/>
  <c r="U672" i="3" s="1"/>
  <c r="L671" i="3"/>
  <c r="K671" i="3"/>
  <c r="L667" i="3"/>
  <c r="K667" i="3"/>
  <c r="AS667" i="3" s="1"/>
  <c r="L664" i="3"/>
  <c r="K664" i="3"/>
  <c r="L663" i="3"/>
  <c r="K663" i="3"/>
  <c r="L659" i="3"/>
  <c r="K659" i="3"/>
  <c r="L656" i="3"/>
  <c r="K656" i="3"/>
  <c r="L655" i="3"/>
  <c r="K655" i="3"/>
  <c r="L651" i="3"/>
  <c r="K651" i="3"/>
  <c r="L648" i="3"/>
  <c r="K648" i="3"/>
  <c r="L647" i="3"/>
  <c r="K647" i="3"/>
  <c r="AQ647" i="3" s="1"/>
  <c r="L643" i="3"/>
  <c r="L749" i="3"/>
  <c r="L748" i="3"/>
  <c r="L735" i="3"/>
  <c r="L727" i="3"/>
  <c r="BJ761" i="3"/>
  <c r="BJ765" i="3"/>
  <c r="BM765" i="3"/>
  <c r="BN769" i="3"/>
  <c r="BJ771" i="3"/>
  <c r="BN777" i="3"/>
  <c r="K751" i="3"/>
  <c r="K747" i="3"/>
  <c r="K740" i="3"/>
  <c r="L739" i="3"/>
  <c r="K737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O754" i="3"/>
  <c r="W754" i="3"/>
  <c r="AE754" i="3"/>
  <c r="AM754" i="3"/>
  <c r="AU754" i="3"/>
  <c r="BC754" i="3"/>
  <c r="P754" i="3"/>
  <c r="X754" i="3"/>
  <c r="AF754" i="3"/>
  <c r="AN754" i="3"/>
  <c r="AV754" i="3"/>
  <c r="BD754" i="3"/>
  <c r="S754" i="3"/>
  <c r="AA754" i="3"/>
  <c r="AI754" i="3"/>
  <c r="AQ754" i="3"/>
  <c r="AY754" i="3"/>
  <c r="BG754" i="3"/>
  <c r="AJ754" i="3"/>
  <c r="AR754" i="3"/>
  <c r="T754" i="3"/>
  <c r="AZ754" i="3"/>
  <c r="AB754" i="3"/>
  <c r="BH754" i="3"/>
  <c r="K752" i="3"/>
  <c r="K748" i="3"/>
  <c r="K744" i="3"/>
  <c r="L743" i="3"/>
  <c r="X743" i="3" s="1"/>
  <c r="K741" i="3"/>
  <c r="L731" i="3"/>
  <c r="K729" i="3"/>
  <c r="M750" i="3"/>
  <c r="Q750" i="3"/>
  <c r="U750" i="3"/>
  <c r="Y750" i="3"/>
  <c r="AC750" i="3"/>
  <c r="AG750" i="3"/>
  <c r="AK750" i="3"/>
  <c r="AO750" i="3"/>
  <c r="AS750" i="3"/>
  <c r="AW750" i="3"/>
  <c r="BA750" i="3"/>
  <c r="BE750" i="3"/>
  <c r="BI750" i="3"/>
  <c r="N750" i="3"/>
  <c r="R750" i="3"/>
  <c r="V750" i="3"/>
  <c r="Z750" i="3"/>
  <c r="AD750" i="3"/>
  <c r="AH750" i="3"/>
  <c r="AL750" i="3"/>
  <c r="AP750" i="3"/>
  <c r="AT750" i="3"/>
  <c r="AX750" i="3"/>
  <c r="BB750" i="3"/>
  <c r="BF750" i="3"/>
  <c r="O750" i="3"/>
  <c r="W750" i="3"/>
  <c r="AE750" i="3"/>
  <c r="AM750" i="3"/>
  <c r="AU750" i="3"/>
  <c r="BC750" i="3"/>
  <c r="P750" i="3"/>
  <c r="X750" i="3"/>
  <c r="AF750" i="3"/>
  <c r="AN750" i="3"/>
  <c r="AV750" i="3"/>
  <c r="BD750" i="3"/>
  <c r="S750" i="3"/>
  <c r="AA750" i="3"/>
  <c r="AI750" i="3"/>
  <c r="AQ750" i="3"/>
  <c r="AY750" i="3"/>
  <c r="BG750" i="3"/>
  <c r="T750" i="3"/>
  <c r="AZ750" i="3"/>
  <c r="AB750" i="3"/>
  <c r="BH750" i="3"/>
  <c r="AJ750" i="3"/>
  <c r="AR750" i="3"/>
  <c r="P736" i="3"/>
  <c r="T736" i="3"/>
  <c r="X736" i="3"/>
  <c r="AB736" i="3"/>
  <c r="AF736" i="3"/>
  <c r="AJ736" i="3"/>
  <c r="AN736" i="3"/>
  <c r="AR736" i="3"/>
  <c r="AV736" i="3"/>
  <c r="AZ736" i="3"/>
  <c r="BD736" i="3"/>
  <c r="BH736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V736" i="3"/>
  <c r="AD736" i="3"/>
  <c r="AL736" i="3"/>
  <c r="AT736" i="3"/>
  <c r="BB736" i="3"/>
  <c r="O736" i="3"/>
  <c r="W736" i="3"/>
  <c r="AE736" i="3"/>
  <c r="AM736" i="3"/>
  <c r="AU736" i="3"/>
  <c r="BC736" i="3"/>
  <c r="R736" i="3"/>
  <c r="Z736" i="3"/>
  <c r="AH736" i="3"/>
  <c r="AP736" i="3"/>
  <c r="AX736" i="3"/>
  <c r="BF736" i="3"/>
  <c r="AA736" i="3"/>
  <c r="BG736" i="3"/>
  <c r="AI736" i="3"/>
  <c r="AQ736" i="3"/>
  <c r="S736" i="3"/>
  <c r="AY736" i="3"/>
  <c r="K755" i="3"/>
  <c r="K753" i="3"/>
  <c r="K749" i="3"/>
  <c r="O745" i="3"/>
  <c r="S745" i="3"/>
  <c r="W745" i="3"/>
  <c r="AA745" i="3"/>
  <c r="AE745" i="3"/>
  <c r="AI745" i="3"/>
  <c r="AM745" i="3"/>
  <c r="AQ745" i="3"/>
  <c r="AU745" i="3"/>
  <c r="AY745" i="3"/>
  <c r="BC745" i="3"/>
  <c r="BG745" i="3"/>
  <c r="P745" i="3"/>
  <c r="T745" i="3"/>
  <c r="X745" i="3"/>
  <c r="AB745" i="3"/>
  <c r="AF745" i="3"/>
  <c r="AJ745" i="3"/>
  <c r="AN745" i="3"/>
  <c r="AR745" i="3"/>
  <c r="AV745" i="3"/>
  <c r="AZ745" i="3"/>
  <c r="BD745" i="3"/>
  <c r="BH745" i="3"/>
  <c r="Q745" i="3"/>
  <c r="Y745" i="3"/>
  <c r="AG745" i="3"/>
  <c r="AO745" i="3"/>
  <c r="AW745" i="3"/>
  <c r="BE745" i="3"/>
  <c r="R745" i="3"/>
  <c r="Z745" i="3"/>
  <c r="AH745" i="3"/>
  <c r="AP745" i="3"/>
  <c r="AX745" i="3"/>
  <c r="BF745" i="3"/>
  <c r="M745" i="3"/>
  <c r="U745" i="3"/>
  <c r="AC745" i="3"/>
  <c r="AK745" i="3"/>
  <c r="AS745" i="3"/>
  <c r="BA745" i="3"/>
  <c r="BI745" i="3"/>
  <c r="V745" i="3"/>
  <c r="BB745" i="3"/>
  <c r="AD745" i="3"/>
  <c r="AL745" i="3"/>
  <c r="N745" i="3"/>
  <c r="AT745" i="3"/>
  <c r="K739" i="3"/>
  <c r="L732" i="3"/>
  <c r="P732" i="3" s="1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U725" i="3"/>
  <c r="Z725" i="3"/>
  <c r="AF725" i="3"/>
  <c r="AK725" i="3"/>
  <c r="AP725" i="3"/>
  <c r="AV725" i="3"/>
  <c r="BA725" i="3"/>
  <c r="BF725" i="3"/>
  <c r="Q725" i="3"/>
  <c r="V725" i="3"/>
  <c r="AB725" i="3"/>
  <c r="AG725" i="3"/>
  <c r="AL725" i="3"/>
  <c r="AR725" i="3"/>
  <c r="AW725" i="3"/>
  <c r="BB725" i="3"/>
  <c r="BH725" i="3"/>
  <c r="R725" i="3"/>
  <c r="AC725" i="3"/>
  <c r="AN725" i="3"/>
  <c r="AX725" i="3"/>
  <c r="BI725" i="3"/>
  <c r="T725" i="3"/>
  <c r="AD725" i="3"/>
  <c r="AO725" i="3"/>
  <c r="AZ725" i="3"/>
  <c r="M725" i="3"/>
  <c r="X725" i="3"/>
  <c r="AH725" i="3"/>
  <c r="AS725" i="3"/>
  <c r="BD725" i="3"/>
  <c r="AJ725" i="3"/>
  <c r="AT725" i="3"/>
  <c r="N725" i="3"/>
  <c r="BE725" i="3"/>
  <c r="Y725" i="3"/>
  <c r="K73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S721" i="3"/>
  <c r="AA721" i="3"/>
  <c r="AI721" i="3"/>
  <c r="AQ721" i="3"/>
  <c r="AY721" i="3"/>
  <c r="BG721" i="3"/>
  <c r="T721" i="3"/>
  <c r="AB721" i="3"/>
  <c r="AJ721" i="3"/>
  <c r="AR721" i="3"/>
  <c r="AZ721" i="3"/>
  <c r="BH721" i="3"/>
  <c r="O721" i="3"/>
  <c r="AE721" i="3"/>
  <c r="AU721" i="3"/>
  <c r="P721" i="3"/>
  <c r="AF721" i="3"/>
  <c r="AV721" i="3"/>
  <c r="W721" i="3"/>
  <c r="AM721" i="3"/>
  <c r="BC721" i="3"/>
  <c r="AN721" i="3"/>
  <c r="BD721" i="3"/>
  <c r="X721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P717" i="3"/>
  <c r="T717" i="3"/>
  <c r="X717" i="3"/>
  <c r="AB717" i="3"/>
  <c r="AF717" i="3"/>
  <c r="AJ717" i="3"/>
  <c r="AN717" i="3"/>
  <c r="AR717" i="3"/>
  <c r="AV717" i="3"/>
  <c r="AZ717" i="3"/>
  <c r="BD717" i="3"/>
  <c r="BH717" i="3"/>
  <c r="M717" i="3"/>
  <c r="U717" i="3"/>
  <c r="AC717" i="3"/>
  <c r="AK717" i="3"/>
  <c r="AS717" i="3"/>
  <c r="BA717" i="3"/>
  <c r="BI717" i="3"/>
  <c r="N717" i="3"/>
  <c r="V717" i="3"/>
  <c r="AD717" i="3"/>
  <c r="AL717" i="3"/>
  <c r="AT717" i="3"/>
  <c r="BB717" i="3"/>
  <c r="Y717" i="3"/>
  <c r="AO717" i="3"/>
  <c r="BE717" i="3"/>
  <c r="Z717" i="3"/>
  <c r="AP717" i="3"/>
  <c r="BF717" i="3"/>
  <c r="Q717" i="3"/>
  <c r="AG717" i="3"/>
  <c r="AW717" i="3"/>
  <c r="AX717" i="3"/>
  <c r="R717" i="3"/>
  <c r="AH717" i="3"/>
  <c r="K728" i="3"/>
  <c r="L724" i="3"/>
  <c r="Y724" i="3" s="1"/>
  <c r="L720" i="3"/>
  <c r="O720" i="3" s="1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R715" i="3"/>
  <c r="Z715" i="3"/>
  <c r="AH715" i="3"/>
  <c r="AP715" i="3"/>
  <c r="AX715" i="3"/>
  <c r="BF715" i="3"/>
  <c r="S715" i="3"/>
  <c r="AA715" i="3"/>
  <c r="AI715" i="3"/>
  <c r="AQ715" i="3"/>
  <c r="AY715" i="3"/>
  <c r="BG715" i="3"/>
  <c r="N715" i="3"/>
  <c r="AD715" i="3"/>
  <c r="AT715" i="3"/>
  <c r="O715" i="3"/>
  <c r="AE715" i="3"/>
  <c r="AU715" i="3"/>
  <c r="V715" i="3"/>
  <c r="AL715" i="3"/>
  <c r="BB715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P707" i="3"/>
  <c r="U707" i="3"/>
  <c r="AA707" i="3"/>
  <c r="AF707" i="3"/>
  <c r="AK707" i="3"/>
  <c r="AQ707" i="3"/>
  <c r="AV707" i="3"/>
  <c r="BA707" i="3"/>
  <c r="BG707" i="3"/>
  <c r="Q707" i="3"/>
  <c r="W707" i="3"/>
  <c r="AB707" i="3"/>
  <c r="AG707" i="3"/>
  <c r="AM707" i="3"/>
  <c r="AR707" i="3"/>
  <c r="AW707" i="3"/>
  <c r="BC707" i="3"/>
  <c r="BH707" i="3"/>
  <c r="M707" i="3"/>
  <c r="X707" i="3"/>
  <c r="AI707" i="3"/>
  <c r="AS707" i="3"/>
  <c r="BD707" i="3"/>
  <c r="O707" i="3"/>
  <c r="Y707" i="3"/>
  <c r="AJ707" i="3"/>
  <c r="AU707" i="3"/>
  <c r="BE707" i="3"/>
  <c r="AC707" i="3"/>
  <c r="AY707" i="3"/>
  <c r="AE707" i="3"/>
  <c r="AZ707" i="3"/>
  <c r="S707" i="3"/>
  <c r="AN707" i="3"/>
  <c r="BI707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T699" i="3"/>
  <c r="Y699" i="3"/>
  <c r="AE699" i="3"/>
  <c r="AJ699" i="3"/>
  <c r="AO699" i="3"/>
  <c r="AU699" i="3"/>
  <c r="AZ699" i="3"/>
  <c r="BE699" i="3"/>
  <c r="P699" i="3"/>
  <c r="U699" i="3"/>
  <c r="AA699" i="3"/>
  <c r="AF699" i="3"/>
  <c r="AK699" i="3"/>
  <c r="AQ699" i="3"/>
  <c r="AV699" i="3"/>
  <c r="BA699" i="3"/>
  <c r="BG699" i="3"/>
  <c r="W699" i="3"/>
  <c r="AG699" i="3"/>
  <c r="AR699" i="3"/>
  <c r="BC699" i="3"/>
  <c r="M699" i="3"/>
  <c r="X699" i="3"/>
  <c r="AI699" i="3"/>
  <c r="AS699" i="3"/>
  <c r="BD699" i="3"/>
  <c r="AB699" i="3"/>
  <c r="AW699" i="3"/>
  <c r="AC699" i="3"/>
  <c r="AY699" i="3"/>
  <c r="Q699" i="3"/>
  <c r="AM699" i="3"/>
  <c r="BH699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S691" i="3"/>
  <c r="X691" i="3"/>
  <c r="AC691" i="3"/>
  <c r="AI691" i="3"/>
  <c r="AN691" i="3"/>
  <c r="AS691" i="3"/>
  <c r="AY691" i="3"/>
  <c r="BD691" i="3"/>
  <c r="BI691" i="3"/>
  <c r="O691" i="3"/>
  <c r="T691" i="3"/>
  <c r="Y691" i="3"/>
  <c r="AE691" i="3"/>
  <c r="AJ691" i="3"/>
  <c r="AO691" i="3"/>
  <c r="AU691" i="3"/>
  <c r="AZ691" i="3"/>
  <c r="BE691" i="3"/>
  <c r="U691" i="3"/>
  <c r="AF691" i="3"/>
  <c r="AQ691" i="3"/>
  <c r="BA691" i="3"/>
  <c r="W691" i="3"/>
  <c r="AG691" i="3"/>
  <c r="AR691" i="3"/>
  <c r="BC691" i="3"/>
  <c r="AA691" i="3"/>
  <c r="AV691" i="3"/>
  <c r="AB691" i="3"/>
  <c r="AW691" i="3"/>
  <c r="P691" i="3"/>
  <c r="AK691" i="3"/>
  <c r="BG691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3" i="3"/>
  <c r="W683" i="3"/>
  <c r="AB683" i="3"/>
  <c r="AG683" i="3"/>
  <c r="AM683" i="3"/>
  <c r="AR683" i="3"/>
  <c r="AW683" i="3"/>
  <c r="BC683" i="3"/>
  <c r="BH683" i="3"/>
  <c r="M683" i="3"/>
  <c r="S683" i="3"/>
  <c r="X683" i="3"/>
  <c r="AC683" i="3"/>
  <c r="AI683" i="3"/>
  <c r="AN683" i="3"/>
  <c r="AS683" i="3"/>
  <c r="AY683" i="3"/>
  <c r="BD683" i="3"/>
  <c r="BI683" i="3"/>
  <c r="T683" i="3"/>
  <c r="AE683" i="3"/>
  <c r="AO683" i="3"/>
  <c r="AZ683" i="3"/>
  <c r="U683" i="3"/>
  <c r="AF683" i="3"/>
  <c r="AQ683" i="3"/>
  <c r="BA683" i="3"/>
  <c r="O683" i="3"/>
  <c r="Y683" i="3"/>
  <c r="AJ683" i="3"/>
  <c r="AU683" i="3"/>
  <c r="BE683" i="3"/>
  <c r="AK683" i="3"/>
  <c r="AV683" i="3"/>
  <c r="P683" i="3"/>
  <c r="BG683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S680" i="3"/>
  <c r="X680" i="3"/>
  <c r="AD680" i="3"/>
  <c r="AI680" i="3"/>
  <c r="AN680" i="3"/>
  <c r="AT680" i="3"/>
  <c r="AY680" i="3"/>
  <c r="BD680" i="3"/>
  <c r="O680" i="3"/>
  <c r="T680" i="3"/>
  <c r="Z680" i="3"/>
  <c r="AE680" i="3"/>
  <c r="AJ680" i="3"/>
  <c r="AP680" i="3"/>
  <c r="AU680" i="3"/>
  <c r="AZ680" i="3"/>
  <c r="BF680" i="3"/>
  <c r="V680" i="3"/>
  <c r="AF680" i="3"/>
  <c r="AQ680" i="3"/>
  <c r="BB680" i="3"/>
  <c r="W680" i="3"/>
  <c r="AH680" i="3"/>
  <c r="AR680" i="3"/>
  <c r="BC680" i="3"/>
  <c r="P680" i="3"/>
  <c r="AA680" i="3"/>
  <c r="AL680" i="3"/>
  <c r="AV680" i="3"/>
  <c r="BG680" i="3"/>
  <c r="R680" i="3"/>
  <c r="BH680" i="3"/>
  <c r="AB680" i="3"/>
  <c r="AM680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P675" i="3"/>
  <c r="V675" i="3"/>
  <c r="AA675" i="3"/>
  <c r="AF675" i="3"/>
  <c r="AL675" i="3"/>
  <c r="AQ675" i="3"/>
  <c r="AV675" i="3"/>
  <c r="BB675" i="3"/>
  <c r="BG675" i="3"/>
  <c r="N675" i="3"/>
  <c r="T675" i="3"/>
  <c r="AB675" i="3"/>
  <c r="AI675" i="3"/>
  <c r="AP675" i="3"/>
  <c r="AX675" i="3"/>
  <c r="BD675" i="3"/>
  <c r="O675" i="3"/>
  <c r="W675" i="3"/>
  <c r="AD675" i="3"/>
  <c r="AJ675" i="3"/>
  <c r="AR675" i="3"/>
  <c r="AY675" i="3"/>
  <c r="BF675" i="3"/>
  <c r="X675" i="3"/>
  <c r="AM675" i="3"/>
  <c r="AZ675" i="3"/>
  <c r="Z675" i="3"/>
  <c r="AN675" i="3"/>
  <c r="BC675" i="3"/>
  <c r="R675" i="3"/>
  <c r="AE675" i="3"/>
  <c r="AT675" i="3"/>
  <c r="BH675" i="3"/>
  <c r="AU675" i="3"/>
  <c r="S675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N672" i="3"/>
  <c r="T672" i="3"/>
  <c r="Y672" i="3"/>
  <c r="AD672" i="3"/>
  <c r="AJ672" i="3"/>
  <c r="AO672" i="3"/>
  <c r="AT672" i="3"/>
  <c r="AZ672" i="3"/>
  <c r="BE672" i="3"/>
  <c r="P672" i="3"/>
  <c r="V672" i="3"/>
  <c r="AC672" i="3"/>
  <c r="AK672" i="3"/>
  <c r="AR672" i="3"/>
  <c r="AX672" i="3"/>
  <c r="BF672" i="3"/>
  <c r="Q672" i="3"/>
  <c r="X672" i="3"/>
  <c r="AF672" i="3"/>
  <c r="AL672" i="3"/>
  <c r="AS672" i="3"/>
  <c r="BA672" i="3"/>
  <c r="BH672" i="3"/>
  <c r="Z672" i="3"/>
  <c r="AN672" i="3"/>
  <c r="BB672" i="3"/>
  <c r="M672" i="3"/>
  <c r="AB672" i="3"/>
  <c r="AP672" i="3"/>
  <c r="BD672" i="3"/>
  <c r="R672" i="3"/>
  <c r="AG672" i="3"/>
  <c r="AV672" i="3"/>
  <c r="BI672" i="3"/>
  <c r="AH672" i="3"/>
  <c r="AW672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U667" i="3"/>
  <c r="Z667" i="3"/>
  <c r="AF667" i="3"/>
  <c r="AK667" i="3"/>
  <c r="AP667" i="3"/>
  <c r="AV667" i="3"/>
  <c r="BA667" i="3"/>
  <c r="BF667" i="3"/>
  <c r="R667" i="3"/>
  <c r="Y667" i="3"/>
  <c r="AG667" i="3"/>
  <c r="AN667" i="3"/>
  <c r="AT667" i="3"/>
  <c r="BB667" i="3"/>
  <c r="BI667" i="3"/>
  <c r="M667" i="3"/>
  <c r="T667" i="3"/>
  <c r="AB667" i="3"/>
  <c r="AH667" i="3"/>
  <c r="AO667" i="3"/>
  <c r="AW667" i="3"/>
  <c r="BD667" i="3"/>
  <c r="V667" i="3"/>
  <c r="AJ667" i="3"/>
  <c r="AX667" i="3"/>
  <c r="X667" i="3"/>
  <c r="AL667" i="3"/>
  <c r="AZ667" i="3"/>
  <c r="N667" i="3"/>
  <c r="AC667" i="3"/>
  <c r="AR667" i="3"/>
  <c r="BE667" i="3"/>
  <c r="BH667" i="3"/>
  <c r="Q667" i="3"/>
  <c r="AD667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Q664" i="3"/>
  <c r="W664" i="3"/>
  <c r="AB664" i="3"/>
  <c r="AG664" i="3"/>
  <c r="AM664" i="3"/>
  <c r="AR664" i="3"/>
  <c r="AW664" i="3"/>
  <c r="BC664" i="3"/>
  <c r="BH664" i="3"/>
  <c r="P664" i="3"/>
  <c r="X664" i="3"/>
  <c r="AE664" i="3"/>
  <c r="AK664" i="3"/>
  <c r="AS664" i="3"/>
  <c r="AZ664" i="3"/>
  <c r="BG664" i="3"/>
  <c r="O664" i="3"/>
  <c r="Y664" i="3"/>
  <c r="AI664" i="3"/>
  <c r="AQ664" i="3"/>
  <c r="BA664" i="3"/>
  <c r="S664" i="3"/>
  <c r="AA664" i="3"/>
  <c r="AJ664" i="3"/>
  <c r="AU664" i="3"/>
  <c r="BD664" i="3"/>
  <c r="AC664" i="3"/>
  <c r="AV664" i="3"/>
  <c r="M664" i="3"/>
  <c r="AF664" i="3"/>
  <c r="AY664" i="3"/>
  <c r="T664" i="3"/>
  <c r="AN664" i="3"/>
  <c r="BE664" i="3"/>
  <c r="U664" i="3"/>
  <c r="AO664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M659" i="3"/>
  <c r="S659" i="3"/>
  <c r="X659" i="3"/>
  <c r="AC659" i="3"/>
  <c r="AI659" i="3"/>
  <c r="AN659" i="3"/>
  <c r="AS659" i="3"/>
  <c r="AY659" i="3"/>
  <c r="BD659" i="3"/>
  <c r="BI659" i="3"/>
  <c r="T659" i="3"/>
  <c r="AA659" i="3"/>
  <c r="AG659" i="3"/>
  <c r="AO659" i="3"/>
  <c r="AV659" i="3"/>
  <c r="BC659" i="3"/>
  <c r="U659" i="3"/>
  <c r="AE659" i="3"/>
  <c r="AM659" i="3"/>
  <c r="AW659" i="3"/>
  <c r="BG659" i="3"/>
  <c r="O659" i="3"/>
  <c r="W659" i="3"/>
  <c r="AF659" i="3"/>
  <c r="AQ659" i="3"/>
  <c r="AZ659" i="3"/>
  <c r="BH659" i="3"/>
  <c r="P659" i="3"/>
  <c r="AJ659" i="3"/>
  <c r="BA659" i="3"/>
  <c r="Q659" i="3"/>
  <c r="AK659" i="3"/>
  <c r="BE659" i="3"/>
  <c r="Y659" i="3"/>
  <c r="AR659" i="3"/>
  <c r="AB659" i="3"/>
  <c r="AU659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N656" i="3"/>
  <c r="S656" i="3"/>
  <c r="Y656" i="3"/>
  <c r="AD656" i="3"/>
  <c r="AI656" i="3"/>
  <c r="AO656" i="3"/>
  <c r="AT656" i="3"/>
  <c r="AY656" i="3"/>
  <c r="BE656" i="3"/>
  <c r="M656" i="3"/>
  <c r="U656" i="3"/>
  <c r="AA656" i="3"/>
  <c r="AH656" i="3"/>
  <c r="AP656" i="3"/>
  <c r="AW656" i="3"/>
  <c r="BC656" i="3"/>
  <c r="R656" i="3"/>
  <c r="AC656" i="3"/>
  <c r="AL656" i="3"/>
  <c r="AU656" i="3"/>
  <c r="BF656" i="3"/>
  <c r="V656" i="3"/>
  <c r="AE656" i="3"/>
  <c r="AM656" i="3"/>
  <c r="AX656" i="3"/>
  <c r="BG656" i="3"/>
  <c r="O656" i="3"/>
  <c r="AG656" i="3"/>
  <c r="BA656" i="3"/>
  <c r="Q656" i="3"/>
  <c r="AK656" i="3"/>
  <c r="BB656" i="3"/>
  <c r="W656" i="3"/>
  <c r="AQ656" i="3"/>
  <c r="BI656" i="3"/>
  <c r="Z656" i="3"/>
  <c r="AS656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O651" i="3"/>
  <c r="U651" i="3"/>
  <c r="Z651" i="3"/>
  <c r="AE651" i="3"/>
  <c r="AK651" i="3"/>
  <c r="AP651" i="3"/>
  <c r="AU651" i="3"/>
  <c r="BA651" i="3"/>
  <c r="BF651" i="3"/>
  <c r="Q651" i="3"/>
  <c r="W651" i="3"/>
  <c r="AD651" i="3"/>
  <c r="AL651" i="3"/>
  <c r="AS651" i="3"/>
  <c r="AY651" i="3"/>
  <c r="BG651" i="3"/>
  <c r="N651" i="3"/>
  <c r="Y651" i="3"/>
  <c r="AH651" i="3"/>
  <c r="AQ651" i="3"/>
  <c r="BB651" i="3"/>
  <c r="R651" i="3"/>
  <c r="AA651" i="3"/>
  <c r="AI651" i="3"/>
  <c r="AT651" i="3"/>
  <c r="BC651" i="3"/>
  <c r="S651" i="3"/>
  <c r="AM651" i="3"/>
  <c r="BE651" i="3"/>
  <c r="V651" i="3"/>
  <c r="AO651" i="3"/>
  <c r="BI651" i="3"/>
  <c r="AC651" i="3"/>
  <c r="AW651" i="3"/>
  <c r="AX651" i="3"/>
  <c r="M651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W648" i="3"/>
  <c r="AE648" i="3"/>
  <c r="AM648" i="3"/>
  <c r="AU648" i="3"/>
  <c r="BA648" i="3"/>
  <c r="BG648" i="3"/>
  <c r="T648" i="3"/>
  <c r="AF648" i="3"/>
  <c r="AQ648" i="3"/>
  <c r="AZ648" i="3"/>
  <c r="BH648" i="3"/>
  <c r="X648" i="3"/>
  <c r="AJ648" i="3"/>
  <c r="AY648" i="3"/>
  <c r="BI648" i="3"/>
  <c r="AA648" i="3"/>
  <c r="AN648" i="3"/>
  <c r="BC648" i="3"/>
  <c r="AB648" i="3"/>
  <c r="BD648" i="3"/>
  <c r="AI648" i="3"/>
  <c r="BE648" i="3"/>
  <c r="P648" i="3"/>
  <c r="AR648" i="3"/>
  <c r="AV648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T643" i="3"/>
  <c r="AB643" i="3"/>
  <c r="AJ643" i="3"/>
  <c r="AR643" i="3"/>
  <c r="AZ643" i="3"/>
  <c r="BH643" i="3"/>
  <c r="Q643" i="3"/>
  <c r="AC643" i="3"/>
  <c r="AN643" i="3"/>
  <c r="AW643" i="3"/>
  <c r="BI643" i="3"/>
  <c r="U643" i="3"/>
  <c r="AG643" i="3"/>
  <c r="AV643" i="3"/>
  <c r="X643" i="3"/>
  <c r="AK643" i="3"/>
  <c r="BA643" i="3"/>
  <c r="Y643" i="3"/>
  <c r="BD643" i="3"/>
  <c r="AF643" i="3"/>
  <c r="BE643" i="3"/>
  <c r="M643" i="3"/>
  <c r="AO643" i="3"/>
  <c r="P643" i="3"/>
  <c r="BC715" i="3"/>
  <c r="AO707" i="3"/>
  <c r="S699" i="3"/>
  <c r="AX695" i="3"/>
  <c r="AH675" i="3"/>
  <c r="S648" i="3"/>
  <c r="K746" i="3"/>
  <c r="K742" i="3"/>
  <c r="K738" i="3"/>
  <c r="K734" i="3"/>
  <c r="K730" i="3"/>
  <c r="K727" i="3"/>
  <c r="L726" i="3"/>
  <c r="L722" i="3"/>
  <c r="L718" i="3"/>
  <c r="AM715" i="3"/>
  <c r="T707" i="3"/>
  <c r="BH691" i="3"/>
  <c r="BI664" i="3"/>
  <c r="K735" i="3"/>
  <c r="K731" i="3"/>
  <c r="L723" i="3"/>
  <c r="AD723" i="3" s="1"/>
  <c r="L719" i="3"/>
  <c r="AC719" i="3" s="1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B711" i="3"/>
  <c r="AJ711" i="3"/>
  <c r="AR711" i="3"/>
  <c r="AZ711" i="3"/>
  <c r="BH711" i="3"/>
  <c r="M711" i="3"/>
  <c r="U711" i="3"/>
  <c r="AC711" i="3"/>
  <c r="AK711" i="3"/>
  <c r="AS711" i="3"/>
  <c r="BA711" i="3"/>
  <c r="BI711" i="3"/>
  <c r="X711" i="3"/>
  <c r="AN711" i="3"/>
  <c r="BD711" i="3"/>
  <c r="Y711" i="3"/>
  <c r="AO711" i="3"/>
  <c r="BE711" i="3"/>
  <c r="P711" i="3"/>
  <c r="AF711" i="3"/>
  <c r="AV711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O703" i="3"/>
  <c r="U703" i="3"/>
  <c r="Z703" i="3"/>
  <c r="AE703" i="3"/>
  <c r="AK703" i="3"/>
  <c r="AP703" i="3"/>
  <c r="AU703" i="3"/>
  <c r="BA703" i="3"/>
  <c r="BF703" i="3"/>
  <c r="Q703" i="3"/>
  <c r="V703" i="3"/>
  <c r="AA703" i="3"/>
  <c r="AG703" i="3"/>
  <c r="AL703" i="3"/>
  <c r="AQ703" i="3"/>
  <c r="AW703" i="3"/>
  <c r="BB703" i="3"/>
  <c r="BG703" i="3"/>
  <c r="M703" i="3"/>
  <c r="W703" i="3"/>
  <c r="AH703" i="3"/>
  <c r="AS703" i="3"/>
  <c r="BC703" i="3"/>
  <c r="N703" i="3"/>
  <c r="Y703" i="3"/>
  <c r="AI703" i="3"/>
  <c r="AT703" i="3"/>
  <c r="BE703" i="3"/>
  <c r="R703" i="3"/>
  <c r="AM703" i="3"/>
  <c r="BI703" i="3"/>
  <c r="S703" i="3"/>
  <c r="AO703" i="3"/>
  <c r="AC703" i="3"/>
  <c r="AX703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N695" i="3"/>
  <c r="S695" i="3"/>
  <c r="Y695" i="3"/>
  <c r="AD695" i="3"/>
  <c r="AI695" i="3"/>
  <c r="AO695" i="3"/>
  <c r="AT695" i="3"/>
  <c r="AY695" i="3"/>
  <c r="BE695" i="3"/>
  <c r="O695" i="3"/>
  <c r="U695" i="3"/>
  <c r="Z695" i="3"/>
  <c r="AE695" i="3"/>
  <c r="AK695" i="3"/>
  <c r="AP695" i="3"/>
  <c r="AU695" i="3"/>
  <c r="BA695" i="3"/>
  <c r="BF695" i="3"/>
  <c r="V695" i="3"/>
  <c r="AG695" i="3"/>
  <c r="AQ695" i="3"/>
  <c r="BB695" i="3"/>
  <c r="M695" i="3"/>
  <c r="W695" i="3"/>
  <c r="AH695" i="3"/>
  <c r="AS695" i="3"/>
  <c r="BC695" i="3"/>
  <c r="Q695" i="3"/>
  <c r="AL695" i="3"/>
  <c r="BG695" i="3"/>
  <c r="R695" i="3"/>
  <c r="AM695" i="3"/>
  <c r="BI695" i="3"/>
  <c r="AA695" i="3"/>
  <c r="AW695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R687" i="3"/>
  <c r="W687" i="3"/>
  <c r="AC687" i="3"/>
  <c r="AH687" i="3"/>
  <c r="AM687" i="3"/>
  <c r="AS687" i="3"/>
  <c r="AX687" i="3"/>
  <c r="BC687" i="3"/>
  <c r="BI687" i="3"/>
  <c r="N687" i="3"/>
  <c r="S687" i="3"/>
  <c r="Y687" i="3"/>
  <c r="AD687" i="3"/>
  <c r="AI687" i="3"/>
  <c r="AO687" i="3"/>
  <c r="AT687" i="3"/>
  <c r="AY687" i="3"/>
  <c r="BE687" i="3"/>
  <c r="U687" i="3"/>
  <c r="AE687" i="3"/>
  <c r="AP687" i="3"/>
  <c r="BA687" i="3"/>
  <c r="V687" i="3"/>
  <c r="AG687" i="3"/>
  <c r="AQ687" i="3"/>
  <c r="BB687" i="3"/>
  <c r="O687" i="3"/>
  <c r="Z687" i="3"/>
  <c r="AK687" i="3"/>
  <c r="AU687" i="3"/>
  <c r="BF687" i="3"/>
  <c r="AW687" i="3"/>
  <c r="Q687" i="3"/>
  <c r="BG687" i="3"/>
  <c r="AA687" i="3"/>
  <c r="AY723" i="3"/>
  <c r="M719" i="3"/>
  <c r="W715" i="3"/>
  <c r="AG711" i="3"/>
  <c r="AD703" i="3"/>
  <c r="BI699" i="3"/>
  <c r="AM691" i="3"/>
  <c r="AL687" i="3"/>
  <c r="AX680" i="3"/>
  <c r="AG651" i="3"/>
  <c r="AS643" i="3"/>
  <c r="L716" i="3"/>
  <c r="L712" i="3"/>
  <c r="L708" i="3"/>
  <c r="L704" i="3"/>
  <c r="L700" i="3"/>
  <c r="L696" i="3"/>
  <c r="L692" i="3"/>
  <c r="L688" i="3"/>
  <c r="L684" i="3"/>
  <c r="AQ684" i="3" s="1"/>
  <c r="L713" i="3"/>
  <c r="L709" i="3"/>
  <c r="L705" i="3"/>
  <c r="L701" i="3"/>
  <c r="L697" i="3"/>
  <c r="L693" i="3"/>
  <c r="L689" i="3"/>
  <c r="L685" i="3"/>
  <c r="AO685" i="3" s="1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Q679" i="3"/>
  <c r="V679" i="3"/>
  <c r="AA679" i="3"/>
  <c r="AG679" i="3"/>
  <c r="AL679" i="3"/>
  <c r="AQ679" i="3"/>
  <c r="AW679" i="3"/>
  <c r="BB679" i="3"/>
  <c r="BG679" i="3"/>
  <c r="M679" i="3"/>
  <c r="R679" i="3"/>
  <c r="W679" i="3"/>
  <c r="AC679" i="3"/>
  <c r="AH679" i="3"/>
  <c r="AM679" i="3"/>
  <c r="AS679" i="3"/>
  <c r="AX679" i="3"/>
  <c r="BC679" i="3"/>
  <c r="BI679" i="3"/>
  <c r="S679" i="3"/>
  <c r="AD679" i="3"/>
  <c r="AO679" i="3"/>
  <c r="AY679" i="3"/>
  <c r="U679" i="3"/>
  <c r="AE679" i="3"/>
  <c r="AP679" i="3"/>
  <c r="BA679" i="3"/>
  <c r="N679" i="3"/>
  <c r="BJ679" i="3" s="1"/>
  <c r="Y679" i="3"/>
  <c r="AI679" i="3"/>
  <c r="AT679" i="3"/>
  <c r="BE679" i="3"/>
  <c r="L676" i="3"/>
  <c r="K676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Q671" i="3"/>
  <c r="W671" i="3"/>
  <c r="AB671" i="3"/>
  <c r="AG671" i="3"/>
  <c r="AM671" i="3"/>
  <c r="AR671" i="3"/>
  <c r="AW671" i="3"/>
  <c r="BC671" i="3"/>
  <c r="BH671" i="3"/>
  <c r="P671" i="3"/>
  <c r="X671" i="3"/>
  <c r="AE671" i="3"/>
  <c r="AK671" i="3"/>
  <c r="AS671" i="3"/>
  <c r="AZ671" i="3"/>
  <c r="BG671" i="3"/>
  <c r="S671" i="3"/>
  <c r="Y671" i="3"/>
  <c r="AF671" i="3"/>
  <c r="AN671" i="3"/>
  <c r="AU671" i="3"/>
  <c r="BA671" i="3"/>
  <c r="BI671" i="3"/>
  <c r="T671" i="3"/>
  <c r="AI671" i="3"/>
  <c r="AV671" i="3"/>
  <c r="U671" i="3"/>
  <c r="AJ671" i="3"/>
  <c r="AY671" i="3"/>
  <c r="M671" i="3"/>
  <c r="AA671" i="3"/>
  <c r="AO671" i="3"/>
  <c r="BD671" i="3"/>
  <c r="L668" i="3"/>
  <c r="K668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O663" i="3"/>
  <c r="T663" i="3"/>
  <c r="Z663" i="3"/>
  <c r="AE663" i="3"/>
  <c r="AJ663" i="3"/>
  <c r="AP663" i="3"/>
  <c r="AU663" i="3"/>
  <c r="AZ663" i="3"/>
  <c r="BF663" i="3"/>
  <c r="R663" i="3"/>
  <c r="X663" i="3"/>
  <c r="AF663" i="3"/>
  <c r="AM663" i="3"/>
  <c r="AT663" i="3"/>
  <c r="BB663" i="3"/>
  <c r="BH663" i="3"/>
  <c r="S663" i="3"/>
  <c r="AB663" i="3"/>
  <c r="AL663" i="3"/>
  <c r="AV663" i="3"/>
  <c r="BD663" i="3"/>
  <c r="V663" i="3"/>
  <c r="AD663" i="3"/>
  <c r="AN663" i="3"/>
  <c r="AX663" i="3"/>
  <c r="BG663" i="3"/>
  <c r="W663" i="3"/>
  <c r="AQ663" i="3"/>
  <c r="AA663" i="3"/>
  <c r="AR663" i="3"/>
  <c r="N663" i="3"/>
  <c r="AH663" i="3"/>
  <c r="AY663" i="3"/>
  <c r="L660" i="3"/>
  <c r="K660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Q655" i="3"/>
  <c r="V655" i="3"/>
  <c r="AB655" i="3"/>
  <c r="AG655" i="3"/>
  <c r="AL655" i="3"/>
  <c r="AR655" i="3"/>
  <c r="AW655" i="3"/>
  <c r="BB655" i="3"/>
  <c r="BH655" i="3"/>
  <c r="N655" i="3"/>
  <c r="U655" i="3"/>
  <c r="AC655" i="3"/>
  <c r="AJ655" i="3"/>
  <c r="AP655" i="3"/>
  <c r="AX655" i="3"/>
  <c r="BE655" i="3"/>
  <c r="M655" i="3"/>
  <c r="X655" i="3"/>
  <c r="AF655" i="3"/>
  <c r="AO655" i="3"/>
  <c r="AZ655" i="3"/>
  <c r="BI655" i="3"/>
  <c r="P655" i="3"/>
  <c r="Y655" i="3"/>
  <c r="AH655" i="3"/>
  <c r="AS655" i="3"/>
  <c r="BA655" i="3"/>
  <c r="Z655" i="3"/>
  <c r="AT655" i="3"/>
  <c r="AD655" i="3"/>
  <c r="AV655" i="3"/>
  <c r="R655" i="3"/>
  <c r="AK655" i="3"/>
  <c r="BD655" i="3"/>
  <c r="L652" i="3"/>
  <c r="K652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R647" i="3"/>
  <c r="Z647" i="3"/>
  <c r="AH647" i="3"/>
  <c r="AP647" i="3"/>
  <c r="AX647" i="3"/>
  <c r="BF647" i="3"/>
  <c r="S647" i="3"/>
  <c r="AD647" i="3"/>
  <c r="AM647" i="3"/>
  <c r="AY647" i="3"/>
  <c r="O647" i="3"/>
  <c r="AE647" i="3"/>
  <c r="AT647" i="3"/>
  <c r="BG647" i="3"/>
  <c r="V647" i="3"/>
  <c r="AI647" i="3"/>
  <c r="AU647" i="3"/>
  <c r="W647" i="3"/>
  <c r="BB647" i="3"/>
  <c r="AA647" i="3"/>
  <c r="BC647" i="3"/>
  <c r="AL647" i="3"/>
  <c r="L644" i="3"/>
  <c r="K644" i="3"/>
  <c r="AK679" i="3"/>
  <c r="AQ671" i="3"/>
  <c r="T655" i="3"/>
  <c r="N647" i="3"/>
  <c r="L714" i="3"/>
  <c r="Z714" i="3" s="1"/>
  <c r="L710" i="3"/>
  <c r="X710" i="3" s="1"/>
  <c r="L706" i="3"/>
  <c r="AL706" i="3" s="1"/>
  <c r="L702" i="3"/>
  <c r="Z702" i="3" s="1"/>
  <c r="L698" i="3"/>
  <c r="AF698" i="3" s="1"/>
  <c r="L694" i="3"/>
  <c r="AP694" i="3" s="1"/>
  <c r="L690" i="3"/>
  <c r="L686" i="3"/>
  <c r="Z686" i="3" s="1"/>
  <c r="AV714" i="3"/>
  <c r="AF714" i="3"/>
  <c r="P714" i="3"/>
  <c r="AP710" i="3"/>
  <c r="O706" i="3"/>
  <c r="AU702" i="3"/>
  <c r="Y702" i="3"/>
  <c r="BE698" i="3"/>
  <c r="AI698" i="3"/>
  <c r="N698" i="3"/>
  <c r="BC690" i="3"/>
  <c r="AH690" i="3"/>
  <c r="BD686" i="3"/>
  <c r="M686" i="3"/>
  <c r="Z679" i="3"/>
  <c r="AC671" i="3"/>
  <c r="BC663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O756" i="3"/>
  <c r="S756" i="3"/>
  <c r="W756" i="3"/>
  <c r="AA756" i="3"/>
  <c r="AE756" i="3"/>
  <c r="AI756" i="3"/>
  <c r="AM756" i="3"/>
  <c r="AQ756" i="3"/>
  <c r="AU756" i="3"/>
  <c r="AY756" i="3"/>
  <c r="BC756" i="3"/>
  <c r="BG756" i="3"/>
  <c r="P756" i="3"/>
  <c r="T756" i="3"/>
  <c r="X756" i="3"/>
  <c r="AB756" i="3"/>
  <c r="AF756" i="3"/>
  <c r="AJ756" i="3"/>
  <c r="AN756" i="3"/>
  <c r="AR756" i="3"/>
  <c r="AV756" i="3"/>
  <c r="AZ756" i="3"/>
  <c r="BD756" i="3"/>
  <c r="BH756" i="3"/>
  <c r="M756" i="3"/>
  <c r="AC756" i="3"/>
  <c r="AS756" i="3"/>
  <c r="BI756" i="3"/>
  <c r="Q756" i="3"/>
  <c r="AG756" i="3"/>
  <c r="AW756" i="3"/>
  <c r="U756" i="3"/>
  <c r="AK756" i="3"/>
  <c r="BA756" i="3"/>
  <c r="Y756" i="3"/>
  <c r="AO756" i="3"/>
  <c r="BE756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T764" i="3"/>
  <c r="AJ764" i="3"/>
  <c r="AZ764" i="3"/>
  <c r="X764" i="3"/>
  <c r="AN764" i="3"/>
  <c r="BD764" i="3"/>
  <c r="AB764" i="3"/>
  <c r="AR764" i="3"/>
  <c r="BH764" i="3"/>
  <c r="P764" i="3"/>
  <c r="AF764" i="3"/>
  <c r="AV764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N772" i="3"/>
  <c r="R772" i="3"/>
  <c r="V772" i="3"/>
  <c r="Z772" i="3"/>
  <c r="AD772" i="3"/>
  <c r="AH772" i="3"/>
  <c r="A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X772" i="3"/>
  <c r="AN772" i="3"/>
  <c r="AV772" i="3"/>
  <c r="BD772" i="3"/>
  <c r="AB772" i="3"/>
  <c r="AP772" i="3"/>
  <c r="AX772" i="3"/>
  <c r="BF772" i="3"/>
  <c r="P772" i="3"/>
  <c r="AF772" i="3"/>
  <c r="AR772" i="3"/>
  <c r="AZ772" i="3"/>
  <c r="BH772" i="3"/>
  <c r="AJ772" i="3"/>
  <c r="AT772" i="3"/>
  <c r="T772" i="3"/>
  <c r="BB772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X776" i="3"/>
  <c r="AN776" i="3"/>
  <c r="BD776" i="3"/>
  <c r="AB776" i="3"/>
  <c r="AR776" i="3"/>
  <c r="BH776" i="3"/>
  <c r="T776" i="3"/>
  <c r="AJ776" i="3"/>
  <c r="P776" i="3"/>
  <c r="AF776" i="3"/>
  <c r="AV776" i="3"/>
  <c r="AZ776" i="3"/>
  <c r="BL757" i="3"/>
  <c r="BK761" i="3"/>
  <c r="BM761" i="3"/>
  <c r="BN761" i="3"/>
  <c r="BJ763" i="3"/>
  <c r="BM763" i="3"/>
  <c r="BM769" i="3"/>
  <c r="BM771" i="3"/>
  <c r="BK775" i="3"/>
  <c r="BL777" i="3"/>
  <c r="BL781" i="3"/>
  <c r="BJ781" i="3"/>
  <c r="BM785" i="3"/>
  <c r="BL789" i="3"/>
  <c r="BN785" i="3"/>
  <c r="BJ783" i="3"/>
  <c r="BM787" i="3"/>
  <c r="L681" i="3"/>
  <c r="L677" i="3"/>
  <c r="AE677" i="3" s="1"/>
  <c r="L673" i="3"/>
  <c r="L669" i="3"/>
  <c r="O669" i="3" s="1"/>
  <c r="L665" i="3"/>
  <c r="L661" i="3"/>
  <c r="R661" i="3" s="1"/>
  <c r="L657" i="3"/>
  <c r="L653" i="3"/>
  <c r="X653" i="3" s="1"/>
  <c r="L649" i="3"/>
  <c r="L645" i="3"/>
  <c r="BG645" i="3" s="1"/>
  <c r="L682" i="3"/>
  <c r="AR682" i="3" s="1"/>
  <c r="L678" i="3"/>
  <c r="V678" i="3" s="1"/>
  <c r="L674" i="3"/>
  <c r="L670" i="3"/>
  <c r="AK670" i="3" s="1"/>
  <c r="L666" i="3"/>
  <c r="AH666" i="3" s="1"/>
  <c r="L662" i="3"/>
  <c r="AV662" i="3" s="1"/>
  <c r="L658" i="3"/>
  <c r="BG658" i="3" s="1"/>
  <c r="L654" i="3"/>
  <c r="AF654" i="3" s="1"/>
  <c r="L650" i="3"/>
  <c r="R650" i="3" s="1"/>
  <c r="L646" i="3"/>
  <c r="V646" i="3" s="1"/>
  <c r="L642" i="3"/>
  <c r="U642" i="3" s="1"/>
  <c r="M758" i="3"/>
  <c r="Q758" i="3"/>
  <c r="U758" i="3"/>
  <c r="Y758" i="3"/>
  <c r="AC758" i="3"/>
  <c r="AG758" i="3"/>
  <c r="AK758" i="3"/>
  <c r="AO758" i="3"/>
  <c r="AS758" i="3"/>
  <c r="AW758" i="3"/>
  <c r="BA758" i="3"/>
  <c r="BE758" i="3"/>
  <c r="BI758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X758" i="3"/>
  <c r="AN758" i="3"/>
  <c r="BD758" i="3"/>
  <c r="AB758" i="3"/>
  <c r="AR758" i="3"/>
  <c r="BH758" i="3"/>
  <c r="P758" i="3"/>
  <c r="AF758" i="3"/>
  <c r="AV758" i="3"/>
  <c r="AZ758" i="3"/>
  <c r="T758" i="3"/>
  <c r="AJ758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6" i="3"/>
  <c r="Q766" i="3"/>
  <c r="U766" i="3"/>
  <c r="Y766" i="3"/>
  <c r="AC766" i="3"/>
  <c r="AG766" i="3"/>
  <c r="AK766" i="3"/>
  <c r="AO766" i="3"/>
  <c r="AS766" i="3"/>
  <c r="AW766" i="3"/>
  <c r="BA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O766" i="3"/>
  <c r="AE766" i="3"/>
  <c r="AU766" i="3"/>
  <c r="BG766" i="3"/>
  <c r="S766" i="3"/>
  <c r="AI766" i="3"/>
  <c r="AY766" i="3"/>
  <c r="BI766" i="3"/>
  <c r="W766" i="3"/>
  <c r="AM766" i="3"/>
  <c r="BC766" i="3"/>
  <c r="AA766" i="3"/>
  <c r="AQ766" i="3"/>
  <c r="BE766" i="3"/>
  <c r="P778" i="3"/>
  <c r="T778" i="3"/>
  <c r="X778" i="3"/>
  <c r="AB778" i="3"/>
  <c r="AF778" i="3"/>
  <c r="AJ778" i="3"/>
  <c r="AN778" i="3"/>
  <c r="AR778" i="3"/>
  <c r="AV778" i="3"/>
  <c r="AZ778" i="3"/>
  <c r="BD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N778" i="3"/>
  <c r="R778" i="3"/>
  <c r="V778" i="3"/>
  <c r="Z778" i="3"/>
  <c r="AD778" i="3"/>
  <c r="AH778" i="3"/>
  <c r="AL778" i="3"/>
  <c r="AP778" i="3"/>
  <c r="AT778" i="3"/>
  <c r="AX778" i="3"/>
  <c r="BB778" i="3"/>
  <c r="BF778" i="3"/>
  <c r="S778" i="3"/>
  <c r="AI778" i="3"/>
  <c r="AY778" i="3"/>
  <c r="W778" i="3"/>
  <c r="AM778" i="3"/>
  <c r="BC778" i="3"/>
  <c r="AE778" i="3"/>
  <c r="AA778" i="3"/>
  <c r="AQ778" i="3"/>
  <c r="BG778" i="3"/>
  <c r="O778" i="3"/>
  <c r="AU778" i="3"/>
  <c r="N782" i="3"/>
  <c r="R782" i="3"/>
  <c r="V782" i="3"/>
  <c r="Z782" i="3"/>
  <c r="AD782" i="3"/>
  <c r="AH782" i="3"/>
  <c r="AL782" i="3"/>
  <c r="AP782" i="3"/>
  <c r="AT782" i="3"/>
  <c r="AX782" i="3"/>
  <c r="BB782" i="3"/>
  <c r="BF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P782" i="3"/>
  <c r="T782" i="3"/>
  <c r="X782" i="3"/>
  <c r="AB782" i="3"/>
  <c r="AF782" i="3"/>
  <c r="AJ782" i="3"/>
  <c r="AN782" i="3"/>
  <c r="AR782" i="3"/>
  <c r="AV782" i="3"/>
  <c r="AZ782" i="3"/>
  <c r="BD782" i="3"/>
  <c r="BH782" i="3"/>
  <c r="Y782" i="3"/>
  <c r="AO782" i="3"/>
  <c r="BE782" i="3"/>
  <c r="M782" i="3"/>
  <c r="AC782" i="3"/>
  <c r="AS782" i="3"/>
  <c r="BI782" i="3"/>
  <c r="AK782" i="3"/>
  <c r="Q782" i="3"/>
  <c r="AG782" i="3"/>
  <c r="AW782" i="3"/>
  <c r="U782" i="3"/>
  <c r="BA782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P786" i="3"/>
  <c r="T786" i="3"/>
  <c r="X786" i="3"/>
  <c r="AB786" i="3"/>
  <c r="AF786" i="3"/>
  <c r="AJ786" i="3"/>
  <c r="AN786" i="3"/>
  <c r="AR786" i="3"/>
  <c r="AV786" i="3"/>
  <c r="AZ786" i="3"/>
  <c r="BD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R786" i="3"/>
  <c r="AH786" i="3"/>
  <c r="AX786" i="3"/>
  <c r="V786" i="3"/>
  <c r="AL786" i="3"/>
  <c r="BB786" i="3"/>
  <c r="Z786" i="3"/>
  <c r="AP786" i="3"/>
  <c r="BF786" i="3"/>
  <c r="N786" i="3"/>
  <c r="AD786" i="3"/>
  <c r="AT786" i="3"/>
  <c r="M790" i="3"/>
  <c r="Q790" i="3"/>
  <c r="U790" i="3"/>
  <c r="Y790" i="3"/>
  <c r="AC790" i="3"/>
  <c r="AG790" i="3"/>
  <c r="AK790" i="3"/>
  <c r="AO790" i="3"/>
  <c r="AS790" i="3"/>
  <c r="AW790" i="3"/>
  <c r="BA790" i="3"/>
  <c r="BE790" i="3"/>
  <c r="BI790" i="3"/>
  <c r="N790" i="3"/>
  <c r="R790" i="3"/>
  <c r="V790" i="3"/>
  <c r="Z790" i="3"/>
  <c r="AD790" i="3"/>
  <c r="AH790" i="3"/>
  <c r="AL790" i="3"/>
  <c r="AP790" i="3"/>
  <c r="AT790" i="3"/>
  <c r="AX790" i="3"/>
  <c r="BB790" i="3"/>
  <c r="BF790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X790" i="3"/>
  <c r="AN790" i="3"/>
  <c r="BD790" i="3"/>
  <c r="AB790" i="3"/>
  <c r="AR790" i="3"/>
  <c r="BH790" i="3"/>
  <c r="P790" i="3"/>
  <c r="AF790" i="3"/>
  <c r="AV790" i="3"/>
  <c r="T790" i="3"/>
  <c r="AJ790" i="3"/>
  <c r="AZ790" i="3"/>
  <c r="BK792" i="3"/>
  <c r="BJ757" i="3"/>
  <c r="BM757" i="3"/>
  <c r="BL759" i="3"/>
  <c r="BM759" i="3"/>
  <c r="BN763" i="3"/>
  <c r="BL765" i="3"/>
  <c r="BM767" i="3"/>
  <c r="BK767" i="3"/>
  <c r="BK769" i="3"/>
  <c r="BN771" i="3"/>
  <c r="BL771" i="3"/>
  <c r="BK773" i="3"/>
  <c r="BM773" i="3"/>
  <c r="BN781" i="3"/>
  <c r="BL785" i="3"/>
  <c r="BJ785" i="3"/>
  <c r="BJ789" i="3"/>
  <c r="BK779" i="3"/>
  <c r="BN783" i="3"/>
  <c r="BL787" i="3"/>
  <c r="BJ787" i="3"/>
  <c r="BJ791" i="3"/>
  <c r="BL791" i="3"/>
  <c r="BM791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S760" i="3"/>
  <c r="AI760" i="3"/>
  <c r="AY760" i="3"/>
  <c r="W760" i="3"/>
  <c r="AM760" i="3"/>
  <c r="BC760" i="3"/>
  <c r="AA760" i="3"/>
  <c r="AQ760" i="3"/>
  <c r="BG760" i="3"/>
  <c r="O760" i="3"/>
  <c r="AE760" i="3"/>
  <c r="AU760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O768" i="3"/>
  <c r="S768" i="3"/>
  <c r="W768" i="3"/>
  <c r="AA768" i="3"/>
  <c r="AE768" i="3"/>
  <c r="AI768" i="3"/>
  <c r="AM768" i="3"/>
  <c r="AQ768" i="3"/>
  <c r="AU768" i="3"/>
  <c r="AY768" i="3"/>
  <c r="BC768" i="3"/>
  <c r="BG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Q768" i="3"/>
  <c r="AG768" i="3"/>
  <c r="AW768" i="3"/>
  <c r="U768" i="3"/>
  <c r="AK768" i="3"/>
  <c r="BA768" i="3"/>
  <c r="Y768" i="3"/>
  <c r="AO768" i="3"/>
  <c r="BE768" i="3"/>
  <c r="AS768" i="3"/>
  <c r="BI768" i="3"/>
  <c r="AC768" i="3"/>
  <c r="M768" i="3"/>
  <c r="N774" i="3"/>
  <c r="R774" i="3"/>
  <c r="V774" i="3"/>
  <c r="Z774" i="3"/>
  <c r="AD774" i="3"/>
  <c r="AH774" i="3"/>
  <c r="AL774" i="3"/>
  <c r="AP774" i="3"/>
  <c r="AT774" i="3"/>
  <c r="AX774" i="3"/>
  <c r="BB774" i="3"/>
  <c r="BF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T774" i="3"/>
  <c r="X774" i="3"/>
  <c r="AB774" i="3"/>
  <c r="AF774" i="3"/>
  <c r="AJ774" i="3"/>
  <c r="AN774" i="3"/>
  <c r="AR774" i="3"/>
  <c r="AV774" i="3"/>
  <c r="AZ774" i="3"/>
  <c r="BD774" i="3"/>
  <c r="BH774" i="3"/>
  <c r="M774" i="3"/>
  <c r="AC774" i="3"/>
  <c r="AS774" i="3"/>
  <c r="BI774" i="3"/>
  <c r="Q774" i="3"/>
  <c r="AG774" i="3"/>
  <c r="AW774" i="3"/>
  <c r="Y774" i="3"/>
  <c r="BE774" i="3"/>
  <c r="U774" i="3"/>
  <c r="AK774" i="3"/>
  <c r="BA774" i="3"/>
  <c r="AO774" i="3"/>
  <c r="BM792" i="3"/>
  <c r="BL792" i="3"/>
  <c r="BN757" i="3"/>
  <c r="BK759" i="3"/>
  <c r="BK763" i="3"/>
  <c r="BK765" i="3"/>
  <c r="BN765" i="3"/>
  <c r="BN767" i="3"/>
  <c r="BL767" i="3"/>
  <c r="BJ773" i="3"/>
  <c r="BN773" i="3"/>
  <c r="BL773" i="3"/>
  <c r="BJ775" i="3"/>
  <c r="BK781" i="3"/>
  <c r="BN789" i="3"/>
  <c r="BM779" i="3"/>
  <c r="BL783" i="3"/>
  <c r="BK783" i="3"/>
  <c r="BN787" i="3"/>
  <c r="BK791" i="3"/>
  <c r="BN791" i="3"/>
  <c r="P762" i="3"/>
  <c r="T762" i="3"/>
  <c r="X762" i="3"/>
  <c r="AB762" i="3"/>
  <c r="AF762" i="3"/>
  <c r="AJ762" i="3"/>
  <c r="AN762" i="3"/>
  <c r="AR762" i="3"/>
  <c r="M762" i="3"/>
  <c r="Q762" i="3"/>
  <c r="U762" i="3"/>
  <c r="Y762" i="3"/>
  <c r="AC762" i="3"/>
  <c r="N762" i="3"/>
  <c r="R762" i="3"/>
  <c r="V762" i="3"/>
  <c r="Z762" i="3"/>
  <c r="AD762" i="3"/>
  <c r="AH762" i="3"/>
  <c r="AL762" i="3"/>
  <c r="AP762" i="3"/>
  <c r="O762" i="3"/>
  <c r="AE762" i="3"/>
  <c r="AM762" i="3"/>
  <c r="AT762" i="3"/>
  <c r="AX762" i="3"/>
  <c r="BB762" i="3"/>
  <c r="BF762" i="3"/>
  <c r="S762" i="3"/>
  <c r="AG762" i="3"/>
  <c r="AO762" i="3"/>
  <c r="AU762" i="3"/>
  <c r="AY762" i="3"/>
  <c r="BC762" i="3"/>
  <c r="BG762" i="3"/>
  <c r="W762" i="3"/>
  <c r="AI762" i="3"/>
  <c r="AQ762" i="3"/>
  <c r="AV762" i="3"/>
  <c r="AZ762" i="3"/>
  <c r="BD762" i="3"/>
  <c r="BH762" i="3"/>
  <c r="AK762" i="3"/>
  <c r="BE762" i="3"/>
  <c r="AS762" i="3"/>
  <c r="BI762" i="3"/>
  <c r="AW762" i="3"/>
  <c r="AA762" i="3"/>
  <c r="BA762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AB770" i="3"/>
  <c r="AR770" i="3"/>
  <c r="BH770" i="3"/>
  <c r="P770" i="3"/>
  <c r="AF770" i="3"/>
  <c r="AV770" i="3"/>
  <c r="T770" i="3"/>
  <c r="AJ770" i="3"/>
  <c r="AZ770" i="3"/>
  <c r="X770" i="3"/>
  <c r="BD770" i="3"/>
  <c r="AN77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T780" i="3"/>
  <c r="X780" i="3"/>
  <c r="AB780" i="3"/>
  <c r="AF780" i="3"/>
  <c r="AJ780" i="3"/>
  <c r="AN780" i="3"/>
  <c r="AR780" i="3"/>
  <c r="AV780" i="3"/>
  <c r="AZ780" i="3"/>
  <c r="BD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80" i="3"/>
  <c r="AD780" i="3"/>
  <c r="AT780" i="3"/>
  <c r="R780" i="3"/>
  <c r="AH780" i="3"/>
  <c r="AX780" i="3"/>
  <c r="AP780" i="3"/>
  <c r="V780" i="3"/>
  <c r="AL780" i="3"/>
  <c r="BB780" i="3"/>
  <c r="Z780" i="3"/>
  <c r="BF780" i="3"/>
  <c r="M784" i="3"/>
  <c r="Q784" i="3"/>
  <c r="U784" i="3"/>
  <c r="Y784" i="3"/>
  <c r="AC784" i="3"/>
  <c r="AG784" i="3"/>
  <c r="AK784" i="3"/>
  <c r="AO784" i="3"/>
  <c r="AS784" i="3"/>
  <c r="AW784" i="3"/>
  <c r="BA784" i="3"/>
  <c r="O784" i="3"/>
  <c r="S784" i="3"/>
  <c r="W784" i="3"/>
  <c r="AA784" i="3"/>
  <c r="AE784" i="3"/>
  <c r="AI784" i="3"/>
  <c r="AM784" i="3"/>
  <c r="AQ784" i="3"/>
  <c r="AU784" i="3"/>
  <c r="AY784" i="3"/>
  <c r="BC784" i="3"/>
  <c r="P784" i="3"/>
  <c r="X784" i="3"/>
  <c r="AF784" i="3"/>
  <c r="AN784" i="3"/>
  <c r="AV784" i="3"/>
  <c r="BD784" i="3"/>
  <c r="BH784" i="3"/>
  <c r="R784" i="3"/>
  <c r="Z784" i="3"/>
  <c r="AH784" i="3"/>
  <c r="AP784" i="3"/>
  <c r="AX784" i="3"/>
  <c r="BE784" i="3"/>
  <c r="BI784" i="3"/>
  <c r="T784" i="3"/>
  <c r="AB784" i="3"/>
  <c r="AJ784" i="3"/>
  <c r="AR784" i="3"/>
  <c r="AZ784" i="3"/>
  <c r="BF784" i="3"/>
  <c r="V784" i="3"/>
  <c r="BB784" i="3"/>
  <c r="AD784" i="3"/>
  <c r="BG784" i="3"/>
  <c r="AL784" i="3"/>
  <c r="N784" i="3"/>
  <c r="AT784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AC788" i="3"/>
  <c r="AS788" i="3"/>
  <c r="BI788" i="3"/>
  <c r="Q788" i="3"/>
  <c r="AG788" i="3"/>
  <c r="AW788" i="3"/>
  <c r="U788" i="3"/>
  <c r="AK788" i="3"/>
  <c r="BA788" i="3"/>
  <c r="Y788" i="3"/>
  <c r="AO788" i="3"/>
  <c r="BE788" i="3"/>
  <c r="BN792" i="3"/>
  <c r="BJ792" i="3"/>
  <c r="BK757" i="3"/>
  <c r="BN759" i="3"/>
  <c r="BL761" i="3"/>
  <c r="BL763" i="3"/>
  <c r="BJ767" i="3"/>
  <c r="BL769" i="3"/>
  <c r="BJ769" i="3"/>
  <c r="BK771" i="3"/>
  <c r="BM775" i="3"/>
  <c r="BL775" i="3"/>
  <c r="BN775" i="3"/>
  <c r="BJ777" i="3"/>
  <c r="BK777" i="3"/>
  <c r="BM777" i="3"/>
  <c r="BM781" i="3"/>
  <c r="BK785" i="3"/>
  <c r="BK789" i="3"/>
  <c r="BM789" i="3"/>
  <c r="BL779" i="3"/>
  <c r="BJ779" i="3"/>
  <c r="BK787" i="3"/>
  <c r="BJ736" i="3"/>
  <c r="BN736" i="3"/>
  <c r="BL736" i="3"/>
  <c r="BM672" i="3"/>
  <c r="BL672" i="3"/>
  <c r="BK672" i="3"/>
  <c r="BN672" i="3"/>
  <c r="BM643" i="3"/>
  <c r="BJ745" i="3"/>
  <c r="BL745" i="3"/>
  <c r="BN745" i="3"/>
  <c r="BK736" i="3"/>
  <c r="BM680" i="3"/>
  <c r="BL680" i="3"/>
  <c r="BK680" i="3"/>
  <c r="BN680" i="3"/>
  <c r="BM725" i="3"/>
  <c r="BL725" i="3"/>
  <c r="BK725" i="3"/>
  <c r="BM721" i="3"/>
  <c r="BL721" i="3"/>
  <c r="BK721" i="3"/>
  <c r="BM717" i="3"/>
  <c r="BL717" i="3"/>
  <c r="BK717" i="3"/>
  <c r="BM715" i="3"/>
  <c r="BL715" i="3"/>
  <c r="BK715" i="3"/>
  <c r="BL711" i="3"/>
  <c r="BK711" i="3"/>
  <c r="BM707" i="3"/>
  <c r="BL707" i="3"/>
  <c r="BK707" i="3"/>
  <c r="BL703" i="3"/>
  <c r="BM699" i="3"/>
  <c r="BL699" i="3"/>
  <c r="BK699" i="3"/>
  <c r="BL695" i="3"/>
  <c r="BM691" i="3"/>
  <c r="BL691" i="3"/>
  <c r="BK691" i="3"/>
  <c r="BM687" i="3"/>
  <c r="BL687" i="3"/>
  <c r="BK687" i="3"/>
  <c r="BM683" i="3"/>
  <c r="BL683" i="3"/>
  <c r="BK683" i="3"/>
  <c r="BK679" i="3"/>
  <c r="BM675" i="3"/>
  <c r="BL675" i="3"/>
  <c r="BK675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67" i="3"/>
  <c r="BL667" i="3"/>
  <c r="BN667" i="3"/>
  <c r="BJ663" i="3"/>
  <c r="BJ659" i="3"/>
  <c r="BL659" i="3"/>
  <c r="BN659" i="3"/>
  <c r="BN655" i="3"/>
  <c r="BJ651" i="3"/>
  <c r="BL651" i="3"/>
  <c r="BN651" i="3"/>
  <c r="BJ647" i="3"/>
  <c r="BL647" i="3"/>
  <c r="BN647" i="3"/>
  <c r="BJ643" i="3"/>
  <c r="BL643" i="3"/>
  <c r="BN643" i="3"/>
  <c r="E611" i="3"/>
  <c r="F611" i="3"/>
  <c r="G611" i="3"/>
  <c r="H611" i="3"/>
  <c r="I611" i="3"/>
  <c r="J611" i="3"/>
  <c r="E612" i="3"/>
  <c r="F612" i="3"/>
  <c r="K612" i="3" s="1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K640" i="3" l="1"/>
  <c r="K636" i="3"/>
  <c r="K634" i="3"/>
  <c r="K632" i="3"/>
  <c r="K629" i="3"/>
  <c r="K625" i="3"/>
  <c r="K620" i="3"/>
  <c r="K617" i="3"/>
  <c r="K614" i="3"/>
  <c r="K622" i="3"/>
  <c r="K618" i="3"/>
  <c r="K616" i="3"/>
  <c r="BK756" i="3"/>
  <c r="AP677" i="3"/>
  <c r="X686" i="3"/>
  <c r="BF698" i="3"/>
  <c r="AW714" i="3"/>
  <c r="S723" i="3"/>
  <c r="AS719" i="3"/>
  <c r="BK643" i="3"/>
  <c r="AN655" i="3"/>
  <c r="BJ655" i="3" s="1"/>
  <c r="BF655" i="3"/>
  <c r="BL655" i="3" s="1"/>
  <c r="P663" i="3"/>
  <c r="BN663" i="3" s="1"/>
  <c r="AI663" i="3"/>
  <c r="BL663" i="3" s="1"/>
  <c r="BE671" i="3"/>
  <c r="BM671" i="3" s="1"/>
  <c r="O671" i="3"/>
  <c r="AU679" i="3"/>
  <c r="BF679" i="3"/>
  <c r="O679" i="3"/>
  <c r="K638" i="3"/>
  <c r="K627" i="3"/>
  <c r="AZ654" i="3"/>
  <c r="AK698" i="3"/>
  <c r="BK667" i="3"/>
  <c r="BN675" i="3"/>
  <c r="BJ725" i="3"/>
  <c r="AC695" i="3"/>
  <c r="AY703" i="3"/>
  <c r="AW711" i="3"/>
  <c r="BM711" i="3" s="1"/>
  <c r="Q711" i="3"/>
  <c r="K619" i="3"/>
  <c r="BJ788" i="3"/>
  <c r="BN788" i="3"/>
  <c r="BK788" i="3"/>
  <c r="BL788" i="3"/>
  <c r="BJ784" i="3"/>
  <c r="BM770" i="3"/>
  <c r="BK762" i="3"/>
  <c r="BN762" i="3"/>
  <c r="BK760" i="3"/>
  <c r="BN760" i="3"/>
  <c r="BM790" i="3"/>
  <c r="BL790" i="3"/>
  <c r="BJ782" i="3"/>
  <c r="BL782" i="3"/>
  <c r="BJ778" i="3"/>
  <c r="BM778" i="3"/>
  <c r="BM758" i="3"/>
  <c r="BN758" i="3"/>
  <c r="AD674" i="3"/>
  <c r="O674" i="3"/>
  <c r="AE674" i="3"/>
  <c r="AU674" i="3"/>
  <c r="Q674" i="3"/>
  <c r="AL674" i="3"/>
  <c r="BH674" i="3"/>
  <c r="AN674" i="3"/>
  <c r="M674" i="3"/>
  <c r="AO674" i="3"/>
  <c r="AJ674" i="3"/>
  <c r="AZ674" i="3"/>
  <c r="BE674" i="3"/>
  <c r="S674" i="3"/>
  <c r="AI674" i="3"/>
  <c r="AY674" i="3"/>
  <c r="V674" i="3"/>
  <c r="AR674" i="3"/>
  <c r="R674" i="3"/>
  <c r="AT674" i="3"/>
  <c r="T674" i="3"/>
  <c r="AV674" i="3"/>
  <c r="AX674" i="3"/>
  <c r="N674" i="3"/>
  <c r="BD649" i="3"/>
  <c r="M649" i="3"/>
  <c r="AC649" i="3"/>
  <c r="AS649" i="3"/>
  <c r="BI649" i="3"/>
  <c r="AE649" i="3"/>
  <c r="AZ649" i="3"/>
  <c r="AF649" i="3"/>
  <c r="BH649" i="3"/>
  <c r="AX649" i="3"/>
  <c r="AH649" i="3"/>
  <c r="AR649" i="3"/>
  <c r="AI649" i="3"/>
  <c r="Q649" i="3"/>
  <c r="AG649" i="3"/>
  <c r="AW649" i="3"/>
  <c r="O649" i="3"/>
  <c r="AJ649" i="3"/>
  <c r="BF649" i="3"/>
  <c r="AM649" i="3"/>
  <c r="V649" i="3"/>
  <c r="BG649" i="3"/>
  <c r="AQ649" i="3"/>
  <c r="AB649" i="3"/>
  <c r="BC649" i="3"/>
  <c r="U649" i="3"/>
  <c r="AK649" i="3"/>
  <c r="BA649" i="3"/>
  <c r="T649" i="3"/>
  <c r="AP649" i="3"/>
  <c r="R649" i="3"/>
  <c r="AT649" i="3"/>
  <c r="AD649" i="3"/>
  <c r="N649" i="3"/>
  <c r="AY649" i="3"/>
  <c r="AV649" i="3"/>
  <c r="S649" i="3"/>
  <c r="Y649" i="3"/>
  <c r="AO649" i="3"/>
  <c r="BE649" i="3"/>
  <c r="Z649" i="3"/>
  <c r="AU649" i="3"/>
  <c r="X649" i="3"/>
  <c r="BB649" i="3"/>
  <c r="AN649" i="3"/>
  <c r="W649" i="3"/>
  <c r="AA649" i="3"/>
  <c r="P649" i="3"/>
  <c r="AL649" i="3"/>
  <c r="Y665" i="3"/>
  <c r="AO665" i="3"/>
  <c r="BE665" i="3"/>
  <c r="AA665" i="3"/>
  <c r="AV665" i="3"/>
  <c r="X665" i="3"/>
  <c r="AZ665" i="3"/>
  <c r="AH665" i="3"/>
  <c r="Z665" i="3"/>
  <c r="S665" i="3"/>
  <c r="AN665" i="3"/>
  <c r="AD665" i="3"/>
  <c r="M665" i="3"/>
  <c r="AC665" i="3"/>
  <c r="AS665" i="3"/>
  <c r="BI665" i="3"/>
  <c r="AF665" i="3"/>
  <c r="BB665" i="3"/>
  <c r="AE665" i="3"/>
  <c r="BH665" i="3"/>
  <c r="AP665" i="3"/>
  <c r="AI665" i="3"/>
  <c r="AJ665" i="3"/>
  <c r="BF665" i="3"/>
  <c r="AX665" i="3"/>
  <c r="Q665" i="3"/>
  <c r="AG665" i="3"/>
  <c r="AW665" i="3"/>
  <c r="P665" i="3"/>
  <c r="AL665" i="3"/>
  <c r="BG665" i="3"/>
  <c r="AM665" i="3"/>
  <c r="N665" i="3"/>
  <c r="AY665" i="3"/>
  <c r="AR665" i="3"/>
  <c r="BD665" i="3"/>
  <c r="AB665" i="3"/>
  <c r="U665" i="3"/>
  <c r="AK665" i="3"/>
  <c r="BA665" i="3"/>
  <c r="V665" i="3"/>
  <c r="AQ665" i="3"/>
  <c r="R665" i="3"/>
  <c r="AT665" i="3"/>
  <c r="W665" i="3"/>
  <c r="O665" i="3"/>
  <c r="BC665" i="3"/>
  <c r="T665" i="3"/>
  <c r="AU665" i="3"/>
  <c r="AA681" i="3"/>
  <c r="AQ681" i="3"/>
  <c r="BG681" i="3"/>
  <c r="AG681" i="3"/>
  <c r="BB681" i="3"/>
  <c r="X681" i="3"/>
  <c r="AS681" i="3"/>
  <c r="N681" i="3"/>
  <c r="BE681" i="3"/>
  <c r="AV681" i="3"/>
  <c r="AO681" i="3"/>
  <c r="AF681" i="3"/>
  <c r="O681" i="3"/>
  <c r="AE681" i="3"/>
  <c r="AU681" i="3"/>
  <c r="Q681" i="3"/>
  <c r="AL681" i="3"/>
  <c r="BH681" i="3"/>
  <c r="AC681" i="3"/>
  <c r="AX681" i="3"/>
  <c r="Y681" i="3"/>
  <c r="P681" i="3"/>
  <c r="BF681" i="3"/>
  <c r="AZ681" i="3"/>
  <c r="S681" i="3"/>
  <c r="AI681" i="3"/>
  <c r="AY681" i="3"/>
  <c r="V681" i="3"/>
  <c r="AR681" i="3"/>
  <c r="M681" i="3"/>
  <c r="AH681" i="3"/>
  <c r="BD681" i="3"/>
  <c r="AJ681" i="3"/>
  <c r="Z681" i="3"/>
  <c r="T681" i="3"/>
  <c r="BA681" i="3"/>
  <c r="AP681" i="3"/>
  <c r="W681" i="3"/>
  <c r="AM681" i="3"/>
  <c r="BC681" i="3"/>
  <c r="AB681" i="3"/>
  <c r="AW681" i="3"/>
  <c r="R681" i="3"/>
  <c r="AN681" i="3"/>
  <c r="BI681" i="3"/>
  <c r="AT681" i="3"/>
  <c r="AK681" i="3"/>
  <c r="AD681" i="3"/>
  <c r="U681" i="3"/>
  <c r="BM772" i="3"/>
  <c r="BK764" i="3"/>
  <c r="BM756" i="3"/>
  <c r="Z653" i="3"/>
  <c r="AZ666" i="3"/>
  <c r="AS674" i="3"/>
  <c r="AS682" i="3"/>
  <c r="Z710" i="3"/>
  <c r="AW646" i="3"/>
  <c r="BD646" i="3"/>
  <c r="BA646" i="3"/>
  <c r="AV646" i="3"/>
  <c r="BH646" i="3"/>
  <c r="AB646" i="3"/>
  <c r="AY646" i="3"/>
  <c r="AI646" i="3"/>
  <c r="S646" i="3"/>
  <c r="AX646" i="3"/>
  <c r="AH646" i="3"/>
  <c r="R646" i="3"/>
  <c r="BH654" i="3"/>
  <c r="AM654" i="3"/>
  <c r="AL654" i="3"/>
  <c r="AR654" i="3"/>
  <c r="BF654" i="3"/>
  <c r="AB654" i="3"/>
  <c r="AY654" i="3"/>
  <c r="AD654" i="3"/>
  <c r="BI654" i="3"/>
  <c r="AS654" i="3"/>
  <c r="AC654" i="3"/>
  <c r="M654" i="3"/>
  <c r="AK662" i="3"/>
  <c r="P662" i="3"/>
  <c r="X662" i="3"/>
  <c r="AO662" i="3"/>
  <c r="BI662" i="3"/>
  <c r="AF662" i="3"/>
  <c r="BB662" i="3"/>
  <c r="AG662" i="3"/>
  <c r="BG662" i="3"/>
  <c r="AQ662" i="3"/>
  <c r="AA662" i="3"/>
  <c r="AW670" i="3"/>
  <c r="AQ670" i="3"/>
  <c r="AP670" i="3"/>
  <c r="BB670" i="3"/>
  <c r="Z670" i="3"/>
  <c r="AS670" i="3"/>
  <c r="Q670" i="3"/>
  <c r="AO670" i="3"/>
  <c r="S670" i="3"/>
  <c r="AZ670" i="3"/>
  <c r="AJ670" i="3"/>
  <c r="T670" i="3"/>
  <c r="AF678" i="3"/>
  <c r="AM678" i="3"/>
  <c r="AV678" i="3"/>
  <c r="BE678" i="3"/>
  <c r="AJ678" i="3"/>
  <c r="O678" i="3"/>
  <c r="AS678" i="3"/>
  <c r="X678" i="3"/>
  <c r="BB678" i="3"/>
  <c r="AL678" i="3"/>
  <c r="Y690" i="3"/>
  <c r="AT690" i="3"/>
  <c r="T690" i="3"/>
  <c r="AJ690" i="3"/>
  <c r="AZ690" i="3"/>
  <c r="U690" i="3"/>
  <c r="AP690" i="3"/>
  <c r="Q690" i="3"/>
  <c r="AL690" i="3"/>
  <c r="BG690" i="3"/>
  <c r="AX690" i="3"/>
  <c r="AO690" i="3"/>
  <c r="X690" i="3"/>
  <c r="AN690" i="3"/>
  <c r="BD690" i="3"/>
  <c r="Z690" i="3"/>
  <c r="AU690" i="3"/>
  <c r="V690" i="3"/>
  <c r="AQ690" i="3"/>
  <c r="R690" i="3"/>
  <c r="BI690" i="3"/>
  <c r="AY690" i="3"/>
  <c r="AW706" i="3"/>
  <c r="AA706" i="3"/>
  <c r="T706" i="3"/>
  <c r="AJ706" i="3"/>
  <c r="AZ706" i="3"/>
  <c r="R706" i="3"/>
  <c r="AM706" i="3"/>
  <c r="BI706" i="3"/>
  <c r="AD706" i="3"/>
  <c r="AY706" i="3"/>
  <c r="AP706" i="3"/>
  <c r="AQ706" i="3"/>
  <c r="X706" i="3"/>
  <c r="AN706" i="3"/>
  <c r="BD706" i="3"/>
  <c r="W706" i="3"/>
  <c r="AS706" i="3"/>
  <c r="N706" i="3"/>
  <c r="AI706" i="3"/>
  <c r="BE706" i="3"/>
  <c r="BA706" i="3"/>
  <c r="BB706" i="3"/>
  <c r="V658" i="3"/>
  <c r="BF674" i="3"/>
  <c r="BC682" i="3"/>
  <c r="BE690" i="3"/>
  <c r="Q706" i="3"/>
  <c r="AQ710" i="3"/>
  <c r="AA645" i="3"/>
  <c r="AY645" i="3"/>
  <c r="AV645" i="3"/>
  <c r="AR645" i="3"/>
  <c r="AU645" i="3"/>
  <c r="O645" i="3"/>
  <c r="AT645" i="3"/>
  <c r="AD645" i="3"/>
  <c r="N645" i="3"/>
  <c r="AW645" i="3"/>
  <c r="AG645" i="3"/>
  <c r="Q645" i="3"/>
  <c r="BK647" i="3"/>
  <c r="Y653" i="3"/>
  <c r="BA653" i="3"/>
  <c r="AX653" i="3"/>
  <c r="M653" i="3"/>
  <c r="AC653" i="3"/>
  <c r="AS653" i="3"/>
  <c r="O653" i="3"/>
  <c r="AQ653" i="3"/>
  <c r="V653" i="3"/>
  <c r="AZ653" i="3"/>
  <c r="AJ653" i="3"/>
  <c r="T653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P660" i="3"/>
  <c r="U660" i="3"/>
  <c r="Z660" i="3"/>
  <c r="AF660" i="3"/>
  <c r="AK660" i="3"/>
  <c r="AP660" i="3"/>
  <c r="AV660" i="3"/>
  <c r="BA660" i="3"/>
  <c r="BF660" i="3"/>
  <c r="R660" i="3"/>
  <c r="Y660" i="3"/>
  <c r="AG660" i="3"/>
  <c r="AN660" i="3"/>
  <c r="AT660" i="3"/>
  <c r="BB660" i="3"/>
  <c r="BI660" i="3"/>
  <c r="Q660" i="3"/>
  <c r="AB660" i="3"/>
  <c r="AJ660" i="3"/>
  <c r="AS660" i="3"/>
  <c r="BD660" i="3"/>
  <c r="T660" i="3"/>
  <c r="AC660" i="3"/>
  <c r="AL660" i="3"/>
  <c r="AW660" i="3"/>
  <c r="BE660" i="3"/>
  <c r="V660" i="3"/>
  <c r="AO660" i="3"/>
  <c r="BH660" i="3"/>
  <c r="X660" i="3"/>
  <c r="AR660" i="3"/>
  <c r="M660" i="3"/>
  <c r="AD660" i="3"/>
  <c r="AX660" i="3"/>
  <c r="AZ660" i="3"/>
  <c r="N660" i="3"/>
  <c r="BJ660" i="3" s="1"/>
  <c r="AH660" i="3"/>
  <c r="U661" i="3"/>
  <c r="AW661" i="3"/>
  <c r="AK661" i="3"/>
  <c r="AR661" i="3"/>
  <c r="BI661" i="3"/>
  <c r="AG661" i="3"/>
  <c r="AZ661" i="3"/>
  <c r="AE661" i="3"/>
  <c r="BF661" i="3"/>
  <c r="AP661" i="3"/>
  <c r="Z661" i="3"/>
  <c r="BM663" i="3"/>
  <c r="BE669" i="3"/>
  <c r="AZ669" i="3"/>
  <c r="AJ669" i="3"/>
  <c r="AO669" i="3"/>
  <c r="M669" i="3"/>
  <c r="AN669" i="3"/>
  <c r="BH669" i="3"/>
  <c r="AL669" i="3"/>
  <c r="Q669" i="3"/>
  <c r="AU669" i="3"/>
  <c r="AE669" i="3"/>
  <c r="BN671" i="3"/>
  <c r="AY677" i="3"/>
  <c r="BF677" i="3"/>
  <c r="O677" i="3"/>
  <c r="X677" i="3"/>
  <c r="AX677" i="3"/>
  <c r="AB677" i="3"/>
  <c r="BB677" i="3"/>
  <c r="AF677" i="3"/>
  <c r="BI677" i="3"/>
  <c r="AS677" i="3"/>
  <c r="AC677" i="3"/>
  <c r="M677" i="3"/>
  <c r="BD697" i="3"/>
  <c r="O697" i="3"/>
  <c r="AE697" i="3"/>
  <c r="AU697" i="3"/>
  <c r="N697" i="3"/>
  <c r="AJ697" i="3"/>
  <c r="S697" i="3"/>
  <c r="AM697" i="3"/>
  <c r="BG697" i="3"/>
  <c r="AO697" i="3"/>
  <c r="P697" i="3"/>
  <c r="AK697" i="3"/>
  <c r="BF697" i="3"/>
  <c r="AW697" i="3"/>
  <c r="AN697" i="3"/>
  <c r="AR697" i="3"/>
  <c r="BB697" i="3"/>
  <c r="W697" i="3"/>
  <c r="AQ697" i="3"/>
  <c r="T697" i="3"/>
  <c r="AT697" i="3"/>
  <c r="U697" i="3"/>
  <c r="AP697" i="3"/>
  <c r="Q697" i="3"/>
  <c r="BH697" i="3"/>
  <c r="AX697" i="3"/>
  <c r="X697" i="3"/>
  <c r="AA697" i="3"/>
  <c r="AY697" i="3"/>
  <c r="Y697" i="3"/>
  <c r="AZ697" i="3"/>
  <c r="Z697" i="3"/>
  <c r="AV697" i="3"/>
  <c r="AB697" i="3"/>
  <c r="R697" i="3"/>
  <c r="BI697" i="3"/>
  <c r="AS697" i="3"/>
  <c r="AH697" i="3"/>
  <c r="AI697" i="3"/>
  <c r="BC697" i="3"/>
  <c r="AD697" i="3"/>
  <c r="BE697" i="3"/>
  <c r="AF697" i="3"/>
  <c r="BA697" i="3"/>
  <c r="AL697" i="3"/>
  <c r="AC697" i="3"/>
  <c r="V697" i="3"/>
  <c r="AG697" i="3"/>
  <c r="M697" i="3"/>
  <c r="Y713" i="3"/>
  <c r="AO713" i="3"/>
  <c r="BE713" i="3"/>
  <c r="V713" i="3"/>
  <c r="AL713" i="3"/>
  <c r="BB713" i="3"/>
  <c r="AE713" i="3"/>
  <c r="P713" i="3"/>
  <c r="AV713" i="3"/>
  <c r="AY713" i="3"/>
  <c r="AA713" i="3"/>
  <c r="M713" i="3"/>
  <c r="AC713" i="3"/>
  <c r="AS713" i="3"/>
  <c r="BI713" i="3"/>
  <c r="Z713" i="3"/>
  <c r="AP713" i="3"/>
  <c r="BF713" i="3"/>
  <c r="AM713" i="3"/>
  <c r="X713" i="3"/>
  <c r="BD713" i="3"/>
  <c r="T713" i="3"/>
  <c r="AQ713" i="3"/>
  <c r="Q713" i="3"/>
  <c r="AG713" i="3"/>
  <c r="AW713" i="3"/>
  <c r="N713" i="3"/>
  <c r="AD713" i="3"/>
  <c r="AT713" i="3"/>
  <c r="O713" i="3"/>
  <c r="AU713" i="3"/>
  <c r="AF713" i="3"/>
  <c r="S713" i="3"/>
  <c r="AJ713" i="3"/>
  <c r="BG713" i="3"/>
  <c r="AR713" i="3"/>
  <c r="U713" i="3"/>
  <c r="AK713" i="3"/>
  <c r="BA713" i="3"/>
  <c r="R713" i="3"/>
  <c r="AH713" i="3"/>
  <c r="AX713" i="3"/>
  <c r="W713" i="3"/>
  <c r="BC713" i="3"/>
  <c r="AN713" i="3"/>
  <c r="AI713" i="3"/>
  <c r="AZ713" i="3"/>
  <c r="AB713" i="3"/>
  <c r="P674" i="3"/>
  <c r="W690" i="3"/>
  <c r="BD694" i="3"/>
  <c r="AJ702" i="3"/>
  <c r="P710" i="3"/>
  <c r="AN714" i="3"/>
  <c r="X642" i="3"/>
  <c r="AR642" i="3"/>
  <c r="AQ642" i="3"/>
  <c r="AJ642" i="3"/>
  <c r="AU642" i="3"/>
  <c r="O642" i="3"/>
  <c r="AT642" i="3"/>
  <c r="AD642" i="3"/>
  <c r="N642" i="3"/>
  <c r="AW642" i="3"/>
  <c r="AG642" i="3"/>
  <c r="Q642" i="3"/>
  <c r="U650" i="3"/>
  <c r="AY650" i="3"/>
  <c r="AV650" i="3"/>
  <c r="BD650" i="3"/>
  <c r="S650" i="3"/>
  <c r="AK650" i="3"/>
  <c r="BH650" i="3"/>
  <c r="AM650" i="3"/>
  <c r="Q650" i="3"/>
  <c r="AT650" i="3"/>
  <c r="AD650" i="3"/>
  <c r="N650" i="3"/>
  <c r="AX658" i="3"/>
  <c r="BB658" i="3"/>
  <c r="Q658" i="3"/>
  <c r="AG658" i="3"/>
  <c r="AW658" i="3"/>
  <c r="S658" i="3"/>
  <c r="AU658" i="3"/>
  <c r="Z658" i="3"/>
  <c r="BD658" i="3"/>
  <c r="AN658" i="3"/>
  <c r="X658" i="3"/>
  <c r="O666" i="3"/>
  <c r="AQ666" i="3"/>
  <c r="AF666" i="3"/>
  <c r="T666" i="3"/>
  <c r="AK666" i="3"/>
  <c r="BE666" i="3"/>
  <c r="AC666" i="3"/>
  <c r="AL666" i="3"/>
  <c r="R666" i="3"/>
  <c r="X674" i="3"/>
  <c r="Z674" i="3"/>
  <c r="Y674" i="3"/>
  <c r="AB674" i="3"/>
  <c r="AM674" i="3"/>
  <c r="AQ682" i="3"/>
  <c r="BG682" i="3"/>
  <c r="AP682" i="3"/>
  <c r="AT682" i="3"/>
  <c r="BD682" i="3"/>
  <c r="X682" i="3"/>
  <c r="BI686" i="3"/>
  <c r="AB686" i="3"/>
  <c r="AA686" i="3"/>
  <c r="AE686" i="3"/>
  <c r="AP686" i="3"/>
  <c r="Y688" i="3"/>
  <c r="AO688" i="3"/>
  <c r="BE688" i="3"/>
  <c r="Z688" i="3"/>
  <c r="AU688" i="3"/>
  <c r="V688" i="3"/>
  <c r="AQ688" i="3"/>
  <c r="W688" i="3"/>
  <c r="N688" i="3"/>
  <c r="BD688" i="3"/>
  <c r="AX688" i="3"/>
  <c r="BH688" i="3"/>
  <c r="M688" i="3"/>
  <c r="AC688" i="3"/>
  <c r="AS688" i="3"/>
  <c r="BI688" i="3"/>
  <c r="AE688" i="3"/>
  <c r="AZ688" i="3"/>
  <c r="AA688" i="3"/>
  <c r="AV688" i="3"/>
  <c r="AH688" i="3"/>
  <c r="X688" i="3"/>
  <c r="R688" i="3"/>
  <c r="AN688" i="3"/>
  <c r="AD688" i="3"/>
  <c r="Q688" i="3"/>
  <c r="AG688" i="3"/>
  <c r="AW688" i="3"/>
  <c r="O688" i="3"/>
  <c r="AJ688" i="3"/>
  <c r="BF688" i="3"/>
  <c r="AF688" i="3"/>
  <c r="BB688" i="3"/>
  <c r="AR688" i="3"/>
  <c r="AI688" i="3"/>
  <c r="AB688" i="3"/>
  <c r="AY688" i="3"/>
  <c r="U688" i="3"/>
  <c r="AK688" i="3"/>
  <c r="BA688" i="3"/>
  <c r="T688" i="3"/>
  <c r="AP688" i="3"/>
  <c r="P688" i="3"/>
  <c r="AL688" i="3"/>
  <c r="BG688" i="3"/>
  <c r="BC688" i="3"/>
  <c r="AT688" i="3"/>
  <c r="AM688" i="3"/>
  <c r="S688" i="3"/>
  <c r="AC690" i="3"/>
  <c r="AA690" i="3"/>
  <c r="AE690" i="3"/>
  <c r="AR690" i="3"/>
  <c r="AZ692" i="3"/>
  <c r="AD692" i="3"/>
  <c r="S692" i="3"/>
  <c r="AI692" i="3"/>
  <c r="AY692" i="3"/>
  <c r="U692" i="3"/>
  <c r="AP692" i="3"/>
  <c r="Q692" i="3"/>
  <c r="AL692" i="3"/>
  <c r="BH692" i="3"/>
  <c r="AS692" i="3"/>
  <c r="AJ692" i="3"/>
  <c r="AN692" i="3"/>
  <c r="AC692" i="3"/>
  <c r="W692" i="3"/>
  <c r="AM692" i="3"/>
  <c r="BC692" i="3"/>
  <c r="Z692" i="3"/>
  <c r="AV692" i="3"/>
  <c r="V692" i="3"/>
  <c r="AR692" i="3"/>
  <c r="M692" i="3"/>
  <c r="BD692" i="3"/>
  <c r="AT692" i="3"/>
  <c r="BI692" i="3"/>
  <c r="AX692" i="3"/>
  <c r="AA692" i="3"/>
  <c r="AQ692" i="3"/>
  <c r="BG692" i="3"/>
  <c r="AF692" i="3"/>
  <c r="BA692" i="3"/>
  <c r="AB692" i="3"/>
  <c r="AW692" i="3"/>
  <c r="X692" i="3"/>
  <c r="N692" i="3"/>
  <c r="BE692" i="3"/>
  <c r="T692" i="3"/>
  <c r="O692" i="3"/>
  <c r="AE692" i="3"/>
  <c r="AU692" i="3"/>
  <c r="P692" i="3"/>
  <c r="AK692" i="3"/>
  <c r="BF692" i="3"/>
  <c r="AG692" i="3"/>
  <c r="BB692" i="3"/>
  <c r="AH692" i="3"/>
  <c r="Y692" i="3"/>
  <c r="R692" i="3"/>
  <c r="AO692" i="3"/>
  <c r="AC694" i="3"/>
  <c r="AB694" i="3"/>
  <c r="AF694" i="3"/>
  <c r="T696" i="3"/>
  <c r="Y696" i="3"/>
  <c r="AO696" i="3"/>
  <c r="BE696" i="3"/>
  <c r="AA696" i="3"/>
  <c r="AV696" i="3"/>
  <c r="W696" i="3"/>
  <c r="AR696" i="3"/>
  <c r="N696" i="3"/>
  <c r="BD696" i="3"/>
  <c r="AU696" i="3"/>
  <c r="AE696" i="3"/>
  <c r="M696" i="3"/>
  <c r="AC696" i="3"/>
  <c r="AS696" i="3"/>
  <c r="BI696" i="3"/>
  <c r="AF696" i="3"/>
  <c r="BB696" i="3"/>
  <c r="AB696" i="3"/>
  <c r="AX696" i="3"/>
  <c r="X696" i="3"/>
  <c r="O696" i="3"/>
  <c r="BF696" i="3"/>
  <c r="AZ696" i="3"/>
  <c r="Q696" i="3"/>
  <c r="AG696" i="3"/>
  <c r="AW696" i="3"/>
  <c r="P696" i="3"/>
  <c r="AL696" i="3"/>
  <c r="BG696" i="3"/>
  <c r="AH696" i="3"/>
  <c r="BC696" i="3"/>
  <c r="AI696" i="3"/>
  <c r="Z696" i="3"/>
  <c r="AD696" i="3"/>
  <c r="S696" i="3"/>
  <c r="U696" i="3"/>
  <c r="AK696" i="3"/>
  <c r="BA696" i="3"/>
  <c r="V696" i="3"/>
  <c r="AQ696" i="3"/>
  <c r="R696" i="3"/>
  <c r="AM696" i="3"/>
  <c r="BH696" i="3"/>
  <c r="AT696" i="3"/>
  <c r="AJ696" i="3"/>
  <c r="AY696" i="3"/>
  <c r="AN696" i="3"/>
  <c r="S698" i="3"/>
  <c r="W698" i="3"/>
  <c r="AG698" i="3"/>
  <c r="AR698" i="3"/>
  <c r="AF700" i="3"/>
  <c r="BA700" i="3"/>
  <c r="W700" i="3"/>
  <c r="AM700" i="3"/>
  <c r="BC700" i="3"/>
  <c r="AB700" i="3"/>
  <c r="AW700" i="3"/>
  <c r="R700" i="3"/>
  <c r="AN700" i="3"/>
  <c r="BI700" i="3"/>
  <c r="AT700" i="3"/>
  <c r="AK700" i="3"/>
  <c r="AO700" i="3"/>
  <c r="AZ700" i="3"/>
  <c r="AA700" i="3"/>
  <c r="AQ700" i="3"/>
  <c r="BG700" i="3"/>
  <c r="AG700" i="3"/>
  <c r="BB700" i="3"/>
  <c r="X700" i="3"/>
  <c r="AS700" i="3"/>
  <c r="N700" i="3"/>
  <c r="BE700" i="3"/>
  <c r="AV700" i="3"/>
  <c r="U700" i="3"/>
  <c r="O700" i="3"/>
  <c r="AE700" i="3"/>
  <c r="AU700" i="3"/>
  <c r="Q700" i="3"/>
  <c r="AL700" i="3"/>
  <c r="BH700" i="3"/>
  <c r="AC700" i="3"/>
  <c r="AX700" i="3"/>
  <c r="Y700" i="3"/>
  <c r="P700" i="3"/>
  <c r="BF700" i="3"/>
  <c r="AP700" i="3"/>
  <c r="S700" i="3"/>
  <c r="AI700" i="3"/>
  <c r="AY700" i="3"/>
  <c r="V700" i="3"/>
  <c r="AR700" i="3"/>
  <c r="M700" i="3"/>
  <c r="AH700" i="3"/>
  <c r="BD700" i="3"/>
  <c r="AJ700" i="3"/>
  <c r="Z700" i="3"/>
  <c r="T700" i="3"/>
  <c r="AD700" i="3"/>
  <c r="T702" i="3"/>
  <c r="X702" i="3"/>
  <c r="AG702" i="3"/>
  <c r="AP702" i="3"/>
  <c r="U704" i="3"/>
  <c r="AK704" i="3"/>
  <c r="BA704" i="3"/>
  <c r="W704" i="3"/>
  <c r="AR704" i="3"/>
  <c r="N704" i="3"/>
  <c r="AI704" i="3"/>
  <c r="AQ704" i="3"/>
  <c r="Y704" i="3"/>
  <c r="AO704" i="3"/>
  <c r="BE704" i="3"/>
  <c r="AB704" i="3"/>
  <c r="AX704" i="3"/>
  <c r="S704" i="3"/>
  <c r="AN704" i="3"/>
  <c r="O704" i="3"/>
  <c r="BF704" i="3"/>
  <c r="AV704" i="3"/>
  <c r="AF704" i="3"/>
  <c r="M704" i="3"/>
  <c r="AC704" i="3"/>
  <c r="AS704" i="3"/>
  <c r="BI704" i="3"/>
  <c r="AH704" i="3"/>
  <c r="BC704" i="3"/>
  <c r="X704" i="3"/>
  <c r="AT704" i="3"/>
  <c r="Z704" i="3"/>
  <c r="P704" i="3"/>
  <c r="BG704" i="3"/>
  <c r="BB704" i="3"/>
  <c r="Q704" i="3"/>
  <c r="AG704" i="3"/>
  <c r="AW704" i="3"/>
  <c r="R704" i="3"/>
  <c r="AM704" i="3"/>
  <c r="BH704" i="3"/>
  <c r="AD704" i="3"/>
  <c r="AY704" i="3"/>
  <c r="AJ704" i="3"/>
  <c r="AA704" i="3"/>
  <c r="AE704" i="3"/>
  <c r="T704" i="3"/>
  <c r="AZ704" i="3"/>
  <c r="BD704" i="3"/>
  <c r="AP704" i="3"/>
  <c r="AU704" i="3"/>
  <c r="AL704" i="3"/>
  <c r="V704" i="3"/>
  <c r="U706" i="3"/>
  <c r="S706" i="3"/>
  <c r="AC706" i="3"/>
  <c r="AR706" i="3"/>
  <c r="BB708" i="3"/>
  <c r="AA708" i="3"/>
  <c r="AQ708" i="3"/>
  <c r="BG708" i="3"/>
  <c r="AC708" i="3"/>
  <c r="AX708" i="3"/>
  <c r="T708" i="3"/>
  <c r="AO708" i="3"/>
  <c r="P708" i="3"/>
  <c r="BF708" i="3"/>
  <c r="AW708" i="3"/>
  <c r="V708" i="3"/>
  <c r="O708" i="3"/>
  <c r="AE708" i="3"/>
  <c r="AU708" i="3"/>
  <c r="M708" i="3"/>
  <c r="AH708" i="3"/>
  <c r="BD708" i="3"/>
  <c r="Y708" i="3"/>
  <c r="AT708" i="3"/>
  <c r="Z708" i="3"/>
  <c r="Q708" i="3"/>
  <c r="BH708" i="3"/>
  <c r="AR708" i="3"/>
  <c r="S708" i="3"/>
  <c r="AI708" i="3"/>
  <c r="AY708" i="3"/>
  <c r="R708" i="3"/>
  <c r="AN708" i="3"/>
  <c r="BI708" i="3"/>
  <c r="AD708" i="3"/>
  <c r="AZ708" i="3"/>
  <c r="AK708" i="3"/>
  <c r="AB708" i="3"/>
  <c r="U708" i="3"/>
  <c r="AF708" i="3"/>
  <c r="W708" i="3"/>
  <c r="AM708" i="3"/>
  <c r="BC708" i="3"/>
  <c r="X708" i="3"/>
  <c r="AS708" i="3"/>
  <c r="N708" i="3"/>
  <c r="AJ708" i="3"/>
  <c r="BE708" i="3"/>
  <c r="AV708" i="3"/>
  <c r="AL708" i="3"/>
  <c r="AP708" i="3"/>
  <c r="BA708" i="3"/>
  <c r="AL710" i="3"/>
  <c r="AO710" i="3"/>
  <c r="BD710" i="3"/>
  <c r="BI714" i="3"/>
  <c r="AZ714" i="3"/>
  <c r="AU714" i="3"/>
  <c r="O714" i="3"/>
  <c r="AD714" i="3"/>
  <c r="AP696" i="3"/>
  <c r="AG708" i="3"/>
  <c r="AX684" i="3"/>
  <c r="BD684" i="3"/>
  <c r="Z684" i="3"/>
  <c r="AV685" i="3"/>
  <c r="S685" i="3"/>
  <c r="L640" i="3"/>
  <c r="BM784" i="3"/>
  <c r="BN784" i="3"/>
  <c r="BK784" i="3"/>
  <c r="BJ780" i="3"/>
  <c r="BM780" i="3"/>
  <c r="BM774" i="3"/>
  <c r="BJ790" i="3"/>
  <c r="BN782" i="3"/>
  <c r="BK782" i="3"/>
  <c r="BN778" i="3"/>
  <c r="BK778" i="3"/>
  <c r="BM766" i="3"/>
  <c r="W678" i="3"/>
  <c r="AR678" i="3"/>
  <c r="BF669" i="3"/>
  <c r="AS669" i="3"/>
  <c r="BL776" i="3"/>
  <c r="BJ776" i="3"/>
  <c r="BN756" i="3"/>
  <c r="BL756" i="3"/>
  <c r="BJ756" i="3"/>
  <c r="P669" i="3"/>
  <c r="U646" i="3"/>
  <c r="AO646" i="3"/>
  <c r="AN646" i="3"/>
  <c r="AK646" i="3"/>
  <c r="AZ646" i="3"/>
  <c r="T646" i="3"/>
  <c r="AU646" i="3"/>
  <c r="AE646" i="3"/>
  <c r="O646" i="3"/>
  <c r="AT646" i="3"/>
  <c r="AD646" i="3"/>
  <c r="N646" i="3"/>
  <c r="AP654" i="3"/>
  <c r="T654" i="3"/>
  <c r="AA654" i="3"/>
  <c r="AH654" i="3"/>
  <c r="AX654" i="3"/>
  <c r="V654" i="3"/>
  <c r="AT654" i="3"/>
  <c r="X654" i="3"/>
  <c r="BE654" i="3"/>
  <c r="AO654" i="3"/>
  <c r="Y654" i="3"/>
  <c r="AS662" i="3"/>
  <c r="T662" i="3"/>
  <c r="AZ662" i="3"/>
  <c r="N662" i="3"/>
  <c r="AD662" i="3"/>
  <c r="BA662" i="3"/>
  <c r="Y662" i="3"/>
  <c r="AW662" i="3"/>
  <c r="AB662" i="3"/>
  <c r="BC662" i="3"/>
  <c r="AM662" i="3"/>
  <c r="W662" i="3"/>
  <c r="AH670" i="3"/>
  <c r="AC670" i="3"/>
  <c r="AA670" i="3"/>
  <c r="AU670" i="3"/>
  <c r="R670" i="3"/>
  <c r="AL670" i="3"/>
  <c r="BE670" i="3"/>
  <c r="AI670" i="3"/>
  <c r="N670" i="3"/>
  <c r="AV670" i="3"/>
  <c r="AF670" i="3"/>
  <c r="P670" i="3"/>
  <c r="U678" i="3"/>
  <c r="AB678" i="3"/>
  <c r="AK678" i="3"/>
  <c r="AZ678" i="3"/>
  <c r="AE678" i="3"/>
  <c r="BI678" i="3"/>
  <c r="AN678" i="3"/>
  <c r="S678" i="3"/>
  <c r="AX678" i="3"/>
  <c r="AH678" i="3"/>
  <c r="R678" i="3"/>
  <c r="BE694" i="3"/>
  <c r="O694" i="3"/>
  <c r="AJ694" i="3"/>
  <c r="R694" i="3"/>
  <c r="AH694" i="3"/>
  <c r="AX694" i="3"/>
  <c r="U694" i="3"/>
  <c r="AQ694" i="3"/>
  <c r="Q694" i="3"/>
  <c r="AM694" i="3"/>
  <c r="BH694" i="3"/>
  <c r="AY694" i="3"/>
  <c r="AO694" i="3"/>
  <c r="V694" i="3"/>
  <c r="AL694" i="3"/>
  <c r="BB694" i="3"/>
  <c r="AA694" i="3"/>
  <c r="AV694" i="3"/>
  <c r="W694" i="3"/>
  <c r="AR694" i="3"/>
  <c r="S694" i="3"/>
  <c r="BI694" i="3"/>
  <c r="AZ694" i="3"/>
  <c r="Q710" i="3"/>
  <c r="AI710" i="3"/>
  <c r="AY710" i="3"/>
  <c r="M710" i="3"/>
  <c r="AF710" i="3"/>
  <c r="AV710" i="3"/>
  <c r="O710" i="3"/>
  <c r="AG710" i="3"/>
  <c r="AW710" i="3"/>
  <c r="U710" i="3"/>
  <c r="BB710" i="3"/>
  <c r="AU710" i="3"/>
  <c r="N710" i="3"/>
  <c r="S710" i="3"/>
  <c r="AJ710" i="3"/>
  <c r="AZ710" i="3"/>
  <c r="T710" i="3"/>
  <c r="AK710" i="3"/>
  <c r="BA710" i="3"/>
  <c r="AD710" i="3"/>
  <c r="W710" i="3"/>
  <c r="BC710" i="3"/>
  <c r="AQ650" i="3"/>
  <c r="W661" i="3"/>
  <c r="AZ677" i="3"/>
  <c r="Y694" i="3"/>
  <c r="BG71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S644" i="3"/>
  <c r="AA644" i="3"/>
  <c r="AI644" i="3"/>
  <c r="AQ644" i="3"/>
  <c r="AY644" i="3"/>
  <c r="BG644" i="3"/>
  <c r="W644" i="3"/>
  <c r="AF644" i="3"/>
  <c r="AR644" i="3"/>
  <c r="BC644" i="3"/>
  <c r="O644" i="3"/>
  <c r="AB644" i="3"/>
  <c r="AN644" i="3"/>
  <c r="BD644" i="3"/>
  <c r="P644" i="3"/>
  <c r="AE644" i="3"/>
  <c r="AU644" i="3"/>
  <c r="BH644" i="3"/>
  <c r="AJ644" i="3"/>
  <c r="AM644" i="3"/>
  <c r="T644" i="3"/>
  <c r="AV644" i="3"/>
  <c r="X644" i="3"/>
  <c r="AZ644" i="3"/>
  <c r="AQ645" i="3"/>
  <c r="AJ645" i="3"/>
  <c r="AF645" i="3"/>
  <c r="AI645" i="3"/>
  <c r="AM645" i="3"/>
  <c r="BF645" i="3"/>
  <c r="AP645" i="3"/>
  <c r="Z645" i="3"/>
  <c r="BI645" i="3"/>
  <c r="AS645" i="3"/>
  <c r="AC645" i="3"/>
  <c r="M645" i="3"/>
  <c r="BM647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R652" i="3"/>
  <c r="W652" i="3"/>
  <c r="AB652" i="3"/>
  <c r="AH652" i="3"/>
  <c r="AM652" i="3"/>
  <c r="AR652" i="3"/>
  <c r="AX652" i="3"/>
  <c r="BC652" i="3"/>
  <c r="BH652" i="3"/>
  <c r="O652" i="3"/>
  <c r="V652" i="3"/>
  <c r="AD652" i="3"/>
  <c r="AJ652" i="3"/>
  <c r="AQ652" i="3"/>
  <c r="AY652" i="3"/>
  <c r="BF652" i="3"/>
  <c r="T652" i="3"/>
  <c r="AE652" i="3"/>
  <c r="AN652" i="3"/>
  <c r="AV652" i="3"/>
  <c r="BG652" i="3"/>
  <c r="N652" i="3"/>
  <c r="X652" i="3"/>
  <c r="AF652" i="3"/>
  <c r="AP652" i="3"/>
  <c r="AZ652" i="3"/>
  <c r="Z652" i="3"/>
  <c r="AT652" i="3"/>
  <c r="AA652" i="3"/>
  <c r="AU652" i="3"/>
  <c r="P652" i="3"/>
  <c r="AI652" i="3"/>
  <c r="BB652" i="3"/>
  <c r="S652" i="3"/>
  <c r="AL652" i="3"/>
  <c r="BD652" i="3"/>
  <c r="BC653" i="3"/>
  <c r="AH653" i="3"/>
  <c r="AO653" i="3"/>
  <c r="BE653" i="3"/>
  <c r="S653" i="3"/>
  <c r="AK653" i="3"/>
  <c r="BG653" i="3"/>
  <c r="AL653" i="3"/>
  <c r="Q653" i="3"/>
  <c r="AV653" i="3"/>
  <c r="AF653" i="3"/>
  <c r="P653" i="3"/>
  <c r="AY661" i="3"/>
  <c r="AC661" i="3"/>
  <c r="AB661" i="3"/>
  <c r="AI661" i="3"/>
  <c r="BC661" i="3"/>
  <c r="AA661" i="3"/>
  <c r="AU661" i="3"/>
  <c r="Y661" i="3"/>
  <c r="BB661" i="3"/>
  <c r="AL661" i="3"/>
  <c r="V661" i="3"/>
  <c r="BK663" i="3"/>
  <c r="AP669" i="3"/>
  <c r="AK669" i="3"/>
  <c r="U669" i="3"/>
  <c r="AH669" i="3"/>
  <c r="BI669" i="3"/>
  <c r="AF669" i="3"/>
  <c r="BB669" i="3"/>
  <c r="AG669" i="3"/>
  <c r="BG669" i="3"/>
  <c r="AQ669" i="3"/>
  <c r="AA669" i="3"/>
  <c r="BJ671" i="3"/>
  <c r="AN677" i="3"/>
  <c r="AU677" i="3"/>
  <c r="BD677" i="3"/>
  <c r="N677" i="3"/>
  <c r="AR677" i="3"/>
  <c r="W677" i="3"/>
  <c r="AV677" i="3"/>
  <c r="AA677" i="3"/>
  <c r="BE677" i="3"/>
  <c r="AO677" i="3"/>
  <c r="Y677" i="3"/>
  <c r="BB685" i="3"/>
  <c r="U685" i="3"/>
  <c r="AK685" i="3"/>
  <c r="BA685" i="3"/>
  <c r="W685" i="3"/>
  <c r="AR685" i="3"/>
  <c r="N685" i="3"/>
  <c r="AI685" i="3"/>
  <c r="BD685" i="3"/>
  <c r="AU685" i="3"/>
  <c r="AL685" i="3"/>
  <c r="AE685" i="3"/>
  <c r="AF685" i="3"/>
  <c r="M685" i="3"/>
  <c r="AC685" i="3"/>
  <c r="AS685" i="3"/>
  <c r="BI685" i="3"/>
  <c r="AH685" i="3"/>
  <c r="BC685" i="3"/>
  <c r="X685" i="3"/>
  <c r="AT685" i="3"/>
  <c r="Z685" i="3"/>
  <c r="P685" i="3"/>
  <c r="BG685" i="3"/>
  <c r="AZ685" i="3"/>
  <c r="Q685" i="3"/>
  <c r="AG685" i="3"/>
  <c r="AW685" i="3"/>
  <c r="R685" i="3"/>
  <c r="AM685" i="3"/>
  <c r="BH685" i="3"/>
  <c r="AD685" i="3"/>
  <c r="AY685" i="3"/>
  <c r="AJ685" i="3"/>
  <c r="AA685" i="3"/>
  <c r="T685" i="3"/>
  <c r="V685" i="3"/>
  <c r="X701" i="3"/>
  <c r="Q701" i="3"/>
  <c r="AG701" i="3"/>
  <c r="AW701" i="3"/>
  <c r="O701" i="3"/>
  <c r="AJ701" i="3"/>
  <c r="BF701" i="3"/>
  <c r="AF701" i="3"/>
  <c r="BB701" i="3"/>
  <c r="AM701" i="3"/>
  <c r="AD701" i="3"/>
  <c r="BC701" i="3"/>
  <c r="W701" i="3"/>
  <c r="U701" i="3"/>
  <c r="AK701" i="3"/>
  <c r="BA701" i="3"/>
  <c r="T701" i="3"/>
  <c r="AP701" i="3"/>
  <c r="P701" i="3"/>
  <c r="AL701" i="3"/>
  <c r="BG701" i="3"/>
  <c r="AX701" i="3"/>
  <c r="AN701" i="3"/>
  <c r="N701" i="3"/>
  <c r="AR701" i="3"/>
  <c r="Y701" i="3"/>
  <c r="AO701" i="3"/>
  <c r="BE701" i="3"/>
  <c r="Z701" i="3"/>
  <c r="AU701" i="3"/>
  <c r="V701" i="3"/>
  <c r="AQ701" i="3"/>
  <c r="R701" i="3"/>
  <c r="BH701" i="3"/>
  <c r="AY701" i="3"/>
  <c r="AI701" i="3"/>
  <c r="M701" i="3"/>
  <c r="AC701" i="3"/>
  <c r="AS701" i="3"/>
  <c r="BI701" i="3"/>
  <c r="AE701" i="3"/>
  <c r="AZ701" i="3"/>
  <c r="AA701" i="3"/>
  <c r="AV701" i="3"/>
  <c r="AB701" i="3"/>
  <c r="S701" i="3"/>
  <c r="AH701" i="3"/>
  <c r="BD701" i="3"/>
  <c r="AT701" i="3"/>
  <c r="AM658" i="3"/>
  <c r="BC678" i="3"/>
  <c r="AS690" i="3"/>
  <c r="Y698" i="3"/>
  <c r="BE702" i="3"/>
  <c r="AH710" i="3"/>
  <c r="BD714" i="3"/>
  <c r="AY642" i="3"/>
  <c r="AF642" i="3"/>
  <c r="AB642" i="3"/>
  <c r="AA642" i="3"/>
  <c r="AM642" i="3"/>
  <c r="BF642" i="3"/>
  <c r="AP642" i="3"/>
  <c r="Z642" i="3"/>
  <c r="BI642" i="3"/>
  <c r="AS642" i="3"/>
  <c r="AC642" i="3"/>
  <c r="M642" i="3"/>
  <c r="BA650" i="3"/>
  <c r="AF650" i="3"/>
  <c r="AN650" i="3"/>
  <c r="AU650" i="3"/>
  <c r="BG650" i="3"/>
  <c r="AE650" i="3"/>
  <c r="BC650" i="3"/>
  <c r="AG650" i="3"/>
  <c r="BF650" i="3"/>
  <c r="AP650" i="3"/>
  <c r="Z650" i="3"/>
  <c r="BE658" i="3"/>
  <c r="AD658" i="3"/>
  <c r="AS658" i="3"/>
  <c r="BI658" i="3"/>
  <c r="W658" i="3"/>
  <c r="AO658" i="3"/>
  <c r="M658" i="3"/>
  <c r="AP658" i="3"/>
  <c r="U658" i="3"/>
  <c r="AZ658" i="3"/>
  <c r="AJ658" i="3"/>
  <c r="T658" i="3"/>
  <c r="BG666" i="3"/>
  <c r="Y666" i="3"/>
  <c r="BB666" i="3"/>
  <c r="BH666" i="3"/>
  <c r="AE666" i="3"/>
  <c r="AW666" i="3"/>
  <c r="X666" i="3"/>
  <c r="AP674" i="3"/>
  <c r="U674" i="3"/>
  <c r="BI674" i="3"/>
  <c r="BB674" i="3"/>
  <c r="BG674" i="3"/>
  <c r="AA674" i="3"/>
  <c r="BI682" i="3"/>
  <c r="AA682" i="3"/>
  <c r="Z682" i="3"/>
  <c r="AD682" i="3"/>
  <c r="BI684" i="3"/>
  <c r="W684" i="3"/>
  <c r="AM684" i="3"/>
  <c r="BC684" i="3"/>
  <c r="Y684" i="3"/>
  <c r="AT684" i="3"/>
  <c r="U684" i="3"/>
  <c r="AP684" i="3"/>
  <c r="V684" i="3"/>
  <c r="M684" i="3"/>
  <c r="O684" i="3"/>
  <c r="AE684" i="3"/>
  <c r="AU684" i="3"/>
  <c r="N684" i="3"/>
  <c r="AJ684" i="3"/>
  <c r="BE684" i="3"/>
  <c r="AF684" i="3"/>
  <c r="BA684" i="3"/>
  <c r="AR684" i="3"/>
  <c r="AH684" i="3"/>
  <c r="AB684" i="3"/>
  <c r="AC684" i="3"/>
  <c r="R684" i="3"/>
  <c r="S684" i="3"/>
  <c r="AI684" i="3"/>
  <c r="AY684" i="3"/>
  <c r="T684" i="3"/>
  <c r="AO684" i="3"/>
  <c r="P684" i="3"/>
  <c r="AK684" i="3"/>
  <c r="BF684" i="3"/>
  <c r="BB684" i="3"/>
  <c r="AS684" i="3"/>
  <c r="AL684" i="3"/>
  <c r="AN684" i="3"/>
  <c r="AC686" i="3"/>
  <c r="BA686" i="3"/>
  <c r="BE686" i="3"/>
  <c r="O686" i="3"/>
  <c r="AD686" i="3"/>
  <c r="AD690" i="3"/>
  <c r="BB690" i="3"/>
  <c r="BF690" i="3"/>
  <c r="O690" i="3"/>
  <c r="AF690" i="3"/>
  <c r="AE694" i="3"/>
  <c r="BC694" i="3"/>
  <c r="BG694" i="3"/>
  <c r="P694" i="3"/>
  <c r="AD694" i="3"/>
  <c r="AE698" i="3"/>
  <c r="AX698" i="3"/>
  <c r="BG698" i="3"/>
  <c r="Q698" i="3"/>
  <c r="AF702" i="3"/>
  <c r="AY702" i="3"/>
  <c r="BH702" i="3"/>
  <c r="Q702" i="3"/>
  <c r="AD702" i="3"/>
  <c r="AG706" i="3"/>
  <c r="AT706" i="3"/>
  <c r="BC706" i="3"/>
  <c r="M706" i="3"/>
  <c r="AF706" i="3"/>
  <c r="AM710" i="3"/>
  <c r="BI710" i="3"/>
  <c r="AC710" i="3"/>
  <c r="AR710" i="3"/>
  <c r="V710" i="3"/>
  <c r="BA714" i="3"/>
  <c r="AR714" i="3"/>
  <c r="AQ714" i="3"/>
  <c r="BF714" i="3"/>
  <c r="BH684" i="3"/>
  <c r="X684" i="3"/>
  <c r="AZ684" i="3"/>
  <c r="AA684" i="3"/>
  <c r="BF685" i="3"/>
  <c r="AX685" i="3"/>
  <c r="Y685" i="3"/>
  <c r="K641" i="3"/>
  <c r="K637" i="3"/>
  <c r="L636" i="3"/>
  <c r="K630" i="3"/>
  <c r="L629" i="3"/>
  <c r="K623" i="3"/>
  <c r="K615" i="3"/>
  <c r="BL784" i="3"/>
  <c r="BN780" i="3"/>
  <c r="BK780" i="3"/>
  <c r="BL780" i="3"/>
  <c r="BL770" i="3"/>
  <c r="BJ770" i="3"/>
  <c r="BJ774" i="3"/>
  <c r="BN774" i="3"/>
  <c r="BK774" i="3"/>
  <c r="BL774" i="3"/>
  <c r="BM768" i="3"/>
  <c r="BL760" i="3"/>
  <c r="BN790" i="3"/>
  <c r="BK790" i="3"/>
  <c r="BJ786" i="3"/>
  <c r="BM786" i="3"/>
  <c r="BL778" i="3"/>
  <c r="BK766" i="3"/>
  <c r="BN766" i="3"/>
  <c r="BL758" i="3"/>
  <c r="BJ758" i="3"/>
  <c r="AJ666" i="3"/>
  <c r="N666" i="3"/>
  <c r="AD666" i="3"/>
  <c r="M666" i="3"/>
  <c r="AI666" i="3"/>
  <c r="BA666" i="3"/>
  <c r="W666" i="3"/>
  <c r="AX666" i="3"/>
  <c r="AB666" i="3"/>
  <c r="U666" i="3"/>
  <c r="BD666" i="3"/>
  <c r="AA666" i="3"/>
  <c r="AG666" i="3"/>
  <c r="AH682" i="3"/>
  <c r="P682" i="3"/>
  <c r="AF682" i="3"/>
  <c r="AV682" i="3"/>
  <c r="N682" i="3"/>
  <c r="AI682" i="3"/>
  <c r="BE682" i="3"/>
  <c r="AE682" i="3"/>
  <c r="BA682" i="3"/>
  <c r="AL682" i="3"/>
  <c r="AC682" i="3"/>
  <c r="V682" i="3"/>
  <c r="T682" i="3"/>
  <c r="AJ682" i="3"/>
  <c r="AZ682" i="3"/>
  <c r="S682" i="3"/>
  <c r="AO682" i="3"/>
  <c r="O682" i="3"/>
  <c r="AK682" i="3"/>
  <c r="BF682" i="3"/>
  <c r="AW682" i="3"/>
  <c r="AM682" i="3"/>
  <c r="AG682" i="3"/>
  <c r="S657" i="3"/>
  <c r="AI657" i="3"/>
  <c r="AY657" i="3"/>
  <c r="R657" i="3"/>
  <c r="AN657" i="3"/>
  <c r="BI657" i="3"/>
  <c r="AJ657" i="3"/>
  <c r="Q657" i="3"/>
  <c r="BB657" i="3"/>
  <c r="AV657" i="3"/>
  <c r="BH657" i="3"/>
  <c r="AZ657" i="3"/>
  <c r="W657" i="3"/>
  <c r="AM657" i="3"/>
  <c r="BC657" i="3"/>
  <c r="X657" i="3"/>
  <c r="AS657" i="3"/>
  <c r="N657" i="3"/>
  <c r="AP657" i="3"/>
  <c r="Z657" i="3"/>
  <c r="T657" i="3"/>
  <c r="BF657" i="3"/>
  <c r="Y657" i="3"/>
  <c r="BA657" i="3"/>
  <c r="AA657" i="3"/>
  <c r="AQ657" i="3"/>
  <c r="BG657" i="3"/>
  <c r="AC657" i="3"/>
  <c r="AX657" i="3"/>
  <c r="U657" i="3"/>
  <c r="AW657" i="3"/>
  <c r="AK657" i="3"/>
  <c r="AD657" i="3"/>
  <c r="V657" i="3"/>
  <c r="AR657" i="3"/>
  <c r="P657" i="3"/>
  <c r="O657" i="3"/>
  <c r="AE657" i="3"/>
  <c r="AU657" i="3"/>
  <c r="M657" i="3"/>
  <c r="AH657" i="3"/>
  <c r="BD657" i="3"/>
  <c r="AB657" i="3"/>
  <c r="BE657" i="3"/>
  <c r="AT657" i="3"/>
  <c r="AL657" i="3"/>
  <c r="AO657" i="3"/>
  <c r="AF657" i="3"/>
  <c r="Y673" i="3"/>
  <c r="AO673" i="3"/>
  <c r="BE673" i="3"/>
  <c r="AB673" i="3"/>
  <c r="AX673" i="3"/>
  <c r="V673" i="3"/>
  <c r="AY673" i="3"/>
  <c r="AE673" i="3"/>
  <c r="BG673" i="3"/>
  <c r="T673" i="3"/>
  <c r="AN673" i="3"/>
  <c r="N673" i="3"/>
  <c r="M673" i="3"/>
  <c r="AC673" i="3"/>
  <c r="AS673" i="3"/>
  <c r="BI673" i="3"/>
  <c r="AH673" i="3"/>
  <c r="BC673" i="3"/>
  <c r="AD673" i="3"/>
  <c r="BF673" i="3"/>
  <c r="AL673" i="3"/>
  <c r="S673" i="3"/>
  <c r="AI673" i="3"/>
  <c r="BB673" i="3"/>
  <c r="Q673" i="3"/>
  <c r="AG673" i="3"/>
  <c r="AW673" i="3"/>
  <c r="R673" i="3"/>
  <c r="AM673" i="3"/>
  <c r="BH673" i="3"/>
  <c r="AJ673" i="3"/>
  <c r="P673" i="3"/>
  <c r="AT673" i="3"/>
  <c r="AF673" i="3"/>
  <c r="AV673" i="3"/>
  <c r="AP673" i="3"/>
  <c r="U673" i="3"/>
  <c r="AK673" i="3"/>
  <c r="BA673" i="3"/>
  <c r="W673" i="3"/>
  <c r="AR673" i="3"/>
  <c r="O673" i="3"/>
  <c r="AQ673" i="3"/>
  <c r="X673" i="3"/>
  <c r="AZ673" i="3"/>
  <c r="AU673" i="3"/>
  <c r="Z673" i="3"/>
  <c r="BD673" i="3"/>
  <c r="BN776" i="3"/>
  <c r="BK776" i="3"/>
  <c r="BJ772" i="3"/>
  <c r="BN764" i="3"/>
  <c r="AG646" i="3"/>
  <c r="AC662" i="3"/>
  <c r="V670" i="3"/>
  <c r="AG678" i="3"/>
  <c r="X694" i="3"/>
  <c r="AK706" i="3"/>
  <c r="BF710" i="3"/>
  <c r="BI646" i="3"/>
  <c r="AS646" i="3"/>
  <c r="AC646" i="3"/>
  <c r="X646" i="3"/>
  <c r="Y646" i="3"/>
  <c r="AR646" i="3"/>
  <c r="BG646" i="3"/>
  <c r="AQ646" i="3"/>
  <c r="AA646" i="3"/>
  <c r="BF646" i="3"/>
  <c r="AP646" i="3"/>
  <c r="Z646" i="3"/>
  <c r="AV654" i="3"/>
  <c r="W654" i="3"/>
  <c r="BC654" i="3"/>
  <c r="R654" i="3"/>
  <c r="Z654" i="3"/>
  <c r="AQ654" i="3"/>
  <c r="O654" i="3"/>
  <c r="AN654" i="3"/>
  <c r="S654" i="3"/>
  <c r="BA654" i="3"/>
  <c r="AK654" i="3"/>
  <c r="U654" i="3"/>
  <c r="Z662" i="3"/>
  <c r="BD662" i="3"/>
  <c r="AP662" i="3"/>
  <c r="BF662" i="3"/>
  <c r="U662" i="3"/>
  <c r="AT662" i="3"/>
  <c r="R662" i="3"/>
  <c r="AR662" i="3"/>
  <c r="V662" i="3"/>
  <c r="AY662" i="3"/>
  <c r="AI662" i="3"/>
  <c r="S662" i="3"/>
  <c r="U670" i="3"/>
  <c r="O670" i="3"/>
  <c r="M670" i="3"/>
  <c r="AM670" i="3"/>
  <c r="BG670" i="3"/>
  <c r="AE670" i="3"/>
  <c r="AY670" i="3"/>
  <c r="AD670" i="3"/>
  <c r="BH670" i="3"/>
  <c r="AR670" i="3"/>
  <c r="AB670" i="3"/>
  <c r="BA678" i="3"/>
  <c r="BH678" i="3"/>
  <c r="Q678" i="3"/>
  <c r="AA678" i="3"/>
  <c r="AU678" i="3"/>
  <c r="Y678" i="3"/>
  <c r="BD678" i="3"/>
  <c r="AI678" i="3"/>
  <c r="M678" i="3"/>
  <c r="AT678" i="3"/>
  <c r="AD678" i="3"/>
  <c r="N678" i="3"/>
  <c r="Z698" i="3"/>
  <c r="AU698" i="3"/>
  <c r="T698" i="3"/>
  <c r="AJ698" i="3"/>
  <c r="AZ698" i="3"/>
  <c r="V698" i="3"/>
  <c r="AQ698" i="3"/>
  <c r="M698" i="3"/>
  <c r="AH698" i="3"/>
  <c r="BC698" i="3"/>
  <c r="AO698" i="3"/>
  <c r="AP698" i="3"/>
  <c r="X698" i="3"/>
  <c r="AN698" i="3"/>
  <c r="BD698" i="3"/>
  <c r="AA698" i="3"/>
  <c r="AW698" i="3"/>
  <c r="R698" i="3"/>
  <c r="AM698" i="3"/>
  <c r="BI698" i="3"/>
  <c r="AY698" i="3"/>
  <c r="BA698" i="3"/>
  <c r="Y714" i="3"/>
  <c r="AO714" i="3"/>
  <c r="BE714" i="3"/>
  <c r="R714" i="3"/>
  <c r="AH714" i="3"/>
  <c r="AX714" i="3"/>
  <c r="S714" i="3"/>
  <c r="AI714" i="3"/>
  <c r="AY714" i="3"/>
  <c r="AB714" i="3"/>
  <c r="BH714" i="3"/>
  <c r="AK714" i="3"/>
  <c r="V714" i="3"/>
  <c r="AL714" i="3"/>
  <c r="BB714" i="3"/>
  <c r="W714" i="3"/>
  <c r="AM714" i="3"/>
  <c r="BC714" i="3"/>
  <c r="AJ714" i="3"/>
  <c r="M714" i="3"/>
  <c r="AS714" i="3"/>
  <c r="AT653" i="3"/>
  <c r="AD669" i="3"/>
  <c r="N690" i="3"/>
  <c r="AU694" i="3"/>
  <c r="AA702" i="3"/>
  <c r="BG706" i="3"/>
  <c r="Q714" i="3"/>
  <c r="P645" i="3"/>
  <c r="T645" i="3"/>
  <c r="S645" i="3"/>
  <c r="X645" i="3"/>
  <c r="AE645" i="3"/>
  <c r="BB645" i="3"/>
  <c r="AL645" i="3"/>
  <c r="V645" i="3"/>
  <c r="BE645" i="3"/>
  <c r="AO645" i="3"/>
  <c r="Y645" i="3"/>
  <c r="AI653" i="3"/>
  <c r="N653" i="3"/>
  <c r="AE653" i="3"/>
  <c r="AU653" i="3"/>
  <c r="BF653" i="3"/>
  <c r="AD653" i="3"/>
  <c r="BB653" i="3"/>
  <c r="AG653" i="3"/>
  <c r="BH653" i="3"/>
  <c r="AR653" i="3"/>
  <c r="AB653" i="3"/>
  <c r="BM655" i="3"/>
  <c r="BG661" i="3"/>
  <c r="AF661" i="3"/>
  <c r="BD661" i="3"/>
  <c r="Q661" i="3"/>
  <c r="X661" i="3"/>
  <c r="AV661" i="3"/>
  <c r="S661" i="3"/>
  <c r="AO661" i="3"/>
  <c r="T661" i="3"/>
  <c r="AX661" i="3"/>
  <c r="AH661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R668" i="3"/>
  <c r="W668" i="3"/>
  <c r="AC668" i="3"/>
  <c r="AH668" i="3"/>
  <c r="AM668" i="3"/>
  <c r="AS668" i="3"/>
  <c r="AX668" i="3"/>
  <c r="BC668" i="3"/>
  <c r="BI668" i="3"/>
  <c r="Q668" i="3"/>
  <c r="Y668" i="3"/>
  <c r="AE668" i="3"/>
  <c r="AL668" i="3"/>
  <c r="AT668" i="3"/>
  <c r="BA668" i="3"/>
  <c r="BG668" i="3"/>
  <c r="S668" i="3"/>
  <c r="Z668" i="3"/>
  <c r="AG668" i="3"/>
  <c r="AO668" i="3"/>
  <c r="AU668" i="3"/>
  <c r="BB668" i="3"/>
  <c r="N668" i="3"/>
  <c r="AA668" i="3"/>
  <c r="AP668" i="3"/>
  <c r="BE668" i="3"/>
  <c r="O668" i="3"/>
  <c r="AD668" i="3"/>
  <c r="AQ668" i="3"/>
  <c r="BF668" i="3"/>
  <c r="U668" i="3"/>
  <c r="AI668" i="3"/>
  <c r="AW668" i="3"/>
  <c r="V668" i="3"/>
  <c r="AK668" i="3"/>
  <c r="AY668" i="3"/>
  <c r="AC669" i="3"/>
  <c r="X669" i="3"/>
  <c r="BD669" i="3"/>
  <c r="Z669" i="3"/>
  <c r="BA669" i="3"/>
  <c r="Y669" i="3"/>
  <c r="AW669" i="3"/>
  <c r="AB669" i="3"/>
  <c r="BC669" i="3"/>
  <c r="AM669" i="3"/>
  <c r="W669" i="3"/>
  <c r="N676" i="3"/>
  <c r="R676" i="3"/>
  <c r="V676" i="3"/>
  <c r="Z676" i="3"/>
  <c r="AD676" i="3"/>
  <c r="AH676" i="3"/>
  <c r="M676" i="3"/>
  <c r="S676" i="3"/>
  <c r="X676" i="3"/>
  <c r="AC676" i="3"/>
  <c r="AI676" i="3"/>
  <c r="AM676" i="3"/>
  <c r="AQ676" i="3"/>
  <c r="AU676" i="3"/>
  <c r="AY676" i="3"/>
  <c r="BC676" i="3"/>
  <c r="BG676" i="3"/>
  <c r="T676" i="3"/>
  <c r="AA676" i="3"/>
  <c r="AG676" i="3"/>
  <c r="AN676" i="3"/>
  <c r="AS676" i="3"/>
  <c r="AX676" i="3"/>
  <c r="BD676" i="3"/>
  <c r="BI676" i="3"/>
  <c r="O676" i="3"/>
  <c r="U676" i="3"/>
  <c r="AB676" i="3"/>
  <c r="AJ676" i="3"/>
  <c r="AO676" i="3"/>
  <c r="AT676" i="3"/>
  <c r="AZ676" i="3"/>
  <c r="BE676" i="3"/>
  <c r="P676" i="3"/>
  <c r="AE676" i="3"/>
  <c r="AP676" i="3"/>
  <c r="BA676" i="3"/>
  <c r="Q676" i="3"/>
  <c r="AF676" i="3"/>
  <c r="AR676" i="3"/>
  <c r="BB676" i="3"/>
  <c r="W676" i="3"/>
  <c r="AK676" i="3"/>
  <c r="AV676" i="3"/>
  <c r="BF676" i="3"/>
  <c r="AW676" i="3"/>
  <c r="BH676" i="3"/>
  <c r="Y676" i="3"/>
  <c r="AL676" i="3"/>
  <c r="AD677" i="3"/>
  <c r="AJ677" i="3"/>
  <c r="AT677" i="3"/>
  <c r="BH677" i="3"/>
  <c r="AM677" i="3"/>
  <c r="R677" i="3"/>
  <c r="AQ677" i="3"/>
  <c r="V677" i="3"/>
  <c r="BA677" i="3"/>
  <c r="AK677" i="3"/>
  <c r="U677" i="3"/>
  <c r="AG689" i="3"/>
  <c r="W689" i="3"/>
  <c r="AM689" i="3"/>
  <c r="BC689" i="3"/>
  <c r="X689" i="3"/>
  <c r="AS689" i="3"/>
  <c r="N689" i="3"/>
  <c r="AJ689" i="3"/>
  <c r="BE689" i="3"/>
  <c r="AV689" i="3"/>
  <c r="AL689" i="3"/>
  <c r="AP689" i="3"/>
  <c r="BA689" i="3"/>
  <c r="AA689" i="3"/>
  <c r="AQ689" i="3"/>
  <c r="BG689" i="3"/>
  <c r="AC689" i="3"/>
  <c r="AX689" i="3"/>
  <c r="T689" i="3"/>
  <c r="AO689" i="3"/>
  <c r="P689" i="3"/>
  <c r="BF689" i="3"/>
  <c r="AW689" i="3"/>
  <c r="V689" i="3"/>
  <c r="O689" i="3"/>
  <c r="AE689" i="3"/>
  <c r="AU689" i="3"/>
  <c r="M689" i="3"/>
  <c r="AH689" i="3"/>
  <c r="BD689" i="3"/>
  <c r="Y689" i="3"/>
  <c r="AT689" i="3"/>
  <c r="Z689" i="3"/>
  <c r="Q689" i="3"/>
  <c r="BH689" i="3"/>
  <c r="AR689" i="3"/>
  <c r="S689" i="3"/>
  <c r="AI689" i="3"/>
  <c r="AY689" i="3"/>
  <c r="R689" i="3"/>
  <c r="AN689" i="3"/>
  <c r="BI689" i="3"/>
  <c r="AD689" i="3"/>
  <c r="AZ689" i="3"/>
  <c r="AK689" i="3"/>
  <c r="AB689" i="3"/>
  <c r="U689" i="3"/>
  <c r="AF689" i="3"/>
  <c r="O705" i="3"/>
  <c r="AE705" i="3"/>
  <c r="AU705" i="3"/>
  <c r="P705" i="3"/>
  <c r="AK705" i="3"/>
  <c r="BF705" i="3"/>
  <c r="AG705" i="3"/>
  <c r="BB705" i="3"/>
  <c r="AN705" i="3"/>
  <c r="AD705" i="3"/>
  <c r="AS705" i="3"/>
  <c r="AH705" i="3"/>
  <c r="S705" i="3"/>
  <c r="AI705" i="3"/>
  <c r="AY705" i="3"/>
  <c r="U705" i="3"/>
  <c r="AP705" i="3"/>
  <c r="Q705" i="3"/>
  <c r="AL705" i="3"/>
  <c r="BH705" i="3"/>
  <c r="AX705" i="3"/>
  <c r="AO705" i="3"/>
  <c r="Y705" i="3"/>
  <c r="BD705" i="3"/>
  <c r="W705" i="3"/>
  <c r="AM705" i="3"/>
  <c r="BC705" i="3"/>
  <c r="Z705" i="3"/>
  <c r="AV705" i="3"/>
  <c r="V705" i="3"/>
  <c r="AR705" i="3"/>
  <c r="R705" i="3"/>
  <c r="BI705" i="3"/>
  <c r="AZ705" i="3"/>
  <c r="AT705" i="3"/>
  <c r="AA705" i="3"/>
  <c r="AQ705" i="3"/>
  <c r="BG705" i="3"/>
  <c r="AF705" i="3"/>
  <c r="BA705" i="3"/>
  <c r="AB705" i="3"/>
  <c r="AW705" i="3"/>
  <c r="AC705" i="3"/>
  <c r="T705" i="3"/>
  <c r="X705" i="3"/>
  <c r="M705" i="3"/>
  <c r="BE705" i="3"/>
  <c r="AJ705" i="3"/>
  <c r="Q666" i="3"/>
  <c r="W682" i="3"/>
  <c r="M694" i="3"/>
  <c r="AT698" i="3"/>
  <c r="Z706" i="3"/>
  <c r="AX710" i="3"/>
  <c r="AI642" i="3"/>
  <c r="T642" i="3"/>
  <c r="S642" i="3"/>
  <c r="BG642" i="3"/>
  <c r="P642" i="3"/>
  <c r="AE642" i="3"/>
  <c r="BB642" i="3"/>
  <c r="AL642" i="3"/>
  <c r="V642" i="3"/>
  <c r="BE642" i="3"/>
  <c r="AO642" i="3"/>
  <c r="Y642" i="3"/>
  <c r="BI650" i="3"/>
  <c r="AI650" i="3"/>
  <c r="M650" i="3"/>
  <c r="AC650" i="3"/>
  <c r="AJ650" i="3"/>
  <c r="AZ650" i="3"/>
  <c r="X650" i="3"/>
  <c r="AW650" i="3"/>
  <c r="AB650" i="3"/>
  <c r="BB650" i="3"/>
  <c r="AL650" i="3"/>
  <c r="V650" i="3"/>
  <c r="AL658" i="3"/>
  <c r="AT658" i="3"/>
  <c r="AI658" i="3"/>
  <c r="AY658" i="3"/>
  <c r="N658" i="3"/>
  <c r="AH658" i="3"/>
  <c r="BF658" i="3"/>
  <c r="AK658" i="3"/>
  <c r="O658" i="3"/>
  <c r="AV658" i="3"/>
  <c r="AF658" i="3"/>
  <c r="P658" i="3"/>
  <c r="AT666" i="3"/>
  <c r="AV666" i="3"/>
  <c r="AU666" i="3"/>
  <c r="BC666" i="3"/>
  <c r="P666" i="3"/>
  <c r="AS666" i="3"/>
  <c r="S666" i="3"/>
  <c r="Z666" i="3"/>
  <c r="AC674" i="3"/>
  <c r="BD674" i="3"/>
  <c r="BA674" i="3"/>
  <c r="AW674" i="3"/>
  <c r="BC674" i="3"/>
  <c r="W674" i="3"/>
  <c r="AX682" i="3"/>
  <c r="Q682" i="3"/>
  <c r="U682" i="3"/>
  <c r="Y682" i="3"/>
  <c r="AN682" i="3"/>
  <c r="BC686" i="3"/>
  <c r="S686" i="3"/>
  <c r="AV686" i="3"/>
  <c r="AZ686" i="3"/>
  <c r="BF686" i="3"/>
  <c r="S690" i="3"/>
  <c r="AW690" i="3"/>
  <c r="BA690" i="3"/>
  <c r="BH690" i="3"/>
  <c r="AB690" i="3"/>
  <c r="T694" i="3"/>
  <c r="AW694" i="3"/>
  <c r="BA694" i="3"/>
  <c r="BF694" i="3"/>
  <c r="Z694" i="3"/>
  <c r="U698" i="3"/>
  <c r="AS698" i="3"/>
  <c r="BB698" i="3"/>
  <c r="BH698" i="3"/>
  <c r="AB698" i="3"/>
  <c r="U702" i="3"/>
  <c r="AS702" i="3"/>
  <c r="BC702" i="3"/>
  <c r="BF702" i="3"/>
  <c r="V706" i="3"/>
  <c r="AO706" i="3"/>
  <c r="AX706" i="3"/>
  <c r="BH706" i="3"/>
  <c r="AB706" i="3"/>
  <c r="AE710" i="3"/>
  <c r="BE710" i="3"/>
  <c r="Y710" i="3"/>
  <c r="AN710" i="3"/>
  <c r="R710" i="3"/>
  <c r="AC714" i="3"/>
  <c r="T714" i="3"/>
  <c r="AE714" i="3"/>
  <c r="AT714" i="3"/>
  <c r="N714" i="3"/>
  <c r="AG657" i="3"/>
  <c r="BB689" i="3"/>
  <c r="BH713" i="3"/>
  <c r="AB645" i="3"/>
  <c r="AW684" i="3"/>
  <c r="AG684" i="3"/>
  <c r="AD684" i="3"/>
  <c r="AQ685" i="3"/>
  <c r="O685" i="3"/>
  <c r="AB685" i="3"/>
  <c r="K633" i="3"/>
  <c r="L632" i="3"/>
  <c r="K626" i="3"/>
  <c r="L625" i="3"/>
  <c r="K621" i="3"/>
  <c r="BM788" i="3"/>
  <c r="BN770" i="3"/>
  <c r="BK770" i="3"/>
  <c r="BL762" i="3"/>
  <c r="BJ762" i="3"/>
  <c r="BM762" i="3"/>
  <c r="BK768" i="3"/>
  <c r="BN768" i="3"/>
  <c r="BL768" i="3"/>
  <c r="BJ768" i="3"/>
  <c r="BJ760" i="3"/>
  <c r="BM760" i="3"/>
  <c r="BN786" i="3"/>
  <c r="BK786" i="3"/>
  <c r="BL786" i="3"/>
  <c r="BM782" i="3"/>
  <c r="BL766" i="3"/>
  <c r="BJ766" i="3"/>
  <c r="BK758" i="3"/>
  <c r="BH661" i="3"/>
  <c r="AQ661" i="3"/>
  <c r="BM776" i="3"/>
  <c r="BL772" i="3"/>
  <c r="BN772" i="3"/>
  <c r="BK772" i="3"/>
  <c r="BM764" i="3"/>
  <c r="BL764" i="3"/>
  <c r="BJ764" i="3"/>
  <c r="Y650" i="3"/>
  <c r="M690" i="3"/>
  <c r="AS694" i="3"/>
  <c r="BF706" i="3"/>
  <c r="AF646" i="3"/>
  <c r="Q646" i="3"/>
  <c r="M646" i="3"/>
  <c r="BE646" i="3"/>
  <c r="P646" i="3"/>
  <c r="AJ646" i="3"/>
  <c r="BC646" i="3"/>
  <c r="AM646" i="3"/>
  <c r="W646" i="3"/>
  <c r="BB646" i="3"/>
  <c r="AL646" i="3"/>
  <c r="AE654" i="3"/>
  <c r="BG654" i="3"/>
  <c r="AU654" i="3"/>
  <c r="BB654" i="3"/>
  <c r="P654" i="3"/>
  <c r="AJ654" i="3"/>
  <c r="BD654" i="3"/>
  <c r="AI654" i="3"/>
  <c r="N654" i="3"/>
  <c r="AW654" i="3"/>
  <c r="AG654" i="3"/>
  <c r="Q654" i="3"/>
  <c r="BE662" i="3"/>
  <c r="AJ662" i="3"/>
  <c r="AH662" i="3"/>
  <c r="AX662" i="3"/>
  <c r="M662" i="3"/>
  <c r="AN662" i="3"/>
  <c r="BH662" i="3"/>
  <c r="AL662" i="3"/>
  <c r="Q662" i="3"/>
  <c r="AU662" i="3"/>
  <c r="AE662" i="3"/>
  <c r="O662" i="3"/>
  <c r="BL662" i="3" s="1"/>
  <c r="BF670" i="3"/>
  <c r="BC670" i="3"/>
  <c r="BI670" i="3"/>
  <c r="AG670" i="3"/>
  <c r="BA670" i="3"/>
  <c r="W670" i="3"/>
  <c r="AT670" i="3"/>
  <c r="Y670" i="3"/>
  <c r="BD670" i="3"/>
  <c r="AN670" i="3"/>
  <c r="X670" i="3"/>
  <c r="AQ678" i="3"/>
  <c r="AW678" i="3"/>
  <c r="BG678" i="3"/>
  <c r="P678" i="3"/>
  <c r="AO678" i="3"/>
  <c r="T678" i="3"/>
  <c r="AY678" i="3"/>
  <c r="AC678" i="3"/>
  <c r="BF678" i="3"/>
  <c r="AP678" i="3"/>
  <c r="Z678" i="3"/>
  <c r="AS686" i="3"/>
  <c r="R686" i="3"/>
  <c r="AH686" i="3"/>
  <c r="AX686" i="3"/>
  <c r="T686" i="3"/>
  <c r="AO686" i="3"/>
  <c r="P686" i="3"/>
  <c r="AK686" i="3"/>
  <c r="BG686" i="3"/>
  <c r="AW686" i="3"/>
  <c r="AN686" i="3"/>
  <c r="AG686" i="3"/>
  <c r="V686" i="3"/>
  <c r="AL686" i="3"/>
  <c r="BB686" i="3"/>
  <c r="Y686" i="3"/>
  <c r="AU686" i="3"/>
  <c r="U686" i="3"/>
  <c r="AQ686" i="3"/>
  <c r="Q686" i="3"/>
  <c r="BH686" i="3"/>
  <c r="AY686" i="3"/>
  <c r="AR686" i="3"/>
  <c r="P702" i="3"/>
  <c r="AK702" i="3"/>
  <c r="BG702" i="3"/>
  <c r="R702" i="3"/>
  <c r="AH702" i="3"/>
  <c r="AX702" i="3"/>
  <c r="W702" i="3"/>
  <c r="AR702" i="3"/>
  <c r="M702" i="3"/>
  <c r="AI702" i="3"/>
  <c r="BD702" i="3"/>
  <c r="AO702" i="3"/>
  <c r="AQ702" i="3"/>
  <c r="V702" i="3"/>
  <c r="AL702" i="3"/>
  <c r="BB702" i="3"/>
  <c r="AB702" i="3"/>
  <c r="AW702" i="3"/>
  <c r="S702" i="3"/>
  <c r="AN702" i="3"/>
  <c r="BI702" i="3"/>
  <c r="AZ702" i="3"/>
  <c r="BA702" i="3"/>
  <c r="AN642" i="3"/>
  <c r="M682" i="3"/>
  <c r="AI690" i="3"/>
  <c r="O698" i="3"/>
  <c r="AV702" i="3"/>
  <c r="AA710" i="3"/>
  <c r="AG714" i="3"/>
  <c r="AZ645" i="3"/>
  <c r="AN645" i="3"/>
  <c r="BH645" i="3"/>
  <c r="BD645" i="3"/>
  <c r="BC645" i="3"/>
  <c r="W645" i="3"/>
  <c r="AX645" i="3"/>
  <c r="AH645" i="3"/>
  <c r="R645" i="3"/>
  <c r="BA645" i="3"/>
  <c r="AK645" i="3"/>
  <c r="U645" i="3"/>
  <c r="AP653" i="3"/>
  <c r="R653" i="3"/>
  <c r="BI653" i="3"/>
  <c r="U653" i="3"/>
  <c r="AM653" i="3"/>
  <c r="AY653" i="3"/>
  <c r="W653" i="3"/>
  <c r="AW653" i="3"/>
  <c r="AA653" i="3"/>
  <c r="BD653" i="3"/>
  <c r="AN653" i="3"/>
  <c r="BK655" i="3"/>
  <c r="AM661" i="3"/>
  <c r="M661" i="3"/>
  <c r="AS661" i="3"/>
  <c r="BA661" i="3"/>
  <c r="P661" i="3"/>
  <c r="AN661" i="3"/>
  <c r="BE661" i="3"/>
  <c r="AJ661" i="3"/>
  <c r="O661" i="3"/>
  <c r="BL661" i="3" s="1"/>
  <c r="AT661" i="3"/>
  <c r="AD661" i="3"/>
  <c r="N661" i="3"/>
  <c r="N669" i="3"/>
  <c r="AX669" i="3"/>
  <c r="AV669" i="3"/>
  <c r="T669" i="3"/>
  <c r="AT669" i="3"/>
  <c r="R669" i="3"/>
  <c r="AR669" i="3"/>
  <c r="V669" i="3"/>
  <c r="AY669" i="3"/>
  <c r="AI669" i="3"/>
  <c r="S669" i="3"/>
  <c r="S677" i="3"/>
  <c r="Z677" i="3"/>
  <c r="AI677" i="3"/>
  <c r="BC677" i="3"/>
  <c r="AH677" i="3"/>
  <c r="BG677" i="3"/>
  <c r="AL677" i="3"/>
  <c r="P677" i="3"/>
  <c r="AW677" i="3"/>
  <c r="AG677" i="3"/>
  <c r="Q677" i="3"/>
  <c r="BN679" i="3"/>
  <c r="AR693" i="3"/>
  <c r="M693" i="3"/>
  <c r="AC693" i="3"/>
  <c r="AS693" i="3"/>
  <c r="BI693" i="3"/>
  <c r="AD693" i="3"/>
  <c r="AY693" i="3"/>
  <c r="Z693" i="3"/>
  <c r="AU693" i="3"/>
  <c r="AA693" i="3"/>
  <c r="R693" i="3"/>
  <c r="BH693" i="3"/>
  <c r="BC693" i="3"/>
  <c r="Q693" i="3"/>
  <c r="AG693" i="3"/>
  <c r="AW693" i="3"/>
  <c r="N693" i="3"/>
  <c r="AI693" i="3"/>
  <c r="BD693" i="3"/>
  <c r="AE693" i="3"/>
  <c r="AZ693" i="3"/>
  <c r="AL693" i="3"/>
  <c r="AB693" i="3"/>
  <c r="AF693" i="3"/>
  <c r="V693" i="3"/>
  <c r="U693" i="3"/>
  <c r="AK693" i="3"/>
  <c r="BA693" i="3"/>
  <c r="S693" i="3"/>
  <c r="AN693" i="3"/>
  <c r="O693" i="3"/>
  <c r="AJ693" i="3"/>
  <c r="BF693" i="3"/>
  <c r="AV693" i="3"/>
  <c r="AM693" i="3"/>
  <c r="BB693" i="3"/>
  <c r="AQ693" i="3"/>
  <c r="W693" i="3"/>
  <c r="Y693" i="3"/>
  <c r="AO693" i="3"/>
  <c r="BE693" i="3"/>
  <c r="X693" i="3"/>
  <c r="AT693" i="3"/>
  <c r="T693" i="3"/>
  <c r="AP693" i="3"/>
  <c r="P693" i="3"/>
  <c r="BG693" i="3"/>
  <c r="AX693" i="3"/>
  <c r="AH693" i="3"/>
  <c r="AU709" i="3"/>
  <c r="Z709" i="3"/>
  <c r="U709" i="3"/>
  <c r="AK709" i="3"/>
  <c r="BA709" i="3"/>
  <c r="V709" i="3"/>
  <c r="AQ709" i="3"/>
  <c r="R709" i="3"/>
  <c r="AM709" i="3"/>
  <c r="BH709" i="3"/>
  <c r="AY709" i="3"/>
  <c r="AZ709" i="3"/>
  <c r="O709" i="3"/>
  <c r="AT709" i="3"/>
  <c r="Y709" i="3"/>
  <c r="AO709" i="3"/>
  <c r="BE709" i="3"/>
  <c r="AA709" i="3"/>
  <c r="AV709" i="3"/>
  <c r="W709" i="3"/>
  <c r="AR709" i="3"/>
  <c r="S709" i="3"/>
  <c r="T709" i="3"/>
  <c r="N709" i="3"/>
  <c r="AJ709" i="3"/>
  <c r="M709" i="3"/>
  <c r="AC709" i="3"/>
  <c r="AS709" i="3"/>
  <c r="BI709" i="3"/>
  <c r="AF709" i="3"/>
  <c r="BB709" i="3"/>
  <c r="AB709" i="3"/>
  <c r="AX709" i="3"/>
  <c r="AD709" i="3"/>
  <c r="AE709" i="3"/>
  <c r="AI709" i="3"/>
  <c r="BF709" i="3"/>
  <c r="Q709" i="3"/>
  <c r="AG709" i="3"/>
  <c r="AW709" i="3"/>
  <c r="P709" i="3"/>
  <c r="AL709" i="3"/>
  <c r="BG709" i="3"/>
  <c r="AH709" i="3"/>
  <c r="BC709" i="3"/>
  <c r="AN709" i="3"/>
  <c r="AP709" i="3"/>
  <c r="BD709" i="3"/>
  <c r="X709" i="3"/>
  <c r="AX670" i="3"/>
  <c r="AI686" i="3"/>
  <c r="AI694" i="3"/>
  <c r="O702" i="3"/>
  <c r="AU706" i="3"/>
  <c r="X714" i="3"/>
  <c r="AZ642" i="3"/>
  <c r="BH642" i="3"/>
  <c r="BD642" i="3"/>
  <c r="AV642" i="3"/>
  <c r="BC642" i="3"/>
  <c r="W642" i="3"/>
  <c r="AX642" i="3"/>
  <c r="AH642" i="3"/>
  <c r="R642" i="3"/>
  <c r="BA642" i="3"/>
  <c r="AK642" i="3"/>
  <c r="AO650" i="3"/>
  <c r="O650" i="3"/>
  <c r="BE650" i="3"/>
  <c r="T650" i="3"/>
  <c r="AA650" i="3"/>
  <c r="AS650" i="3"/>
  <c r="P650" i="3"/>
  <c r="AR650" i="3"/>
  <c r="W650" i="3"/>
  <c r="AX650" i="3"/>
  <c r="AH650" i="3"/>
  <c r="R658" i="3"/>
  <c r="AC658" i="3"/>
  <c r="Y658" i="3"/>
  <c r="AQ658" i="3"/>
  <c r="BC658" i="3"/>
  <c r="AA658" i="3"/>
  <c r="BA658" i="3"/>
  <c r="AE658" i="3"/>
  <c r="BH658" i="3"/>
  <c r="AR658" i="3"/>
  <c r="AB658" i="3"/>
  <c r="AY666" i="3"/>
  <c r="BF666" i="3"/>
  <c r="AO666" i="3"/>
  <c r="AM666" i="3"/>
  <c r="AR666" i="3"/>
  <c r="BI666" i="3"/>
  <c r="AN666" i="3"/>
  <c r="AP666" i="3"/>
  <c r="V666" i="3"/>
  <c r="AK674" i="3"/>
  <c r="AH674" i="3"/>
  <c r="AF674" i="3"/>
  <c r="AG674" i="3"/>
  <c r="AQ674" i="3"/>
  <c r="BB682" i="3"/>
  <c r="R682" i="3"/>
  <c r="AU682" i="3"/>
  <c r="AY682" i="3"/>
  <c r="BH682" i="3"/>
  <c r="AB682" i="3"/>
  <c r="W686" i="3"/>
  <c r="AM686" i="3"/>
  <c r="AF686" i="3"/>
  <c r="AJ686" i="3"/>
  <c r="AT686" i="3"/>
  <c r="N686" i="3"/>
  <c r="AM690" i="3"/>
  <c r="AG690" i="3"/>
  <c r="AK690" i="3"/>
  <c r="AV690" i="3"/>
  <c r="P690" i="3"/>
  <c r="AN694" i="3"/>
  <c r="AG694" i="3"/>
  <c r="AK694" i="3"/>
  <c r="AT694" i="3"/>
  <c r="N694" i="3"/>
  <c r="AD698" i="3"/>
  <c r="AC698" i="3"/>
  <c r="AL698" i="3"/>
  <c r="AV698" i="3"/>
  <c r="P698" i="3"/>
  <c r="AE702" i="3"/>
  <c r="AC702" i="3"/>
  <c r="AM702" i="3"/>
  <c r="AT702" i="3"/>
  <c r="N702" i="3"/>
  <c r="AE706" i="3"/>
  <c r="Y706" i="3"/>
  <c r="AH706" i="3"/>
  <c r="AV706" i="3"/>
  <c r="P706" i="3"/>
  <c r="AT710" i="3"/>
  <c r="AS710" i="3"/>
  <c r="BH710" i="3"/>
  <c r="AB710" i="3"/>
  <c r="U714" i="3"/>
  <c r="BG714" i="3"/>
  <c r="AA714" i="3"/>
  <c r="AP714" i="3"/>
  <c r="T716" i="3"/>
  <c r="Q716" i="3"/>
  <c r="AG716" i="3"/>
  <c r="AW716" i="3"/>
  <c r="N716" i="3"/>
  <c r="AD716" i="3"/>
  <c r="AT716" i="3"/>
  <c r="O716" i="3"/>
  <c r="AU716" i="3"/>
  <c r="AF716" i="3"/>
  <c r="AA716" i="3"/>
  <c r="AR716" i="3"/>
  <c r="AY716" i="3"/>
  <c r="U716" i="3"/>
  <c r="AK716" i="3"/>
  <c r="BA716" i="3"/>
  <c r="R716" i="3"/>
  <c r="AH716" i="3"/>
  <c r="AX716" i="3"/>
  <c r="W716" i="3"/>
  <c r="BC716" i="3"/>
  <c r="AN716" i="3"/>
  <c r="AQ716" i="3"/>
  <c r="BH716" i="3"/>
  <c r="Y716" i="3"/>
  <c r="AO716" i="3"/>
  <c r="BE716" i="3"/>
  <c r="V716" i="3"/>
  <c r="AL716" i="3"/>
  <c r="BB716" i="3"/>
  <c r="AE716" i="3"/>
  <c r="P716" i="3"/>
  <c r="AV716" i="3"/>
  <c r="BG716" i="3"/>
  <c r="S716" i="3"/>
  <c r="M716" i="3"/>
  <c r="AC716" i="3"/>
  <c r="AS716" i="3"/>
  <c r="BI716" i="3"/>
  <c r="Z716" i="3"/>
  <c r="AP716" i="3"/>
  <c r="BF716" i="3"/>
  <c r="AM716" i="3"/>
  <c r="X716" i="3"/>
  <c r="BD716" i="3"/>
  <c r="AB716" i="3"/>
  <c r="AI716" i="3"/>
  <c r="AZ716" i="3"/>
  <c r="AJ716" i="3"/>
  <c r="AA673" i="3"/>
  <c r="N705" i="3"/>
  <c r="T677" i="3"/>
  <c r="Q684" i="3"/>
  <c r="AV684" i="3"/>
  <c r="BG684" i="3"/>
  <c r="AP685" i="3"/>
  <c r="AN685" i="3"/>
  <c r="BE685" i="3"/>
  <c r="BN695" i="3"/>
  <c r="BJ703" i="3"/>
  <c r="V719" i="3"/>
  <c r="AL719" i="3"/>
  <c r="BB719" i="3"/>
  <c r="W719" i="3"/>
  <c r="AM719" i="3"/>
  <c r="BC719" i="3"/>
  <c r="AF719" i="3"/>
  <c r="Q719" i="3"/>
  <c r="AW719" i="3"/>
  <c r="AZ719" i="3"/>
  <c r="AB719" i="3"/>
  <c r="Z719" i="3"/>
  <c r="AP719" i="3"/>
  <c r="BF719" i="3"/>
  <c r="AA719" i="3"/>
  <c r="AQ719" i="3"/>
  <c r="BG719" i="3"/>
  <c r="AN719" i="3"/>
  <c r="Y719" i="3"/>
  <c r="BE719" i="3"/>
  <c r="U719" i="3"/>
  <c r="AR719" i="3"/>
  <c r="N719" i="3"/>
  <c r="AD719" i="3"/>
  <c r="AT719" i="3"/>
  <c r="O719" i="3"/>
  <c r="AE719" i="3"/>
  <c r="AU719" i="3"/>
  <c r="P719" i="3"/>
  <c r="AV719" i="3"/>
  <c r="AG719" i="3"/>
  <c r="T719" i="3"/>
  <c r="AK719" i="3"/>
  <c r="BH719" i="3"/>
  <c r="BI719" i="3"/>
  <c r="R719" i="3"/>
  <c r="AH719" i="3"/>
  <c r="AX719" i="3"/>
  <c r="S719" i="3"/>
  <c r="AI719" i="3"/>
  <c r="AY719" i="3"/>
  <c r="X719" i="3"/>
  <c r="BD719" i="3"/>
  <c r="AO719" i="3"/>
  <c r="AJ719" i="3"/>
  <c r="BA719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P727" i="3"/>
  <c r="U727" i="3"/>
  <c r="AA727" i="3"/>
  <c r="AF727" i="3"/>
  <c r="AK727" i="3"/>
  <c r="AQ727" i="3"/>
  <c r="AV727" i="3"/>
  <c r="BA727" i="3"/>
  <c r="BG727" i="3"/>
  <c r="Q727" i="3"/>
  <c r="W727" i="3"/>
  <c r="AB727" i="3"/>
  <c r="AG727" i="3"/>
  <c r="AM727" i="3"/>
  <c r="AR727" i="3"/>
  <c r="AW727" i="3"/>
  <c r="BC727" i="3"/>
  <c r="BH727" i="3"/>
  <c r="M727" i="3"/>
  <c r="X727" i="3"/>
  <c r="AI727" i="3"/>
  <c r="AS727" i="3"/>
  <c r="BD727" i="3"/>
  <c r="O727" i="3"/>
  <c r="Y727" i="3"/>
  <c r="AJ727" i="3"/>
  <c r="AU727" i="3"/>
  <c r="BE727" i="3"/>
  <c r="S727" i="3"/>
  <c r="AC727" i="3"/>
  <c r="AN727" i="3"/>
  <c r="AY727" i="3"/>
  <c r="BI727" i="3"/>
  <c r="T727" i="3"/>
  <c r="AE727" i="3"/>
  <c r="AO727" i="3"/>
  <c r="AZ727" i="3"/>
  <c r="N742" i="3"/>
  <c r="R742" i="3"/>
  <c r="V742" i="3"/>
  <c r="Z742" i="3"/>
  <c r="AD742" i="3"/>
  <c r="AH742" i="3"/>
  <c r="AL742" i="3"/>
  <c r="AP742" i="3"/>
  <c r="AT742" i="3"/>
  <c r="AX742" i="3"/>
  <c r="BB742" i="3"/>
  <c r="BF742" i="3"/>
  <c r="O742" i="3"/>
  <c r="S742" i="3"/>
  <c r="W742" i="3"/>
  <c r="AA742" i="3"/>
  <c r="AE742" i="3"/>
  <c r="AI742" i="3"/>
  <c r="AM742" i="3"/>
  <c r="AQ742" i="3"/>
  <c r="AU742" i="3"/>
  <c r="AY742" i="3"/>
  <c r="BC742" i="3"/>
  <c r="BG742" i="3"/>
  <c r="P742" i="3"/>
  <c r="X742" i="3"/>
  <c r="AF742" i="3"/>
  <c r="AN742" i="3"/>
  <c r="AV742" i="3"/>
  <c r="BD742" i="3"/>
  <c r="Q742" i="3"/>
  <c r="Y742" i="3"/>
  <c r="AG742" i="3"/>
  <c r="AO742" i="3"/>
  <c r="AW742" i="3"/>
  <c r="BE742" i="3"/>
  <c r="T742" i="3"/>
  <c r="AB742" i="3"/>
  <c r="AJ742" i="3"/>
  <c r="AR742" i="3"/>
  <c r="AZ742" i="3"/>
  <c r="BH742" i="3"/>
  <c r="M742" i="3"/>
  <c r="AS742" i="3"/>
  <c r="U742" i="3"/>
  <c r="BA742" i="3"/>
  <c r="AC742" i="3"/>
  <c r="BI742" i="3"/>
  <c r="AK742" i="3"/>
  <c r="BK651" i="3"/>
  <c r="BM659" i="3"/>
  <c r="BJ675" i="3"/>
  <c r="AD712" i="3"/>
  <c r="S712" i="3"/>
  <c r="AI712" i="3"/>
  <c r="AY712" i="3"/>
  <c r="T712" i="3"/>
  <c r="AJ712" i="3"/>
  <c r="AZ712" i="3"/>
  <c r="Y712" i="3"/>
  <c r="BE712" i="3"/>
  <c r="AP712" i="3"/>
  <c r="AK712" i="3"/>
  <c r="BB712" i="3"/>
  <c r="BI712" i="3"/>
  <c r="W712" i="3"/>
  <c r="AM712" i="3"/>
  <c r="BC712" i="3"/>
  <c r="X712" i="3"/>
  <c r="AN712" i="3"/>
  <c r="BD712" i="3"/>
  <c r="AG712" i="3"/>
  <c r="R712" i="3"/>
  <c r="AX712" i="3"/>
  <c r="BA712" i="3"/>
  <c r="M712" i="3"/>
  <c r="AA712" i="3"/>
  <c r="AQ712" i="3"/>
  <c r="BG712" i="3"/>
  <c r="AB712" i="3"/>
  <c r="AR712" i="3"/>
  <c r="BH712" i="3"/>
  <c r="AO712" i="3"/>
  <c r="Z712" i="3"/>
  <c r="BF712" i="3"/>
  <c r="V712" i="3"/>
  <c r="AC712" i="3"/>
  <c r="O712" i="3"/>
  <c r="AE712" i="3"/>
  <c r="AU712" i="3"/>
  <c r="P712" i="3"/>
  <c r="AF712" i="3"/>
  <c r="AV712" i="3"/>
  <c r="Q712" i="3"/>
  <c r="AW712" i="3"/>
  <c r="AH712" i="3"/>
  <c r="U712" i="3"/>
  <c r="AL712" i="3"/>
  <c r="AS712" i="3"/>
  <c r="AT712" i="3"/>
  <c r="BN687" i="3"/>
  <c r="BN703" i="3"/>
  <c r="BN711" i="3"/>
  <c r="AB723" i="3"/>
  <c r="AR723" i="3"/>
  <c r="BH723" i="3"/>
  <c r="U723" i="3"/>
  <c r="AP723" i="3"/>
  <c r="O723" i="3"/>
  <c r="AL723" i="3"/>
  <c r="BG723" i="3"/>
  <c r="BC723" i="3"/>
  <c r="BE723" i="3"/>
  <c r="AX723" i="3"/>
  <c r="P723" i="3"/>
  <c r="AF723" i="3"/>
  <c r="AV723" i="3"/>
  <c r="M723" i="3"/>
  <c r="Z723" i="3"/>
  <c r="AU723" i="3"/>
  <c r="V723" i="3"/>
  <c r="AQ723" i="3"/>
  <c r="W723" i="3"/>
  <c r="Y723" i="3"/>
  <c r="R723" i="3"/>
  <c r="BI723" i="3"/>
  <c r="T723" i="3"/>
  <c r="AJ723" i="3"/>
  <c r="AZ723" i="3"/>
  <c r="Q723" i="3"/>
  <c r="AE723" i="3"/>
  <c r="BA723" i="3"/>
  <c r="AA723" i="3"/>
  <c r="AW723" i="3"/>
  <c r="AH723" i="3"/>
  <c r="AI723" i="3"/>
  <c r="AC723" i="3"/>
  <c r="AO723" i="3"/>
  <c r="X723" i="3"/>
  <c r="AN723" i="3"/>
  <c r="BD723" i="3"/>
  <c r="N723" i="3"/>
  <c r="AK723" i="3"/>
  <c r="BF723" i="3"/>
  <c r="AG723" i="3"/>
  <c r="BB723" i="3"/>
  <c r="AS723" i="3"/>
  <c r="AT723" i="3"/>
  <c r="AM723" i="3"/>
  <c r="AB718" i="3"/>
  <c r="AR718" i="3"/>
  <c r="BH718" i="3"/>
  <c r="Y718" i="3"/>
  <c r="AO718" i="3"/>
  <c r="BE718" i="3"/>
  <c r="AH718" i="3"/>
  <c r="S718" i="3"/>
  <c r="AY718" i="3"/>
  <c r="BB718" i="3"/>
  <c r="N718" i="3"/>
  <c r="AE718" i="3"/>
  <c r="P718" i="3"/>
  <c r="AF718" i="3"/>
  <c r="AV718" i="3"/>
  <c r="M718" i="3"/>
  <c r="AC718" i="3"/>
  <c r="AS718" i="3"/>
  <c r="BI718" i="3"/>
  <c r="AP718" i="3"/>
  <c r="AA718" i="3"/>
  <c r="BG718" i="3"/>
  <c r="W718" i="3"/>
  <c r="AD718" i="3"/>
  <c r="AU718" i="3"/>
  <c r="T718" i="3"/>
  <c r="AJ718" i="3"/>
  <c r="AZ718" i="3"/>
  <c r="Q718" i="3"/>
  <c r="AG718" i="3"/>
  <c r="AW718" i="3"/>
  <c r="R718" i="3"/>
  <c r="AX718" i="3"/>
  <c r="AI718" i="3"/>
  <c r="V718" i="3"/>
  <c r="AM718" i="3"/>
  <c r="AT718" i="3"/>
  <c r="X718" i="3"/>
  <c r="AN718" i="3"/>
  <c r="BD718" i="3"/>
  <c r="U718" i="3"/>
  <c r="AK718" i="3"/>
  <c r="BA718" i="3"/>
  <c r="Z718" i="3"/>
  <c r="BF718" i="3"/>
  <c r="AQ718" i="3"/>
  <c r="AL718" i="3"/>
  <c r="BC718" i="3"/>
  <c r="O718" i="3"/>
  <c r="BL718" i="3" s="1"/>
  <c r="N730" i="3"/>
  <c r="R730" i="3"/>
  <c r="V730" i="3"/>
  <c r="Z730" i="3"/>
  <c r="AD730" i="3"/>
  <c r="AH730" i="3"/>
  <c r="AL730" i="3"/>
  <c r="AP730" i="3"/>
  <c r="AT730" i="3"/>
  <c r="AX730" i="3"/>
  <c r="BB730" i="3"/>
  <c r="BF730" i="3"/>
  <c r="M730" i="3"/>
  <c r="S730" i="3"/>
  <c r="X730" i="3"/>
  <c r="AC730" i="3"/>
  <c r="AI730" i="3"/>
  <c r="AN730" i="3"/>
  <c r="AS730" i="3"/>
  <c r="AY730" i="3"/>
  <c r="BD730" i="3"/>
  <c r="BI730" i="3"/>
  <c r="O730" i="3"/>
  <c r="T730" i="3"/>
  <c r="Y730" i="3"/>
  <c r="AE730" i="3"/>
  <c r="AJ730" i="3"/>
  <c r="AO730" i="3"/>
  <c r="AU730" i="3"/>
  <c r="AZ730" i="3"/>
  <c r="BE730" i="3"/>
  <c r="U730" i="3"/>
  <c r="AF730" i="3"/>
  <c r="AQ730" i="3"/>
  <c r="BA730" i="3"/>
  <c r="W730" i="3"/>
  <c r="AG730" i="3"/>
  <c r="AR730" i="3"/>
  <c r="BC730" i="3"/>
  <c r="P730" i="3"/>
  <c r="AA730" i="3"/>
  <c r="AK730" i="3"/>
  <c r="AV730" i="3"/>
  <c r="BG730" i="3"/>
  <c r="AM730" i="3"/>
  <c r="AW730" i="3"/>
  <c r="Q730" i="3"/>
  <c r="BH730" i="3"/>
  <c r="AB730" i="3"/>
  <c r="P746" i="3"/>
  <c r="T746" i="3"/>
  <c r="X746" i="3"/>
  <c r="AB746" i="3"/>
  <c r="AF746" i="3"/>
  <c r="AJ746" i="3"/>
  <c r="AN746" i="3"/>
  <c r="AR746" i="3"/>
  <c r="AV746" i="3"/>
  <c r="AZ746" i="3"/>
  <c r="BD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N746" i="3"/>
  <c r="V746" i="3"/>
  <c r="AD746" i="3"/>
  <c r="AL746" i="3"/>
  <c r="AT746" i="3"/>
  <c r="BB746" i="3"/>
  <c r="O746" i="3"/>
  <c r="W746" i="3"/>
  <c r="AE746" i="3"/>
  <c r="AM746" i="3"/>
  <c r="AU746" i="3"/>
  <c r="BC746" i="3"/>
  <c r="R746" i="3"/>
  <c r="Z746" i="3"/>
  <c r="AH746" i="3"/>
  <c r="AP746" i="3"/>
  <c r="AX746" i="3"/>
  <c r="BF746" i="3"/>
  <c r="AI746" i="3"/>
  <c r="AQ746" i="3"/>
  <c r="S746" i="3"/>
  <c r="AY746" i="3"/>
  <c r="AA746" i="3"/>
  <c r="BG746" i="3"/>
  <c r="BM651" i="3"/>
  <c r="BK659" i="3"/>
  <c r="BM667" i="3"/>
  <c r="BJ680" i="3"/>
  <c r="BN683" i="3"/>
  <c r="BJ695" i="3"/>
  <c r="P731" i="3"/>
  <c r="T731" i="3"/>
  <c r="X731" i="3"/>
  <c r="AB731" i="3"/>
  <c r="AF731" i="3"/>
  <c r="AJ731" i="3"/>
  <c r="AN731" i="3"/>
  <c r="AR731" i="3"/>
  <c r="AV731" i="3"/>
  <c r="AZ731" i="3"/>
  <c r="BD731" i="3"/>
  <c r="BH731" i="3"/>
  <c r="M731" i="3"/>
  <c r="Q731" i="3"/>
  <c r="U731" i="3"/>
  <c r="Y731" i="3"/>
  <c r="AC731" i="3"/>
  <c r="AG731" i="3"/>
  <c r="AK731" i="3"/>
  <c r="AO731" i="3"/>
  <c r="AS731" i="3"/>
  <c r="AW731" i="3"/>
  <c r="BA731" i="3"/>
  <c r="BE731" i="3"/>
  <c r="BI731" i="3"/>
  <c r="N731" i="3"/>
  <c r="V731" i="3"/>
  <c r="AD731" i="3"/>
  <c r="AL731" i="3"/>
  <c r="AT731" i="3"/>
  <c r="BB731" i="3"/>
  <c r="O731" i="3"/>
  <c r="W731" i="3"/>
  <c r="AE731" i="3"/>
  <c r="AM731" i="3"/>
  <c r="AU731" i="3"/>
  <c r="BC731" i="3"/>
  <c r="R731" i="3"/>
  <c r="Z731" i="3"/>
  <c r="AH731" i="3"/>
  <c r="AP731" i="3"/>
  <c r="AX731" i="3"/>
  <c r="BF731" i="3"/>
  <c r="AA731" i="3"/>
  <c r="BG731" i="3"/>
  <c r="AI731" i="3"/>
  <c r="AQ731" i="3"/>
  <c r="S731" i="3"/>
  <c r="BM731" i="3" s="1"/>
  <c r="AY731" i="3"/>
  <c r="V722" i="3"/>
  <c r="AL722" i="3"/>
  <c r="BB722" i="3"/>
  <c r="W722" i="3"/>
  <c r="AM722" i="3"/>
  <c r="BC722" i="3"/>
  <c r="AF722" i="3"/>
  <c r="Q722" i="3"/>
  <c r="AW722" i="3"/>
  <c r="BH722" i="3"/>
  <c r="BI722" i="3"/>
  <c r="BA722" i="3"/>
  <c r="Z722" i="3"/>
  <c r="AP722" i="3"/>
  <c r="BF722" i="3"/>
  <c r="AA722" i="3"/>
  <c r="AQ722" i="3"/>
  <c r="BG722" i="3"/>
  <c r="AN722" i="3"/>
  <c r="Y722" i="3"/>
  <c r="BE722" i="3"/>
  <c r="M722" i="3"/>
  <c r="T722" i="3"/>
  <c r="U722" i="3"/>
  <c r="N722" i="3"/>
  <c r="AD722" i="3"/>
  <c r="AT722" i="3"/>
  <c r="O722" i="3"/>
  <c r="AE722" i="3"/>
  <c r="AU722" i="3"/>
  <c r="P722" i="3"/>
  <c r="AV722" i="3"/>
  <c r="AG722" i="3"/>
  <c r="AB722" i="3"/>
  <c r="AC722" i="3"/>
  <c r="AJ722" i="3"/>
  <c r="AK722" i="3"/>
  <c r="R722" i="3"/>
  <c r="AH722" i="3"/>
  <c r="AX722" i="3"/>
  <c r="S722" i="3"/>
  <c r="AI722" i="3"/>
  <c r="AY722" i="3"/>
  <c r="X722" i="3"/>
  <c r="BD722" i="3"/>
  <c r="AO722" i="3"/>
  <c r="AR722" i="3"/>
  <c r="AS722" i="3"/>
  <c r="AZ722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S734" i="3"/>
  <c r="AA734" i="3"/>
  <c r="AI734" i="3"/>
  <c r="AQ734" i="3"/>
  <c r="AY734" i="3"/>
  <c r="BG734" i="3"/>
  <c r="T734" i="3"/>
  <c r="AB734" i="3"/>
  <c r="AJ734" i="3"/>
  <c r="AR734" i="3"/>
  <c r="AZ734" i="3"/>
  <c r="BH734" i="3"/>
  <c r="O734" i="3"/>
  <c r="W734" i="3"/>
  <c r="AE734" i="3"/>
  <c r="AM734" i="3"/>
  <c r="AU734" i="3"/>
  <c r="BC734" i="3"/>
  <c r="AF734" i="3"/>
  <c r="AN734" i="3"/>
  <c r="P734" i="3"/>
  <c r="AV734" i="3"/>
  <c r="X734" i="3"/>
  <c r="BD734" i="3"/>
  <c r="BJ672" i="3"/>
  <c r="BJ683" i="3"/>
  <c r="BJ687" i="3"/>
  <c r="BJ711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Y735" i="3"/>
  <c r="AG735" i="3"/>
  <c r="AO735" i="3"/>
  <c r="AW735" i="3"/>
  <c r="BE735" i="3"/>
  <c r="R735" i="3"/>
  <c r="Z735" i="3"/>
  <c r="AH735" i="3"/>
  <c r="AP735" i="3"/>
  <c r="AX735" i="3"/>
  <c r="BF735" i="3"/>
  <c r="M735" i="3"/>
  <c r="U735" i="3"/>
  <c r="AC735" i="3"/>
  <c r="AK735" i="3"/>
  <c r="AS735" i="3"/>
  <c r="BA735" i="3"/>
  <c r="BI735" i="3"/>
  <c r="N735" i="3"/>
  <c r="AT735" i="3"/>
  <c r="V735" i="3"/>
  <c r="BB735" i="3"/>
  <c r="AD735" i="3"/>
  <c r="AL735" i="3"/>
  <c r="P726" i="3"/>
  <c r="AF726" i="3"/>
  <c r="AV726" i="3"/>
  <c r="M726" i="3"/>
  <c r="AH726" i="3"/>
  <c r="BC726" i="3"/>
  <c r="Y726" i="3"/>
  <c r="AT726" i="3"/>
  <c r="AE726" i="3"/>
  <c r="AG726" i="3"/>
  <c r="Z726" i="3"/>
  <c r="AA726" i="3"/>
  <c r="BG726" i="3"/>
  <c r="T726" i="3"/>
  <c r="AJ726" i="3"/>
  <c r="AZ726" i="3"/>
  <c r="R726" i="3"/>
  <c r="AM726" i="3"/>
  <c r="BI726" i="3"/>
  <c r="AD726" i="3"/>
  <c r="AY726" i="3"/>
  <c r="AP726" i="3"/>
  <c r="AQ726" i="3"/>
  <c r="AK726" i="3"/>
  <c r="AL726" i="3"/>
  <c r="X726" i="3"/>
  <c r="AN726" i="3"/>
  <c r="BD726" i="3"/>
  <c r="W726" i="3"/>
  <c r="AS726" i="3"/>
  <c r="N726" i="3"/>
  <c r="AI726" i="3"/>
  <c r="BE726" i="3"/>
  <c r="BA726" i="3"/>
  <c r="BB726" i="3"/>
  <c r="AU726" i="3"/>
  <c r="AW726" i="3"/>
  <c r="AB726" i="3"/>
  <c r="AR726" i="3"/>
  <c r="BH726" i="3"/>
  <c r="AC726" i="3"/>
  <c r="AX726" i="3"/>
  <c r="S726" i="3"/>
  <c r="AO726" i="3"/>
  <c r="U726" i="3"/>
  <c r="V726" i="3"/>
  <c r="O726" i="3"/>
  <c r="BF726" i="3"/>
  <c r="Q726" i="3"/>
  <c r="P738" i="3"/>
  <c r="T738" i="3"/>
  <c r="X738" i="3"/>
  <c r="AB738" i="3"/>
  <c r="AF738" i="3"/>
  <c r="AJ738" i="3"/>
  <c r="AN738" i="3"/>
  <c r="AR738" i="3"/>
  <c r="AV738" i="3"/>
  <c r="AZ738" i="3"/>
  <c r="BD738" i="3"/>
  <c r="BH738" i="3"/>
  <c r="M738" i="3"/>
  <c r="Q738" i="3"/>
  <c r="U738" i="3"/>
  <c r="Y738" i="3"/>
  <c r="AC738" i="3"/>
  <c r="AG738" i="3"/>
  <c r="AK738" i="3"/>
  <c r="AO738" i="3"/>
  <c r="AS738" i="3"/>
  <c r="AW738" i="3"/>
  <c r="BA738" i="3"/>
  <c r="BE738" i="3"/>
  <c r="BI738" i="3"/>
  <c r="R738" i="3"/>
  <c r="Z738" i="3"/>
  <c r="AH738" i="3"/>
  <c r="AP738" i="3"/>
  <c r="AX738" i="3"/>
  <c r="BF738" i="3"/>
  <c r="S738" i="3"/>
  <c r="AA738" i="3"/>
  <c r="AI738" i="3"/>
  <c r="AQ738" i="3"/>
  <c r="AY738" i="3"/>
  <c r="BG738" i="3"/>
  <c r="N738" i="3"/>
  <c r="V738" i="3"/>
  <c r="AD738" i="3"/>
  <c r="AL738" i="3"/>
  <c r="AT738" i="3"/>
  <c r="BB738" i="3"/>
  <c r="W738" i="3"/>
  <c r="BC738" i="3"/>
  <c r="AE738" i="3"/>
  <c r="AM738" i="3"/>
  <c r="O738" i="3"/>
  <c r="AU738" i="3"/>
  <c r="N712" i="3"/>
  <c r="BN691" i="3"/>
  <c r="BJ691" i="3"/>
  <c r="BN699" i="3"/>
  <c r="BN707" i="3"/>
  <c r="BN715" i="3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M728" i="3"/>
  <c r="R728" i="3"/>
  <c r="X728" i="3"/>
  <c r="AC728" i="3"/>
  <c r="AH728" i="3"/>
  <c r="AN728" i="3"/>
  <c r="AS728" i="3"/>
  <c r="AX728" i="3"/>
  <c r="BD728" i="3"/>
  <c r="BI728" i="3"/>
  <c r="N728" i="3"/>
  <c r="T728" i="3"/>
  <c r="Y728" i="3"/>
  <c r="AD728" i="3"/>
  <c r="AJ728" i="3"/>
  <c r="AO728" i="3"/>
  <c r="AT728" i="3"/>
  <c r="AZ728" i="3"/>
  <c r="BE728" i="3"/>
  <c r="P728" i="3"/>
  <c r="Z728" i="3"/>
  <c r="AK728" i="3"/>
  <c r="AV728" i="3"/>
  <c r="BF728" i="3"/>
  <c r="Q728" i="3"/>
  <c r="AB728" i="3"/>
  <c r="AL728" i="3"/>
  <c r="AW728" i="3"/>
  <c r="BH728" i="3"/>
  <c r="U728" i="3"/>
  <c r="AF728" i="3"/>
  <c r="AP728" i="3"/>
  <c r="BA728" i="3"/>
  <c r="BB728" i="3"/>
  <c r="V728" i="3"/>
  <c r="AG728" i="3"/>
  <c r="AR728" i="3"/>
  <c r="P733" i="3"/>
  <c r="T733" i="3"/>
  <c r="X733" i="3"/>
  <c r="AB733" i="3"/>
  <c r="AF733" i="3"/>
  <c r="AJ733" i="3"/>
  <c r="AN733" i="3"/>
  <c r="AR733" i="3"/>
  <c r="AV733" i="3"/>
  <c r="AZ733" i="3"/>
  <c r="BD733" i="3"/>
  <c r="BH733" i="3"/>
  <c r="M733" i="3"/>
  <c r="Q733" i="3"/>
  <c r="U733" i="3"/>
  <c r="Y733" i="3"/>
  <c r="AC733" i="3"/>
  <c r="AG733" i="3"/>
  <c r="AK733" i="3"/>
  <c r="AO733" i="3"/>
  <c r="AS733" i="3"/>
  <c r="AW733" i="3"/>
  <c r="BA733" i="3"/>
  <c r="BE733" i="3"/>
  <c r="BI733" i="3"/>
  <c r="N733" i="3"/>
  <c r="V733" i="3"/>
  <c r="AD733" i="3"/>
  <c r="AL733" i="3"/>
  <c r="AT733" i="3"/>
  <c r="BB733" i="3"/>
  <c r="O733" i="3"/>
  <c r="W733" i="3"/>
  <c r="AE733" i="3"/>
  <c r="AM733" i="3"/>
  <c r="AU733" i="3"/>
  <c r="BC733" i="3"/>
  <c r="R733" i="3"/>
  <c r="Z733" i="3"/>
  <c r="AH733" i="3"/>
  <c r="AP733" i="3"/>
  <c r="AX733" i="3"/>
  <c r="BF733" i="3"/>
  <c r="S733" i="3"/>
  <c r="AY733" i="3"/>
  <c r="AA733" i="3"/>
  <c r="BG733" i="3"/>
  <c r="AI733" i="3"/>
  <c r="AQ733" i="3"/>
  <c r="BK745" i="3"/>
  <c r="BL750" i="3"/>
  <c r="BJ750" i="3"/>
  <c r="AP720" i="3"/>
  <c r="Y720" i="3"/>
  <c r="AW720" i="3"/>
  <c r="AT720" i="3"/>
  <c r="N720" i="3"/>
  <c r="AK720" i="3"/>
  <c r="BH720" i="3"/>
  <c r="AR720" i="3"/>
  <c r="AB720" i="3"/>
  <c r="BG720" i="3"/>
  <c r="AQ720" i="3"/>
  <c r="AA720" i="3"/>
  <c r="BC732" i="3"/>
  <c r="AM732" i="3"/>
  <c r="AD732" i="3"/>
  <c r="AY732" i="3"/>
  <c r="S732" i="3"/>
  <c r="AH732" i="3"/>
  <c r="BE732" i="3"/>
  <c r="AO732" i="3"/>
  <c r="Y732" i="3"/>
  <c r="BH732" i="3"/>
  <c r="AR732" i="3"/>
  <c r="AB732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N741" i="3"/>
  <c r="R741" i="3"/>
  <c r="V741" i="3"/>
  <c r="Z741" i="3"/>
  <c r="AD741" i="3"/>
  <c r="AH741" i="3"/>
  <c r="AL741" i="3"/>
  <c r="AP741" i="3"/>
  <c r="AT741" i="3"/>
  <c r="AX741" i="3"/>
  <c r="BB741" i="3"/>
  <c r="BF741" i="3"/>
  <c r="S741" i="3"/>
  <c r="AA741" i="3"/>
  <c r="AI741" i="3"/>
  <c r="AQ741" i="3"/>
  <c r="AY741" i="3"/>
  <c r="BG741" i="3"/>
  <c r="T741" i="3"/>
  <c r="AB741" i="3"/>
  <c r="AJ741" i="3"/>
  <c r="AR741" i="3"/>
  <c r="AZ741" i="3"/>
  <c r="BH741" i="3"/>
  <c r="O741" i="3"/>
  <c r="W741" i="3"/>
  <c r="AE741" i="3"/>
  <c r="AM741" i="3"/>
  <c r="AU741" i="3"/>
  <c r="BC741" i="3"/>
  <c r="AF741" i="3"/>
  <c r="AN741" i="3"/>
  <c r="P741" i="3"/>
  <c r="AV741" i="3"/>
  <c r="X741" i="3"/>
  <c r="BD741" i="3"/>
  <c r="M752" i="3"/>
  <c r="Q752" i="3"/>
  <c r="U752" i="3"/>
  <c r="Y752" i="3"/>
  <c r="AC752" i="3"/>
  <c r="AG752" i="3"/>
  <c r="AK752" i="3"/>
  <c r="AO752" i="3"/>
  <c r="AS752" i="3"/>
  <c r="AW752" i="3"/>
  <c r="BA752" i="3"/>
  <c r="BE752" i="3"/>
  <c r="BI752" i="3"/>
  <c r="N752" i="3"/>
  <c r="R752" i="3"/>
  <c r="V752" i="3"/>
  <c r="Z752" i="3"/>
  <c r="AD752" i="3"/>
  <c r="AH752" i="3"/>
  <c r="AL752" i="3"/>
  <c r="AP752" i="3"/>
  <c r="AT752" i="3"/>
  <c r="AX752" i="3"/>
  <c r="BB752" i="3"/>
  <c r="BF752" i="3"/>
  <c r="O752" i="3"/>
  <c r="W752" i="3"/>
  <c r="AE752" i="3"/>
  <c r="AM752" i="3"/>
  <c r="AU752" i="3"/>
  <c r="BC752" i="3"/>
  <c r="P752" i="3"/>
  <c r="X752" i="3"/>
  <c r="AF752" i="3"/>
  <c r="AN752" i="3"/>
  <c r="AV752" i="3"/>
  <c r="BD752" i="3"/>
  <c r="S752" i="3"/>
  <c r="AA752" i="3"/>
  <c r="AI752" i="3"/>
  <c r="AQ752" i="3"/>
  <c r="AY752" i="3"/>
  <c r="BG752" i="3"/>
  <c r="AR752" i="3"/>
  <c r="T752" i="3"/>
  <c r="AZ752" i="3"/>
  <c r="AB752" i="3"/>
  <c r="BH752" i="3"/>
  <c r="AJ752" i="3"/>
  <c r="AI743" i="3"/>
  <c r="AX743" i="3"/>
  <c r="R743" i="3"/>
  <c r="AE743" i="3"/>
  <c r="AT743" i="3"/>
  <c r="N743" i="3"/>
  <c r="AW743" i="3"/>
  <c r="AG743" i="3"/>
  <c r="Q743" i="3"/>
  <c r="AZ743" i="3"/>
  <c r="AJ743" i="3"/>
  <c r="T743" i="3"/>
  <c r="BB724" i="3"/>
  <c r="AE724" i="3"/>
  <c r="AL724" i="3"/>
  <c r="AU724" i="3"/>
  <c r="BD724" i="3"/>
  <c r="AI724" i="3"/>
  <c r="N724" i="3"/>
  <c r="AR724" i="3"/>
  <c r="W724" i="3"/>
  <c r="BA724" i="3"/>
  <c r="AK724" i="3"/>
  <c r="U724" i="3"/>
  <c r="BN717" i="3"/>
  <c r="BJ721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S749" i="3"/>
  <c r="AA749" i="3"/>
  <c r="AI749" i="3"/>
  <c r="AQ749" i="3"/>
  <c r="AY749" i="3"/>
  <c r="BG749" i="3"/>
  <c r="T749" i="3"/>
  <c r="AB749" i="3"/>
  <c r="AJ749" i="3"/>
  <c r="AR749" i="3"/>
  <c r="AZ749" i="3"/>
  <c r="BH749" i="3"/>
  <c r="O749" i="3"/>
  <c r="W749" i="3"/>
  <c r="AE749" i="3"/>
  <c r="AM749" i="3"/>
  <c r="AU749" i="3"/>
  <c r="BC749" i="3"/>
  <c r="AN749" i="3"/>
  <c r="P749" i="3"/>
  <c r="AV749" i="3"/>
  <c r="X749" i="3"/>
  <c r="BD749" i="3"/>
  <c r="AF749" i="3"/>
  <c r="BN750" i="3"/>
  <c r="Z720" i="3"/>
  <c r="AX720" i="3"/>
  <c r="AG720" i="3"/>
  <c r="AL720" i="3"/>
  <c r="BI720" i="3"/>
  <c r="AC720" i="3"/>
  <c r="BD720" i="3"/>
  <c r="AN720" i="3"/>
  <c r="X720" i="3"/>
  <c r="BC720" i="3"/>
  <c r="AM720" i="3"/>
  <c r="W720" i="3"/>
  <c r="M729" i="3"/>
  <c r="Q729" i="3"/>
  <c r="U729" i="3"/>
  <c r="Y729" i="3"/>
  <c r="AC729" i="3"/>
  <c r="AG729" i="3"/>
  <c r="AK729" i="3"/>
  <c r="AO729" i="3"/>
  <c r="AS729" i="3"/>
  <c r="AW729" i="3"/>
  <c r="BA729" i="3"/>
  <c r="BE729" i="3"/>
  <c r="BI729" i="3"/>
  <c r="P729" i="3"/>
  <c r="V729" i="3"/>
  <c r="AA729" i="3"/>
  <c r="AF729" i="3"/>
  <c r="AL729" i="3"/>
  <c r="AQ729" i="3"/>
  <c r="AV729" i="3"/>
  <c r="BB729" i="3"/>
  <c r="BG729" i="3"/>
  <c r="R729" i="3"/>
  <c r="W729" i="3"/>
  <c r="AB729" i="3"/>
  <c r="AH729" i="3"/>
  <c r="AM729" i="3"/>
  <c r="AR729" i="3"/>
  <c r="AX729" i="3"/>
  <c r="BC729" i="3"/>
  <c r="BH729" i="3"/>
  <c r="S729" i="3"/>
  <c r="AD729" i="3"/>
  <c r="AN729" i="3"/>
  <c r="AY729" i="3"/>
  <c r="T729" i="3"/>
  <c r="AE729" i="3"/>
  <c r="AP729" i="3"/>
  <c r="AZ729" i="3"/>
  <c r="N729" i="3"/>
  <c r="X729" i="3"/>
  <c r="AI729" i="3"/>
  <c r="AT729" i="3"/>
  <c r="BD729" i="3"/>
  <c r="AU729" i="3"/>
  <c r="O729" i="3"/>
  <c r="BF729" i="3"/>
  <c r="Z729" i="3"/>
  <c r="AJ729" i="3"/>
  <c r="W732" i="3"/>
  <c r="BB732" i="3"/>
  <c r="V732" i="3"/>
  <c r="AQ732" i="3"/>
  <c r="BF732" i="3"/>
  <c r="Z732" i="3"/>
  <c r="BA732" i="3"/>
  <c r="AK732" i="3"/>
  <c r="U732" i="3"/>
  <c r="BD732" i="3"/>
  <c r="AN732" i="3"/>
  <c r="X732" i="3"/>
  <c r="AY743" i="3"/>
  <c r="BG743" i="3"/>
  <c r="AP743" i="3"/>
  <c r="BC743" i="3"/>
  <c r="W743" i="3"/>
  <c r="AL743" i="3"/>
  <c r="BI743" i="3"/>
  <c r="AS743" i="3"/>
  <c r="AC743" i="3"/>
  <c r="M743" i="3"/>
  <c r="AV743" i="3"/>
  <c r="AF743" i="3"/>
  <c r="P743" i="3"/>
  <c r="BM754" i="3"/>
  <c r="BL754" i="3"/>
  <c r="BJ754" i="3"/>
  <c r="AQ724" i="3"/>
  <c r="T724" i="3"/>
  <c r="AA724" i="3"/>
  <c r="AJ724" i="3"/>
  <c r="AY724" i="3"/>
  <c r="AD724" i="3"/>
  <c r="BH724" i="3"/>
  <c r="AM724" i="3"/>
  <c r="R724" i="3"/>
  <c r="AW724" i="3"/>
  <c r="AG724" i="3"/>
  <c r="Q724" i="3"/>
  <c r="O740" i="3"/>
  <c r="S740" i="3"/>
  <c r="W740" i="3"/>
  <c r="AA740" i="3"/>
  <c r="AE740" i="3"/>
  <c r="AI740" i="3"/>
  <c r="AM740" i="3"/>
  <c r="AQ740" i="3"/>
  <c r="AU740" i="3"/>
  <c r="AY740" i="3"/>
  <c r="BC740" i="3"/>
  <c r="BG740" i="3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M740" i="3"/>
  <c r="U740" i="3"/>
  <c r="AC740" i="3"/>
  <c r="AK740" i="3"/>
  <c r="AS740" i="3"/>
  <c r="BA740" i="3"/>
  <c r="BI740" i="3"/>
  <c r="N740" i="3"/>
  <c r="V740" i="3"/>
  <c r="AD740" i="3"/>
  <c r="AL740" i="3"/>
  <c r="AT740" i="3"/>
  <c r="BB740" i="3"/>
  <c r="Q740" i="3"/>
  <c r="Y740" i="3"/>
  <c r="AG740" i="3"/>
  <c r="AO740" i="3"/>
  <c r="AW740" i="3"/>
  <c r="BE740" i="3"/>
  <c r="R740" i="3"/>
  <c r="AX740" i="3"/>
  <c r="Z740" i="3"/>
  <c r="BF740" i="3"/>
  <c r="AH740" i="3"/>
  <c r="AP740" i="3"/>
  <c r="BJ699" i="3"/>
  <c r="BJ707" i="3"/>
  <c r="BJ717" i="3"/>
  <c r="BN721" i="3"/>
  <c r="BN725" i="3"/>
  <c r="M753" i="3"/>
  <c r="Q753" i="3"/>
  <c r="U753" i="3"/>
  <c r="Y753" i="3"/>
  <c r="AC753" i="3"/>
  <c r="AG753" i="3"/>
  <c r="AK753" i="3"/>
  <c r="AO753" i="3"/>
  <c r="AS753" i="3"/>
  <c r="AW753" i="3"/>
  <c r="BA753" i="3"/>
  <c r="BE753" i="3"/>
  <c r="BI753" i="3"/>
  <c r="N753" i="3"/>
  <c r="R753" i="3"/>
  <c r="V753" i="3"/>
  <c r="Z753" i="3"/>
  <c r="AD753" i="3"/>
  <c r="AH753" i="3"/>
  <c r="AL753" i="3"/>
  <c r="AP753" i="3"/>
  <c r="AT753" i="3"/>
  <c r="AX753" i="3"/>
  <c r="BB753" i="3"/>
  <c r="BF753" i="3"/>
  <c r="S753" i="3"/>
  <c r="AA753" i="3"/>
  <c r="AI753" i="3"/>
  <c r="AQ753" i="3"/>
  <c r="AY753" i="3"/>
  <c r="BG753" i="3"/>
  <c r="T753" i="3"/>
  <c r="AB753" i="3"/>
  <c r="AJ753" i="3"/>
  <c r="AR753" i="3"/>
  <c r="AZ753" i="3"/>
  <c r="BH753" i="3"/>
  <c r="O753" i="3"/>
  <c r="W753" i="3"/>
  <c r="AE753" i="3"/>
  <c r="AM753" i="3"/>
  <c r="AU753" i="3"/>
  <c r="BC753" i="3"/>
  <c r="X753" i="3"/>
  <c r="BD753" i="3"/>
  <c r="AF753" i="3"/>
  <c r="AN753" i="3"/>
  <c r="P753" i="3"/>
  <c r="AV753" i="3"/>
  <c r="BM736" i="3"/>
  <c r="BM750" i="3"/>
  <c r="BK750" i="3"/>
  <c r="BE720" i="3"/>
  <c r="AH720" i="3"/>
  <c r="Q720" i="3"/>
  <c r="AD720" i="3"/>
  <c r="BA720" i="3"/>
  <c r="U720" i="3"/>
  <c r="AZ720" i="3"/>
  <c r="AJ720" i="3"/>
  <c r="T720" i="3"/>
  <c r="AY720" i="3"/>
  <c r="AI720" i="3"/>
  <c r="S720" i="3"/>
  <c r="AU732" i="3"/>
  <c r="AT732" i="3"/>
  <c r="N732" i="3"/>
  <c r="AI732" i="3"/>
  <c r="AX732" i="3"/>
  <c r="R732" i="3"/>
  <c r="AW732" i="3"/>
  <c r="AG732" i="3"/>
  <c r="Q732" i="3"/>
  <c r="AZ732" i="3"/>
  <c r="AJ732" i="3"/>
  <c r="T732" i="3"/>
  <c r="M744" i="3"/>
  <c r="Q744" i="3"/>
  <c r="U744" i="3"/>
  <c r="Y744" i="3"/>
  <c r="AC744" i="3"/>
  <c r="AG744" i="3"/>
  <c r="AK744" i="3"/>
  <c r="AO744" i="3"/>
  <c r="AS744" i="3"/>
  <c r="AW744" i="3"/>
  <c r="BA744" i="3"/>
  <c r="BE744" i="3"/>
  <c r="BI744" i="3"/>
  <c r="N744" i="3"/>
  <c r="R744" i="3"/>
  <c r="V744" i="3"/>
  <c r="Z744" i="3"/>
  <c r="AD744" i="3"/>
  <c r="AH744" i="3"/>
  <c r="AL744" i="3"/>
  <c r="AP744" i="3"/>
  <c r="AT744" i="3"/>
  <c r="AX744" i="3"/>
  <c r="BB744" i="3"/>
  <c r="BF744" i="3"/>
  <c r="S744" i="3"/>
  <c r="AA744" i="3"/>
  <c r="AI744" i="3"/>
  <c r="AQ744" i="3"/>
  <c r="AY744" i="3"/>
  <c r="BG744" i="3"/>
  <c r="T744" i="3"/>
  <c r="AB744" i="3"/>
  <c r="AJ744" i="3"/>
  <c r="AR744" i="3"/>
  <c r="AZ744" i="3"/>
  <c r="BH744" i="3"/>
  <c r="O744" i="3"/>
  <c r="W744" i="3"/>
  <c r="AE744" i="3"/>
  <c r="AM744" i="3"/>
  <c r="AU744" i="3"/>
  <c r="BC744" i="3"/>
  <c r="AN744" i="3"/>
  <c r="P744" i="3"/>
  <c r="AV744" i="3"/>
  <c r="X744" i="3"/>
  <c r="BD744" i="3"/>
  <c r="AF744" i="3"/>
  <c r="S743" i="3"/>
  <c r="AA743" i="3"/>
  <c r="AH743" i="3"/>
  <c r="AU743" i="3"/>
  <c r="O743" i="3"/>
  <c r="AD743" i="3"/>
  <c r="BE743" i="3"/>
  <c r="AO743" i="3"/>
  <c r="Y743" i="3"/>
  <c r="BH743" i="3"/>
  <c r="AR743" i="3"/>
  <c r="AB743" i="3"/>
  <c r="BN754" i="3"/>
  <c r="AF724" i="3"/>
  <c r="AZ724" i="3"/>
  <c r="BG724" i="3"/>
  <c r="P724" i="3"/>
  <c r="Z724" i="3"/>
  <c r="AT724" i="3"/>
  <c r="X724" i="3"/>
  <c r="BC724" i="3"/>
  <c r="AH724" i="3"/>
  <c r="BI724" i="3"/>
  <c r="AS724" i="3"/>
  <c r="AC724" i="3"/>
  <c r="M724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N747" i="3"/>
  <c r="R747" i="3"/>
  <c r="V747" i="3"/>
  <c r="Z747" i="3"/>
  <c r="AD747" i="3"/>
  <c r="AH747" i="3"/>
  <c r="AL747" i="3"/>
  <c r="AP747" i="3"/>
  <c r="AT747" i="3"/>
  <c r="AX747" i="3"/>
  <c r="BB747" i="3"/>
  <c r="BF747" i="3"/>
  <c r="S747" i="3"/>
  <c r="AA747" i="3"/>
  <c r="AI747" i="3"/>
  <c r="AQ747" i="3"/>
  <c r="AY747" i="3"/>
  <c r="BG747" i="3"/>
  <c r="T747" i="3"/>
  <c r="AB747" i="3"/>
  <c r="AJ747" i="3"/>
  <c r="AR747" i="3"/>
  <c r="AZ747" i="3"/>
  <c r="BH747" i="3"/>
  <c r="O747" i="3"/>
  <c r="W747" i="3"/>
  <c r="AE747" i="3"/>
  <c r="AM747" i="3"/>
  <c r="AU747" i="3"/>
  <c r="BC747" i="3"/>
  <c r="P747" i="3"/>
  <c r="AV747" i="3"/>
  <c r="X747" i="3"/>
  <c r="BD747" i="3"/>
  <c r="AF747" i="3"/>
  <c r="AN747" i="3"/>
  <c r="BJ715" i="3"/>
  <c r="N739" i="3"/>
  <c r="R739" i="3"/>
  <c r="V739" i="3"/>
  <c r="Z739" i="3"/>
  <c r="AD739" i="3"/>
  <c r="AH739" i="3"/>
  <c r="AL739" i="3"/>
  <c r="AP739" i="3"/>
  <c r="AT739" i="3"/>
  <c r="AX739" i="3"/>
  <c r="BB739" i="3"/>
  <c r="BF739" i="3"/>
  <c r="O739" i="3"/>
  <c r="S739" i="3"/>
  <c r="W739" i="3"/>
  <c r="AA739" i="3"/>
  <c r="AE739" i="3"/>
  <c r="AI739" i="3"/>
  <c r="AM739" i="3"/>
  <c r="AQ739" i="3"/>
  <c r="AU739" i="3"/>
  <c r="AY739" i="3"/>
  <c r="BC739" i="3"/>
  <c r="BG739" i="3"/>
  <c r="P739" i="3"/>
  <c r="X739" i="3"/>
  <c r="AF739" i="3"/>
  <c r="AN739" i="3"/>
  <c r="AV739" i="3"/>
  <c r="BD739" i="3"/>
  <c r="Q739" i="3"/>
  <c r="Y739" i="3"/>
  <c r="AG739" i="3"/>
  <c r="AO739" i="3"/>
  <c r="AW739" i="3"/>
  <c r="BE739" i="3"/>
  <c r="T739" i="3"/>
  <c r="AB739" i="3"/>
  <c r="AJ739" i="3"/>
  <c r="AR739" i="3"/>
  <c r="AZ739" i="3"/>
  <c r="BH739" i="3"/>
  <c r="AK739" i="3"/>
  <c r="M739" i="3"/>
  <c r="AS739" i="3"/>
  <c r="U739" i="3"/>
  <c r="BA739" i="3"/>
  <c r="AC739" i="3"/>
  <c r="BI739" i="3"/>
  <c r="BM745" i="3"/>
  <c r="M755" i="3"/>
  <c r="Q755" i="3"/>
  <c r="U755" i="3"/>
  <c r="Y755" i="3"/>
  <c r="AC755" i="3"/>
  <c r="AG755" i="3"/>
  <c r="AK755" i="3"/>
  <c r="AO755" i="3"/>
  <c r="AS755" i="3"/>
  <c r="AW755" i="3"/>
  <c r="BA755" i="3"/>
  <c r="BE755" i="3"/>
  <c r="BI755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S755" i="3"/>
  <c r="AA755" i="3"/>
  <c r="AI755" i="3"/>
  <c r="AQ755" i="3"/>
  <c r="AY755" i="3"/>
  <c r="BG755" i="3"/>
  <c r="T755" i="3"/>
  <c r="AB755" i="3"/>
  <c r="AJ755" i="3"/>
  <c r="AR755" i="3"/>
  <c r="AZ755" i="3"/>
  <c r="BH755" i="3"/>
  <c r="O755" i="3"/>
  <c r="W755" i="3"/>
  <c r="AE755" i="3"/>
  <c r="AM755" i="3"/>
  <c r="AU755" i="3"/>
  <c r="BC755" i="3"/>
  <c r="P755" i="3"/>
  <c r="AV755" i="3"/>
  <c r="X755" i="3"/>
  <c r="BD755" i="3"/>
  <c r="AF755" i="3"/>
  <c r="AN755" i="3"/>
  <c r="BF720" i="3"/>
  <c r="AO720" i="3"/>
  <c r="R720" i="3"/>
  <c r="BB720" i="3"/>
  <c r="V720" i="3"/>
  <c r="AS720" i="3"/>
  <c r="M720" i="3"/>
  <c r="AV720" i="3"/>
  <c r="AF720" i="3"/>
  <c r="P720" i="3"/>
  <c r="AU720" i="3"/>
  <c r="AE720" i="3"/>
  <c r="AE732" i="3"/>
  <c r="O732" i="3"/>
  <c r="AL732" i="3"/>
  <c r="BG732" i="3"/>
  <c r="AA732" i="3"/>
  <c r="AP732" i="3"/>
  <c r="BI732" i="3"/>
  <c r="AS732" i="3"/>
  <c r="AC732" i="3"/>
  <c r="M732" i="3"/>
  <c r="AV732" i="3"/>
  <c r="AF732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N748" i="3"/>
  <c r="R748" i="3"/>
  <c r="V748" i="3"/>
  <c r="Z748" i="3"/>
  <c r="AD748" i="3"/>
  <c r="AH748" i="3"/>
  <c r="AL748" i="3"/>
  <c r="AP748" i="3"/>
  <c r="AT748" i="3"/>
  <c r="AX748" i="3"/>
  <c r="BB748" i="3"/>
  <c r="BF748" i="3"/>
  <c r="O748" i="3"/>
  <c r="W748" i="3"/>
  <c r="AE748" i="3"/>
  <c r="AM748" i="3"/>
  <c r="AU748" i="3"/>
  <c r="BC748" i="3"/>
  <c r="P748" i="3"/>
  <c r="X748" i="3"/>
  <c r="AF748" i="3"/>
  <c r="AN748" i="3"/>
  <c r="AV748" i="3"/>
  <c r="BD748" i="3"/>
  <c r="S748" i="3"/>
  <c r="AA748" i="3"/>
  <c r="AI748" i="3"/>
  <c r="AQ748" i="3"/>
  <c r="AY748" i="3"/>
  <c r="BG748" i="3"/>
  <c r="AB748" i="3"/>
  <c r="BH748" i="3"/>
  <c r="AJ748" i="3"/>
  <c r="AR748" i="3"/>
  <c r="T748" i="3"/>
  <c r="AZ748" i="3"/>
  <c r="AQ743" i="3"/>
  <c r="BF743" i="3"/>
  <c r="Z743" i="3"/>
  <c r="AM743" i="3"/>
  <c r="BB743" i="3"/>
  <c r="V743" i="3"/>
  <c r="BA743" i="3"/>
  <c r="AK743" i="3"/>
  <c r="U743" i="3"/>
  <c r="BD743" i="3"/>
  <c r="AN743" i="3"/>
  <c r="BK754" i="3"/>
  <c r="V724" i="3"/>
  <c r="AP724" i="3"/>
  <c r="AV724" i="3"/>
  <c r="BF724" i="3"/>
  <c r="O724" i="3"/>
  <c r="AN724" i="3"/>
  <c r="S724" i="3"/>
  <c r="AX724" i="3"/>
  <c r="AB724" i="3"/>
  <c r="BE724" i="3"/>
  <c r="AO724" i="3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T737" i="3"/>
  <c r="X737" i="3"/>
  <c r="AB737" i="3"/>
  <c r="AF737" i="3"/>
  <c r="AJ737" i="3"/>
  <c r="AN737" i="3"/>
  <c r="AR737" i="3"/>
  <c r="AV737" i="3"/>
  <c r="AZ737" i="3"/>
  <c r="BD737" i="3"/>
  <c r="BH737" i="3"/>
  <c r="M737" i="3"/>
  <c r="U737" i="3"/>
  <c r="AC737" i="3"/>
  <c r="AK737" i="3"/>
  <c r="AS737" i="3"/>
  <c r="BA737" i="3"/>
  <c r="BI737" i="3"/>
  <c r="N737" i="3"/>
  <c r="V737" i="3"/>
  <c r="AD737" i="3"/>
  <c r="AL737" i="3"/>
  <c r="AT737" i="3"/>
  <c r="BB737" i="3"/>
  <c r="Q737" i="3"/>
  <c r="Y737" i="3"/>
  <c r="AG737" i="3"/>
  <c r="AO737" i="3"/>
  <c r="AW737" i="3"/>
  <c r="BE737" i="3"/>
  <c r="AP737" i="3"/>
  <c r="R737" i="3"/>
  <c r="AX737" i="3"/>
  <c r="Z737" i="3"/>
  <c r="BF737" i="3"/>
  <c r="AH737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S751" i="3"/>
  <c r="AA751" i="3"/>
  <c r="AI751" i="3"/>
  <c r="AQ751" i="3"/>
  <c r="AY751" i="3"/>
  <c r="BG751" i="3"/>
  <c r="T751" i="3"/>
  <c r="AB751" i="3"/>
  <c r="AJ751" i="3"/>
  <c r="AR751" i="3"/>
  <c r="AZ751" i="3"/>
  <c r="BH751" i="3"/>
  <c r="O751" i="3"/>
  <c r="W751" i="3"/>
  <c r="AE751" i="3"/>
  <c r="AM751" i="3"/>
  <c r="AU751" i="3"/>
  <c r="BC751" i="3"/>
  <c r="AF751" i="3"/>
  <c r="AN751" i="3"/>
  <c r="P751" i="3"/>
  <c r="AV751" i="3"/>
  <c r="X751" i="3"/>
  <c r="BD751" i="3"/>
  <c r="K613" i="3"/>
  <c r="L612" i="3"/>
  <c r="K639" i="3"/>
  <c r="L638" i="3"/>
  <c r="AL638" i="3" s="1"/>
  <c r="K635" i="3"/>
  <c r="L634" i="3"/>
  <c r="K631" i="3"/>
  <c r="K628" i="3"/>
  <c r="L627" i="3"/>
  <c r="K624" i="3"/>
  <c r="L623" i="3"/>
  <c r="M623" i="3" s="1"/>
  <c r="K611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M640" i="3"/>
  <c r="O640" i="3"/>
  <c r="Q640" i="3"/>
  <c r="S640" i="3"/>
  <c r="U640" i="3"/>
  <c r="W640" i="3"/>
  <c r="Y640" i="3"/>
  <c r="AA640" i="3"/>
  <c r="AC640" i="3"/>
  <c r="AE640" i="3"/>
  <c r="AG640" i="3"/>
  <c r="AI640" i="3"/>
  <c r="AK640" i="3"/>
  <c r="AM640" i="3"/>
  <c r="AO640" i="3"/>
  <c r="AQ640" i="3"/>
  <c r="AS640" i="3"/>
  <c r="AU640" i="3"/>
  <c r="AW640" i="3"/>
  <c r="AY640" i="3"/>
  <c r="BA640" i="3"/>
  <c r="BC640" i="3"/>
  <c r="BE640" i="3"/>
  <c r="BG640" i="3"/>
  <c r="BI640" i="3"/>
  <c r="AD638" i="3"/>
  <c r="AX638" i="3"/>
  <c r="Q638" i="3"/>
  <c r="AG638" i="3"/>
  <c r="AW638" i="3"/>
  <c r="N636" i="3"/>
  <c r="P636" i="3"/>
  <c r="R636" i="3"/>
  <c r="T636" i="3"/>
  <c r="V636" i="3"/>
  <c r="X636" i="3"/>
  <c r="Z636" i="3"/>
  <c r="AB636" i="3"/>
  <c r="AD636" i="3"/>
  <c r="AF636" i="3"/>
  <c r="AH636" i="3"/>
  <c r="AJ636" i="3"/>
  <c r="AL636" i="3"/>
  <c r="AN636" i="3"/>
  <c r="AP636" i="3"/>
  <c r="AR636" i="3"/>
  <c r="AT636" i="3"/>
  <c r="AV636" i="3"/>
  <c r="AX636" i="3"/>
  <c r="AZ636" i="3"/>
  <c r="BB636" i="3"/>
  <c r="BD636" i="3"/>
  <c r="BF636" i="3"/>
  <c r="BH636" i="3"/>
  <c r="M636" i="3"/>
  <c r="O636" i="3"/>
  <c r="Q636" i="3"/>
  <c r="S636" i="3"/>
  <c r="U636" i="3"/>
  <c r="W636" i="3"/>
  <c r="Y636" i="3"/>
  <c r="AA636" i="3"/>
  <c r="AC636" i="3"/>
  <c r="AE636" i="3"/>
  <c r="AG636" i="3"/>
  <c r="AI636" i="3"/>
  <c r="AK636" i="3"/>
  <c r="AM636" i="3"/>
  <c r="AO636" i="3"/>
  <c r="AQ636" i="3"/>
  <c r="AS636" i="3"/>
  <c r="AU636" i="3"/>
  <c r="AW636" i="3"/>
  <c r="AY636" i="3"/>
  <c r="BA636" i="3"/>
  <c r="BC636" i="3"/>
  <c r="BE636" i="3"/>
  <c r="BG636" i="3"/>
  <c r="BI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P623" i="3"/>
  <c r="T623" i="3"/>
  <c r="Q623" i="3"/>
  <c r="U623" i="3"/>
  <c r="Y623" i="3"/>
  <c r="AG623" i="3"/>
  <c r="X623" i="3"/>
  <c r="AF623" i="3"/>
  <c r="AP623" i="3"/>
  <c r="AT623" i="3"/>
  <c r="AX623" i="3"/>
  <c r="BF623" i="3"/>
  <c r="Z623" i="3"/>
  <c r="AH623" i="3"/>
  <c r="AQ623" i="3"/>
  <c r="AU623" i="3"/>
  <c r="AY623" i="3"/>
  <c r="BG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L611" i="3"/>
  <c r="Z611" i="3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K515" i="3"/>
  <c r="E516" i="3"/>
  <c r="F516" i="3"/>
  <c r="G516" i="3"/>
  <c r="H516" i="3"/>
  <c r="I516" i="3"/>
  <c r="J516" i="3"/>
  <c r="E517" i="3"/>
  <c r="F517" i="3"/>
  <c r="K517" i="3" s="1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K520" i="3" s="1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K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K556" i="3"/>
  <c r="E557" i="3"/>
  <c r="F557" i="3"/>
  <c r="G557" i="3"/>
  <c r="H557" i="3"/>
  <c r="I557" i="3"/>
  <c r="J557" i="3"/>
  <c r="E558" i="3"/>
  <c r="F558" i="3"/>
  <c r="K558" i="3" s="1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K563" i="3" s="1"/>
  <c r="G563" i="3"/>
  <c r="H563" i="3"/>
  <c r="I563" i="3"/>
  <c r="J563" i="3"/>
  <c r="E564" i="3"/>
  <c r="F564" i="3"/>
  <c r="K564" i="3" s="1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K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K586" i="3" s="1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L594" i="3" s="1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K594" i="3" l="1"/>
  <c r="K590" i="3"/>
  <c r="K598" i="3"/>
  <c r="K582" i="3"/>
  <c r="K579" i="3"/>
  <c r="K560" i="3"/>
  <c r="L552" i="3"/>
  <c r="K549" i="3"/>
  <c r="L543" i="3"/>
  <c r="K536" i="3"/>
  <c r="K533" i="3"/>
  <c r="L529" i="3"/>
  <c r="K526" i="3"/>
  <c r="K511" i="3"/>
  <c r="K508" i="3"/>
  <c r="K499" i="3"/>
  <c r="K493" i="3"/>
  <c r="BL644" i="3"/>
  <c r="BM644" i="3"/>
  <c r="BJ644" i="3"/>
  <c r="BJ674" i="3"/>
  <c r="BM674" i="3"/>
  <c r="BL674" i="3"/>
  <c r="BL679" i="3"/>
  <c r="BM679" i="3"/>
  <c r="M594" i="3"/>
  <c r="K555" i="3"/>
  <c r="L554" i="3"/>
  <c r="L553" i="3"/>
  <c r="L548" i="3"/>
  <c r="K548" i="3"/>
  <c r="L534" i="3"/>
  <c r="K501" i="3"/>
  <c r="L497" i="3"/>
  <c r="K497" i="3"/>
  <c r="BF611" i="3"/>
  <c r="BN751" i="3"/>
  <c r="BL732" i="3"/>
  <c r="BL669" i="3"/>
  <c r="BM695" i="3"/>
  <c r="BK695" i="3"/>
  <c r="K595" i="3"/>
  <c r="K588" i="3"/>
  <c r="L578" i="3"/>
  <c r="K578" i="3"/>
  <c r="K574" i="3"/>
  <c r="L562" i="3"/>
  <c r="K562" i="3"/>
  <c r="L550" i="3"/>
  <c r="L541" i="3"/>
  <c r="L532" i="3"/>
  <c r="K532" i="3"/>
  <c r="K528" i="3"/>
  <c r="K507" i="3"/>
  <c r="K503" i="3"/>
  <c r="BL698" i="3"/>
  <c r="BL676" i="3"/>
  <c r="BJ690" i="3"/>
  <c r="BL673" i="3"/>
  <c r="BM673" i="3"/>
  <c r="BJ673" i="3"/>
  <c r="BJ698" i="3"/>
  <c r="BN642" i="3"/>
  <c r="BM703" i="3"/>
  <c r="BK703" i="3"/>
  <c r="BL671" i="3"/>
  <c r="BM737" i="3"/>
  <c r="BL724" i="3"/>
  <c r="BL748" i="3"/>
  <c r="BJ748" i="3"/>
  <c r="BN732" i="3"/>
  <c r="BK732" i="3"/>
  <c r="BL739" i="3"/>
  <c r="BJ739" i="3"/>
  <c r="BL743" i="3"/>
  <c r="BM743" i="3"/>
  <c r="BL744" i="3"/>
  <c r="BM744" i="3"/>
  <c r="BJ744" i="3"/>
  <c r="BL753" i="3"/>
  <c r="BJ753" i="3"/>
  <c r="BJ740" i="3"/>
  <c r="BN729" i="3"/>
  <c r="BK729" i="3"/>
  <c r="BL752" i="3"/>
  <c r="BJ752" i="3"/>
  <c r="BK726" i="3"/>
  <c r="BN726" i="3"/>
  <c r="BK735" i="3"/>
  <c r="BN735" i="3"/>
  <c r="BL735" i="3"/>
  <c r="BL734" i="3"/>
  <c r="BM734" i="3"/>
  <c r="BJ734" i="3"/>
  <c r="BL731" i="3"/>
  <c r="BJ723" i="3"/>
  <c r="BN723" i="3"/>
  <c r="BK723" i="3"/>
  <c r="BN742" i="3"/>
  <c r="BK742" i="3"/>
  <c r="BL727" i="3"/>
  <c r="BL719" i="3"/>
  <c r="BL702" i="3"/>
  <c r="BL709" i="3"/>
  <c r="BN693" i="3"/>
  <c r="BK693" i="3"/>
  <c r="BJ669" i="3"/>
  <c r="BM702" i="3"/>
  <c r="BN646" i="3"/>
  <c r="BK646" i="3"/>
  <c r="BN705" i="3"/>
  <c r="BK705" i="3"/>
  <c r="BM668" i="3"/>
  <c r="BN714" i="3"/>
  <c r="BK714" i="3"/>
  <c r="BM654" i="3"/>
  <c r="BK657" i="3"/>
  <c r="BN657" i="3"/>
  <c r="BN666" i="3"/>
  <c r="BK666" i="3"/>
  <c r="BL690" i="3"/>
  <c r="BM684" i="3"/>
  <c r="BJ701" i="3"/>
  <c r="BJ677" i="3"/>
  <c r="BK652" i="3"/>
  <c r="BN652" i="3"/>
  <c r="BM710" i="3"/>
  <c r="BM694" i="3"/>
  <c r="BM678" i="3"/>
  <c r="BJ662" i="3"/>
  <c r="BM708" i="3"/>
  <c r="BL708" i="3"/>
  <c r="BM704" i="3"/>
  <c r="BJ704" i="3"/>
  <c r="BN700" i="3"/>
  <c r="BK700" i="3"/>
  <c r="BJ692" i="3"/>
  <c r="BM692" i="3"/>
  <c r="BL666" i="3"/>
  <c r="BJ650" i="3"/>
  <c r="BL713" i="3"/>
  <c r="BM697" i="3"/>
  <c r="BL677" i="3"/>
  <c r="BN660" i="3"/>
  <c r="BK660" i="3"/>
  <c r="BK653" i="3"/>
  <c r="BN653" i="3"/>
  <c r="BJ645" i="3"/>
  <c r="BM670" i="3"/>
  <c r="BN654" i="3"/>
  <c r="BK654" i="3"/>
  <c r="BN681" i="3"/>
  <c r="BK681" i="3"/>
  <c r="K600" i="3"/>
  <c r="K591" i="3"/>
  <c r="L590" i="3"/>
  <c r="K584" i="3"/>
  <c r="K575" i="3"/>
  <c r="L574" i="3"/>
  <c r="K561" i="3"/>
  <c r="L560" i="3"/>
  <c r="M560" i="3" s="1"/>
  <c r="K552" i="3"/>
  <c r="K522" i="3"/>
  <c r="K513" i="3"/>
  <c r="K496" i="3"/>
  <c r="L493" i="3"/>
  <c r="AQ611" i="3"/>
  <c r="BI638" i="3"/>
  <c r="AS638" i="3"/>
  <c r="AC638" i="3"/>
  <c r="M638" i="3"/>
  <c r="AT638" i="3"/>
  <c r="V638" i="3"/>
  <c r="BM751" i="3"/>
  <c r="BK737" i="3"/>
  <c r="BN737" i="3"/>
  <c r="BL737" i="3"/>
  <c r="BN748" i="3"/>
  <c r="BL755" i="3"/>
  <c r="BJ755" i="3"/>
  <c r="BK739" i="3"/>
  <c r="BN739" i="3"/>
  <c r="BL747" i="3"/>
  <c r="BJ747" i="3"/>
  <c r="BN744" i="3"/>
  <c r="BK744" i="3"/>
  <c r="BN753" i="3"/>
  <c r="BJ729" i="3"/>
  <c r="BM729" i="3"/>
  <c r="BL749" i="3"/>
  <c r="BJ749" i="3"/>
  <c r="BM752" i="3"/>
  <c r="BN752" i="3"/>
  <c r="BL741" i="3"/>
  <c r="BM741" i="3"/>
  <c r="BJ741" i="3"/>
  <c r="BJ733" i="3"/>
  <c r="BJ728" i="3"/>
  <c r="BJ712" i="3"/>
  <c r="BJ738" i="3"/>
  <c r="BL726" i="3"/>
  <c r="BM726" i="3"/>
  <c r="BJ726" i="3"/>
  <c r="BJ735" i="3"/>
  <c r="BK734" i="3"/>
  <c r="BN734" i="3"/>
  <c r="BK722" i="3"/>
  <c r="BN722" i="3"/>
  <c r="BM746" i="3"/>
  <c r="BJ746" i="3"/>
  <c r="BL730" i="3"/>
  <c r="BK718" i="3"/>
  <c r="BN718" i="3"/>
  <c r="BM718" i="3"/>
  <c r="BL723" i="3"/>
  <c r="BM712" i="3"/>
  <c r="BM742" i="3"/>
  <c r="BN727" i="3"/>
  <c r="BK727" i="3"/>
  <c r="BK719" i="3"/>
  <c r="BJ716" i="3"/>
  <c r="BJ694" i="3"/>
  <c r="BL650" i="3"/>
  <c r="BJ709" i="3"/>
  <c r="BM693" i="3"/>
  <c r="BJ693" i="3"/>
  <c r="BM677" i="3"/>
  <c r="BJ661" i="3"/>
  <c r="BK690" i="3"/>
  <c r="BN690" i="3"/>
  <c r="BL685" i="3"/>
  <c r="BM666" i="3"/>
  <c r="BN650" i="3"/>
  <c r="BK650" i="3"/>
  <c r="BM642" i="3"/>
  <c r="BM705" i="3"/>
  <c r="BL705" i="3"/>
  <c r="BM689" i="3"/>
  <c r="BL689" i="3"/>
  <c r="BJ676" i="3"/>
  <c r="BN668" i="3"/>
  <c r="BK668" i="3"/>
  <c r="BM645" i="3"/>
  <c r="BM714" i="3"/>
  <c r="BK678" i="3"/>
  <c r="BN678" i="3"/>
  <c r="BM662" i="3"/>
  <c r="BL682" i="3"/>
  <c r="BK706" i="3"/>
  <c r="BN706" i="3"/>
  <c r="BL686" i="3"/>
  <c r="BL684" i="3"/>
  <c r="BK642" i="3"/>
  <c r="BJ710" i="3"/>
  <c r="BN708" i="3"/>
  <c r="BK708" i="3"/>
  <c r="BM700" i="3"/>
  <c r="BL700" i="3"/>
  <c r="BJ700" i="3"/>
  <c r="BL696" i="3"/>
  <c r="BL692" i="3"/>
  <c r="BN692" i="3"/>
  <c r="BK692" i="3"/>
  <c r="BM713" i="3"/>
  <c r="BL697" i="3"/>
  <c r="BL653" i="3"/>
  <c r="BM681" i="3"/>
  <c r="BL681" i="3"/>
  <c r="BL665" i="3"/>
  <c r="BM665" i="3"/>
  <c r="L610" i="3"/>
  <c r="L608" i="3"/>
  <c r="L606" i="3"/>
  <c r="L604" i="3"/>
  <c r="L602" i="3"/>
  <c r="K596" i="3"/>
  <c r="K587" i="3"/>
  <c r="L586" i="3"/>
  <c r="K580" i="3"/>
  <c r="L569" i="3"/>
  <c r="K559" i="3"/>
  <c r="L558" i="3"/>
  <c r="K553" i="3"/>
  <c r="K550" i="3"/>
  <c r="L539" i="3"/>
  <c r="K534" i="3"/>
  <c r="K516" i="3"/>
  <c r="L515" i="3"/>
  <c r="K509" i="3"/>
  <c r="BC623" i="3"/>
  <c r="AM623" i="3"/>
  <c r="BB623" i="3"/>
  <c r="AL623" i="3"/>
  <c r="AC623" i="3"/>
  <c r="BE638" i="3"/>
  <c r="AO638" i="3"/>
  <c r="Y638" i="3"/>
  <c r="BF638" i="3"/>
  <c r="AP638" i="3"/>
  <c r="N638" i="3"/>
  <c r="BJ737" i="3"/>
  <c r="BM724" i="3"/>
  <c r="BM748" i="3"/>
  <c r="BK748" i="3"/>
  <c r="BN755" i="3"/>
  <c r="BN747" i="3"/>
  <c r="BM720" i="3"/>
  <c r="BK753" i="3"/>
  <c r="BM753" i="3"/>
  <c r="BM740" i="3"/>
  <c r="BK743" i="3"/>
  <c r="BN743" i="3"/>
  <c r="BK749" i="3"/>
  <c r="BN749" i="3"/>
  <c r="BJ724" i="3"/>
  <c r="BK752" i="3"/>
  <c r="BK741" i="3"/>
  <c r="BN741" i="3"/>
  <c r="BM732" i="3"/>
  <c r="BJ720" i="3"/>
  <c r="BK733" i="3"/>
  <c r="BN733" i="3"/>
  <c r="BM728" i="3"/>
  <c r="BK738" i="3"/>
  <c r="BN738" i="3"/>
  <c r="BM722" i="3"/>
  <c r="BJ722" i="3"/>
  <c r="BJ731" i="3"/>
  <c r="BK746" i="3"/>
  <c r="BN746" i="3"/>
  <c r="BM730" i="3"/>
  <c r="BJ718" i="3"/>
  <c r="BN719" i="3"/>
  <c r="BL742" i="3"/>
  <c r="BJ742" i="3"/>
  <c r="BN716" i="3"/>
  <c r="BK716" i="3"/>
  <c r="BL716" i="3"/>
  <c r="BM669" i="3"/>
  <c r="BK682" i="3"/>
  <c r="BN682" i="3"/>
  <c r="BK702" i="3"/>
  <c r="BN702" i="3"/>
  <c r="BJ714" i="3"/>
  <c r="BN689" i="3"/>
  <c r="BK689" i="3"/>
  <c r="BM676" i="3"/>
  <c r="BL668" i="3"/>
  <c r="BJ668" i="3"/>
  <c r="BM661" i="3"/>
  <c r="BK698" i="3"/>
  <c r="BN698" i="3"/>
  <c r="BJ678" i="3"/>
  <c r="BN670" i="3"/>
  <c r="BK670" i="3"/>
  <c r="BL654" i="3"/>
  <c r="BJ657" i="3"/>
  <c r="BJ682" i="3"/>
  <c r="BJ666" i="3"/>
  <c r="BJ684" i="3"/>
  <c r="BN684" i="3"/>
  <c r="BK684" i="3"/>
  <c r="BN658" i="3"/>
  <c r="BK658" i="3"/>
  <c r="BM701" i="3"/>
  <c r="BJ685" i="3"/>
  <c r="BM652" i="3"/>
  <c r="BJ652" i="3"/>
  <c r="BL652" i="3"/>
  <c r="BK645" i="3"/>
  <c r="BN645" i="3"/>
  <c r="BN644" i="3"/>
  <c r="BK644" i="3"/>
  <c r="BK710" i="3"/>
  <c r="BN710" i="3"/>
  <c r="BL646" i="3"/>
  <c r="BM685" i="3"/>
  <c r="BL714" i="3"/>
  <c r="BN704" i="3"/>
  <c r="BK704" i="3"/>
  <c r="BL704" i="3"/>
  <c r="BM698" i="3"/>
  <c r="BN696" i="3"/>
  <c r="BK696" i="3"/>
  <c r="BJ696" i="3"/>
  <c r="BM658" i="3"/>
  <c r="BL642" i="3"/>
  <c r="BN713" i="3"/>
  <c r="BK713" i="3"/>
  <c r="BN697" i="3"/>
  <c r="BK697" i="3"/>
  <c r="BJ697" i="3"/>
  <c r="BK669" i="3"/>
  <c r="BN669" i="3"/>
  <c r="BM660" i="3"/>
  <c r="BJ681" i="3"/>
  <c r="BJ665" i="3"/>
  <c r="BK665" i="3"/>
  <c r="BN665" i="3"/>
  <c r="BJ649" i="3"/>
  <c r="BK649" i="3"/>
  <c r="BN649" i="3"/>
  <c r="K599" i="3"/>
  <c r="L598" i="3"/>
  <c r="N598" i="3" s="1"/>
  <c r="K592" i="3"/>
  <c r="K583" i="3"/>
  <c r="L582" i="3"/>
  <c r="K576" i="3"/>
  <c r="K565" i="3"/>
  <c r="L564" i="3"/>
  <c r="K557" i="3"/>
  <c r="L556" i="3"/>
  <c r="K554" i="3"/>
  <c r="R554" i="3" s="1"/>
  <c r="L551" i="3"/>
  <c r="K551" i="3"/>
  <c r="K535" i="3"/>
  <c r="K512" i="3"/>
  <c r="L511" i="3"/>
  <c r="K505" i="3"/>
  <c r="BA638" i="3"/>
  <c r="AK638" i="3"/>
  <c r="U638" i="3"/>
  <c r="BB638" i="3"/>
  <c r="BK751" i="3"/>
  <c r="BL751" i="3"/>
  <c r="BJ751" i="3"/>
  <c r="BN720" i="3"/>
  <c r="BK720" i="3"/>
  <c r="BL720" i="3"/>
  <c r="BK755" i="3"/>
  <c r="BM755" i="3"/>
  <c r="BM739" i="3"/>
  <c r="BK747" i="3"/>
  <c r="BM747" i="3"/>
  <c r="BN724" i="3"/>
  <c r="BK724" i="3"/>
  <c r="BJ732" i="3"/>
  <c r="BK740" i="3"/>
  <c r="BN740" i="3"/>
  <c r="BL740" i="3"/>
  <c r="BL729" i="3"/>
  <c r="BM749" i="3"/>
  <c r="BJ743" i="3"/>
  <c r="BM733" i="3"/>
  <c r="BL733" i="3"/>
  <c r="BN728" i="3"/>
  <c r="BK728" i="3"/>
  <c r="BL728" i="3"/>
  <c r="BL738" i="3"/>
  <c r="BM738" i="3"/>
  <c r="BM735" i="3"/>
  <c r="BL722" i="3"/>
  <c r="BN731" i="3"/>
  <c r="BK731" i="3"/>
  <c r="BL746" i="3"/>
  <c r="BK730" i="3"/>
  <c r="BN730" i="3"/>
  <c r="BJ730" i="3"/>
  <c r="BM723" i="3"/>
  <c r="BL712" i="3"/>
  <c r="BN712" i="3"/>
  <c r="BK712" i="3"/>
  <c r="BM727" i="3"/>
  <c r="BJ727" i="3"/>
  <c r="BM719" i="3"/>
  <c r="BJ719" i="3"/>
  <c r="BJ705" i="3"/>
  <c r="BM716" i="3"/>
  <c r="BJ702" i="3"/>
  <c r="BJ686" i="3"/>
  <c r="BN686" i="3"/>
  <c r="BN709" i="3"/>
  <c r="BK709" i="3"/>
  <c r="BM709" i="3"/>
  <c r="BL693" i="3"/>
  <c r="BK661" i="3"/>
  <c r="BN661" i="3"/>
  <c r="BK686" i="3"/>
  <c r="BN662" i="3"/>
  <c r="BK662" i="3"/>
  <c r="BJ654" i="3"/>
  <c r="BM690" i="3"/>
  <c r="BM686" i="3"/>
  <c r="BL658" i="3"/>
  <c r="BJ658" i="3"/>
  <c r="BK694" i="3"/>
  <c r="BN694" i="3"/>
  <c r="BJ689" i="3"/>
  <c r="BN676" i="3"/>
  <c r="BK676" i="3"/>
  <c r="BJ653" i="3"/>
  <c r="BL670" i="3"/>
  <c r="BN673" i="3"/>
  <c r="BK673" i="3"/>
  <c r="BL657" i="3"/>
  <c r="BM657" i="3"/>
  <c r="BM682" i="3"/>
  <c r="BN701" i="3"/>
  <c r="BK701" i="3"/>
  <c r="BL701" i="3"/>
  <c r="BN685" i="3"/>
  <c r="BK685" i="3"/>
  <c r="BM653" i="3"/>
  <c r="BL710" i="3"/>
  <c r="BL694" i="3"/>
  <c r="BJ670" i="3"/>
  <c r="BJ646" i="3"/>
  <c r="BJ708" i="3"/>
  <c r="BM706" i="3"/>
  <c r="BM696" i="3"/>
  <c r="BM688" i="3"/>
  <c r="BL688" i="3"/>
  <c r="BN688" i="3"/>
  <c r="BK688" i="3"/>
  <c r="BJ688" i="3"/>
  <c r="BM650" i="3"/>
  <c r="BJ642" i="3"/>
  <c r="BJ713" i="3"/>
  <c r="BN677" i="3"/>
  <c r="BK677" i="3"/>
  <c r="BL660" i="3"/>
  <c r="BL645" i="3"/>
  <c r="BJ706" i="3"/>
  <c r="BL706" i="3"/>
  <c r="BL678" i="3"/>
  <c r="BM646" i="3"/>
  <c r="BM649" i="3"/>
  <c r="BL649" i="3"/>
  <c r="BK674" i="3"/>
  <c r="BN674" i="3"/>
  <c r="L567" i="3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K606" i="3"/>
  <c r="K604" i="3"/>
  <c r="S604" i="3" s="1"/>
  <c r="K602" i="3"/>
  <c r="K609" i="3"/>
  <c r="K607" i="3"/>
  <c r="K605" i="3"/>
  <c r="K603" i="3"/>
  <c r="K601" i="3"/>
  <c r="L600" i="3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R566" i="3" s="1"/>
  <c r="K547" i="3"/>
  <c r="K545" i="3"/>
  <c r="K543" i="3"/>
  <c r="K541" i="3"/>
  <c r="R541" i="3" s="1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T545" i="3"/>
  <c r="AB545" i="3"/>
  <c r="AJ545" i="3"/>
  <c r="AR545" i="3"/>
  <c r="AZ545" i="3"/>
  <c r="BH545" i="3"/>
  <c r="S545" i="3"/>
  <c r="AA545" i="3"/>
  <c r="AI545" i="3"/>
  <c r="AQ545" i="3"/>
  <c r="AY545" i="3"/>
  <c r="BG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P541" i="3"/>
  <c r="X541" i="3"/>
  <c r="AF541" i="3"/>
  <c r="AN541" i="3"/>
  <c r="AV541" i="3"/>
  <c r="BD541" i="3"/>
  <c r="O541" i="3"/>
  <c r="W541" i="3"/>
  <c r="AE541" i="3"/>
  <c r="AM541" i="3"/>
  <c r="AU541" i="3"/>
  <c r="BC541" i="3"/>
  <c r="N539" i="3"/>
  <c r="U539" i="3"/>
  <c r="AC539" i="3"/>
  <c r="AK539" i="3"/>
  <c r="AS539" i="3"/>
  <c r="BA539" i="3"/>
  <c r="BI539" i="3"/>
  <c r="T539" i="3"/>
  <c r="AB539" i="3"/>
  <c r="AJ539" i="3"/>
  <c r="AR539" i="3"/>
  <c r="AZ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T606" i="3"/>
  <c r="AB606" i="3"/>
  <c r="AJ606" i="3"/>
  <c r="AR606" i="3"/>
  <c r="AZ606" i="3"/>
  <c r="BH606" i="3"/>
  <c r="S606" i="3"/>
  <c r="AA606" i="3"/>
  <c r="AI606" i="3"/>
  <c r="AQ606" i="3"/>
  <c r="AY606" i="3"/>
  <c r="BG606" i="3"/>
  <c r="Q604" i="3"/>
  <c r="Y604" i="3"/>
  <c r="AG604" i="3"/>
  <c r="AO604" i="3"/>
  <c r="AW604" i="3"/>
  <c r="BE604" i="3"/>
  <c r="P604" i="3"/>
  <c r="X604" i="3"/>
  <c r="AF604" i="3"/>
  <c r="AN604" i="3"/>
  <c r="AV604" i="3"/>
  <c r="BD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V572" i="3"/>
  <c r="AD572" i="3"/>
  <c r="AL572" i="3"/>
  <c r="AT572" i="3"/>
  <c r="BB572" i="3"/>
  <c r="M572" i="3"/>
  <c r="U572" i="3"/>
  <c r="AC572" i="3"/>
  <c r="AK572" i="3"/>
  <c r="AS572" i="3"/>
  <c r="BA572" i="3"/>
  <c r="BI572" i="3"/>
  <c r="S570" i="3"/>
  <c r="AA570" i="3"/>
  <c r="AI570" i="3"/>
  <c r="AQ570" i="3"/>
  <c r="AY570" i="3"/>
  <c r="BG570" i="3"/>
  <c r="R570" i="3"/>
  <c r="Z570" i="3"/>
  <c r="AH570" i="3"/>
  <c r="AP570" i="3"/>
  <c r="AX570" i="3"/>
  <c r="BF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T542" i="3"/>
  <c r="AB542" i="3"/>
  <c r="AJ542" i="3"/>
  <c r="AR542" i="3"/>
  <c r="AZ542" i="3"/>
  <c r="BH542" i="3"/>
  <c r="S542" i="3"/>
  <c r="AA542" i="3"/>
  <c r="AI542" i="3"/>
  <c r="AQ542" i="3"/>
  <c r="AY542" i="3"/>
  <c r="BG542" i="3"/>
  <c r="Q540" i="3"/>
  <c r="Y540" i="3"/>
  <c r="AG540" i="3"/>
  <c r="AO540" i="3"/>
  <c r="AW540" i="3"/>
  <c r="BE540" i="3"/>
  <c r="P540" i="3"/>
  <c r="X540" i="3"/>
  <c r="AF540" i="3"/>
  <c r="AN540" i="3"/>
  <c r="AV540" i="3"/>
  <c r="BD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V530" i="3"/>
  <c r="AD530" i="3"/>
  <c r="AL530" i="3"/>
  <c r="AT530" i="3"/>
  <c r="BB530" i="3"/>
  <c r="M530" i="3"/>
  <c r="U530" i="3"/>
  <c r="AC530" i="3"/>
  <c r="AK530" i="3"/>
  <c r="AS530" i="3"/>
  <c r="BA530" i="3"/>
  <c r="BI530" i="3"/>
  <c r="L609" i="3"/>
  <c r="P609" i="3" s="1"/>
  <c r="L607" i="3"/>
  <c r="N607" i="3" s="1"/>
  <c r="L605" i="3"/>
  <c r="L603" i="3"/>
  <c r="N603" i="3" s="1"/>
  <c r="L601" i="3"/>
  <c r="O601" i="3" s="1"/>
  <c r="L599" i="3"/>
  <c r="N599" i="3" s="1"/>
  <c r="L597" i="3"/>
  <c r="L595" i="3"/>
  <c r="P595" i="3" s="1"/>
  <c r="L593" i="3"/>
  <c r="O593" i="3" s="1"/>
  <c r="L591" i="3"/>
  <c r="N591" i="3" s="1"/>
  <c r="L589" i="3"/>
  <c r="L587" i="3"/>
  <c r="O587" i="3" s="1"/>
  <c r="L585" i="3"/>
  <c r="P585" i="3" s="1"/>
  <c r="L583" i="3"/>
  <c r="N583" i="3" s="1"/>
  <c r="L581" i="3"/>
  <c r="L579" i="3"/>
  <c r="P579" i="3" s="1"/>
  <c r="L577" i="3"/>
  <c r="P577" i="3" s="1"/>
  <c r="L575" i="3"/>
  <c r="M575" i="3" s="1"/>
  <c r="L573" i="3"/>
  <c r="L549" i="3"/>
  <c r="N549" i="3" s="1"/>
  <c r="L547" i="3"/>
  <c r="M547" i="3" s="1"/>
  <c r="L533" i="3"/>
  <c r="M533" i="3" s="1"/>
  <c r="L531" i="3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L510" i="3"/>
  <c r="N510" i="3" s="1"/>
  <c r="L508" i="3"/>
  <c r="O508" i="3" s="1"/>
  <c r="L506" i="3"/>
  <c r="L504" i="3"/>
  <c r="L502" i="3"/>
  <c r="M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AZ600" i="3"/>
  <c r="AR600" i="3"/>
  <c r="AJ600" i="3"/>
  <c r="AB600" i="3"/>
  <c r="T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S592" i="3"/>
  <c r="AA592" i="3"/>
  <c r="AI592" i="3"/>
  <c r="AQ592" i="3"/>
  <c r="AY592" i="3"/>
  <c r="BG592" i="3"/>
  <c r="R592" i="3"/>
  <c r="Z592" i="3"/>
  <c r="AH592" i="3"/>
  <c r="AP592" i="3"/>
  <c r="AX592" i="3"/>
  <c r="BF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S584" i="3"/>
  <c r="AA584" i="3"/>
  <c r="AI584" i="3"/>
  <c r="AQ584" i="3"/>
  <c r="AY584" i="3"/>
  <c r="BG584" i="3"/>
  <c r="R584" i="3"/>
  <c r="Z584" i="3"/>
  <c r="AH584" i="3"/>
  <c r="AP584" i="3"/>
  <c r="AX584" i="3"/>
  <c r="BF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P566" i="3"/>
  <c r="X566" i="3"/>
  <c r="AF566" i="3"/>
  <c r="AN566" i="3"/>
  <c r="AV566" i="3"/>
  <c r="BD566" i="3"/>
  <c r="O566" i="3"/>
  <c r="W566" i="3"/>
  <c r="AE566" i="3"/>
  <c r="AM566" i="3"/>
  <c r="AU566" i="3"/>
  <c r="BC566" i="3"/>
  <c r="M565" i="3"/>
  <c r="U565" i="3"/>
  <c r="AC565" i="3"/>
  <c r="AK565" i="3"/>
  <c r="AS565" i="3"/>
  <c r="BA565" i="3"/>
  <c r="BI565" i="3"/>
  <c r="T565" i="3"/>
  <c r="AB565" i="3"/>
  <c r="AJ565" i="3"/>
  <c r="AR565" i="3"/>
  <c r="AZ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S560" i="3"/>
  <c r="AA560" i="3"/>
  <c r="AI560" i="3"/>
  <c r="AQ560" i="3"/>
  <c r="AY560" i="3"/>
  <c r="BG560" i="3"/>
  <c r="R560" i="3"/>
  <c r="Z560" i="3"/>
  <c r="AH560" i="3"/>
  <c r="AP560" i="3"/>
  <c r="AX560" i="3"/>
  <c r="BF560" i="3"/>
  <c r="Q559" i="3"/>
  <c r="Y559" i="3"/>
  <c r="AG559" i="3"/>
  <c r="AO559" i="3"/>
  <c r="AW559" i="3"/>
  <c r="BE559" i="3"/>
  <c r="P559" i="3"/>
  <c r="X559" i="3"/>
  <c r="AF559" i="3"/>
  <c r="AN559" i="3"/>
  <c r="AV559" i="3"/>
  <c r="BD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BN555" i="3" s="1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P554" i="3"/>
  <c r="X554" i="3"/>
  <c r="AF554" i="3"/>
  <c r="AN554" i="3"/>
  <c r="AV554" i="3"/>
  <c r="BD554" i="3"/>
  <c r="O554" i="3"/>
  <c r="W554" i="3"/>
  <c r="AE554" i="3"/>
  <c r="AM554" i="3"/>
  <c r="AU554" i="3"/>
  <c r="BC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N594" i="3"/>
  <c r="BJ590" i="3"/>
  <c r="BN590" i="3"/>
  <c r="BJ588" i="3"/>
  <c r="BN588" i="3"/>
  <c r="BJ610" i="3"/>
  <c r="BL610" i="3"/>
  <c r="BN610" i="3"/>
  <c r="BJ608" i="3"/>
  <c r="BL608" i="3"/>
  <c r="BN608" i="3"/>
  <c r="BJ602" i="3"/>
  <c r="BL602" i="3"/>
  <c r="BN602" i="3"/>
  <c r="BL598" i="3"/>
  <c r="BL594" i="3"/>
  <c r="BL590" i="3"/>
  <c r="BL588" i="3"/>
  <c r="BJ586" i="3"/>
  <c r="BL586" i="3"/>
  <c r="BN586" i="3"/>
  <c r="BL582" i="3"/>
  <c r="BN582" i="3"/>
  <c r="BJ580" i="3"/>
  <c r="BN580" i="3"/>
  <c r="BJ569" i="3"/>
  <c r="BL569" i="3"/>
  <c r="BN569" i="3"/>
  <c r="BK569" i="3"/>
  <c r="BJ561" i="3"/>
  <c r="BK610" i="3"/>
  <c r="BK608" i="3"/>
  <c r="BK602" i="3"/>
  <c r="BK598" i="3"/>
  <c r="BK590" i="3"/>
  <c r="BK588" i="3"/>
  <c r="BK586" i="3"/>
  <c r="BK582" i="3"/>
  <c r="BK580" i="3"/>
  <c r="BJ571" i="3"/>
  <c r="BL571" i="3"/>
  <c r="BN571" i="3"/>
  <c r="BK571" i="3"/>
  <c r="BJ567" i="3"/>
  <c r="BL567" i="3"/>
  <c r="BN567" i="3"/>
  <c r="BK567" i="3"/>
  <c r="BN563" i="3"/>
  <c r="BK563" i="3"/>
  <c r="BJ555" i="3"/>
  <c r="BL553" i="3"/>
  <c r="BN551" i="3"/>
  <c r="BJ543" i="3"/>
  <c r="BL543" i="3"/>
  <c r="BN543" i="3"/>
  <c r="BJ537" i="3"/>
  <c r="BL537" i="3"/>
  <c r="BN537" i="3"/>
  <c r="BM534" i="3"/>
  <c r="BL532" i="3"/>
  <c r="BM526" i="3"/>
  <c r="BK526" i="3"/>
  <c r="BL524" i="3"/>
  <c r="BK522" i="3"/>
  <c r="BM518" i="3"/>
  <c r="BL518" i="3"/>
  <c r="BK518" i="3"/>
  <c r="BJ578" i="3"/>
  <c r="BJ576" i="3"/>
  <c r="BL576" i="3"/>
  <c r="BJ574" i="3"/>
  <c r="BL574" i="3"/>
  <c r="BN574" i="3"/>
  <c r="BJ568" i="3"/>
  <c r="BL568" i="3"/>
  <c r="BN568" i="3"/>
  <c r="BL564" i="3"/>
  <c r="BN564" i="3"/>
  <c r="BN562" i="3"/>
  <c r="BJ558" i="3"/>
  <c r="BJ556" i="3"/>
  <c r="BJ552" i="3"/>
  <c r="BJ550" i="3"/>
  <c r="BL548" i="3"/>
  <c r="BJ546" i="3"/>
  <c r="BL546" i="3"/>
  <c r="BN546" i="3"/>
  <c r="BJ544" i="3"/>
  <c r="BL544" i="3"/>
  <c r="BN544" i="3"/>
  <c r="BK543" i="3"/>
  <c r="BJ538" i="3"/>
  <c r="BL538" i="3"/>
  <c r="BN538" i="3"/>
  <c r="BK537" i="3"/>
  <c r="BN536" i="3"/>
  <c r="BK535" i="3"/>
  <c r="BM529" i="3"/>
  <c r="BL529" i="3"/>
  <c r="BK529" i="3"/>
  <c r="BL517" i="3"/>
  <c r="BK517" i="3"/>
  <c r="BK515" i="3"/>
  <c r="BM511" i="3"/>
  <c r="BL509" i="3"/>
  <c r="BK507" i="3"/>
  <c r="BM503" i="3"/>
  <c r="BL499" i="3"/>
  <c r="BM497" i="3"/>
  <c r="BL497" i="3"/>
  <c r="BK497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K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K490" i="3" s="1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K479" i="3" l="1"/>
  <c r="BK594" i="3"/>
  <c r="BK509" i="3"/>
  <c r="BK511" i="3"/>
  <c r="BN535" i="3"/>
  <c r="BN576" i="3"/>
  <c r="K480" i="3"/>
  <c r="K489" i="3"/>
  <c r="K486" i="3"/>
  <c r="K483" i="3"/>
  <c r="K481" i="3"/>
  <c r="K475" i="3"/>
  <c r="BL555" i="3"/>
  <c r="BL556" i="3"/>
  <c r="BL557" i="3"/>
  <c r="BN557" i="3"/>
  <c r="BJ557" i="3"/>
  <c r="BL558" i="3"/>
  <c r="BL561" i="3"/>
  <c r="BN561" i="3"/>
  <c r="BJ562" i="3"/>
  <c r="BL562" i="3"/>
  <c r="BL563" i="3"/>
  <c r="BJ563" i="3"/>
  <c r="BJ564" i="3"/>
  <c r="P530" i="3"/>
  <c r="P572" i="3"/>
  <c r="N542" i="3"/>
  <c r="S540" i="3"/>
  <c r="N545" i="3"/>
  <c r="M570" i="3"/>
  <c r="O565" i="3"/>
  <c r="M592" i="3"/>
  <c r="O539" i="3"/>
  <c r="S559" i="3"/>
  <c r="N606" i="3"/>
  <c r="M584" i="3"/>
  <c r="BJ594" i="3"/>
  <c r="BL596" i="3"/>
  <c r="BJ596" i="3"/>
  <c r="BL495" i="3"/>
  <c r="BM495" i="3"/>
  <c r="BK499" i="3"/>
  <c r="BL503" i="3"/>
  <c r="BK503" i="3"/>
  <c r="BM505" i="3"/>
  <c r="BL505" i="3"/>
  <c r="BK505" i="3"/>
  <c r="BM507" i="3"/>
  <c r="BL507" i="3"/>
  <c r="BM509" i="3"/>
  <c r="BL511" i="3"/>
  <c r="BM513" i="3"/>
  <c r="BK513" i="3"/>
  <c r="BM515" i="3"/>
  <c r="BL515" i="3"/>
  <c r="BM517" i="3"/>
  <c r="BL520" i="3"/>
  <c r="BM520" i="3"/>
  <c r="BJ522" i="3"/>
  <c r="BL522" i="3"/>
  <c r="BK524" i="3"/>
  <c r="BL526" i="3"/>
  <c r="BL528" i="3"/>
  <c r="BM528" i="3"/>
  <c r="BM532" i="3"/>
  <c r="BK532" i="3"/>
  <c r="BL534" i="3"/>
  <c r="BK534" i="3"/>
  <c r="BL535" i="3"/>
  <c r="BJ536" i="3"/>
  <c r="BL536" i="3"/>
  <c r="BJ548" i="3"/>
  <c r="BN548" i="3"/>
  <c r="BL550" i="3"/>
  <c r="BL551" i="3"/>
  <c r="BK551" i="3"/>
  <c r="BJ551" i="3"/>
  <c r="BL552" i="3"/>
  <c r="BN553" i="3"/>
  <c r="BJ553" i="3"/>
  <c r="BL580" i="3"/>
  <c r="BJ582" i="3"/>
  <c r="BF600" i="3"/>
  <c r="BN598" i="3"/>
  <c r="BJ598" i="3"/>
  <c r="K487" i="3"/>
  <c r="BK495" i="3"/>
  <c r="BM499" i="3"/>
  <c r="BK553" i="3"/>
  <c r="BK555" i="3"/>
  <c r="BK557" i="3"/>
  <c r="BK520" i="3"/>
  <c r="BM524" i="3"/>
  <c r="BK528" i="3"/>
  <c r="BK561" i="3"/>
  <c r="BI554" i="3"/>
  <c r="BA554" i="3"/>
  <c r="AS554" i="3"/>
  <c r="AK554" i="3"/>
  <c r="AC554" i="3"/>
  <c r="U554" i="3"/>
  <c r="M554" i="3"/>
  <c r="BB554" i="3"/>
  <c r="AT554" i="3"/>
  <c r="AL554" i="3"/>
  <c r="AD554" i="3"/>
  <c r="V554" i="3"/>
  <c r="N554" i="3"/>
  <c r="BB559" i="3"/>
  <c r="AT559" i="3"/>
  <c r="AL559" i="3"/>
  <c r="AD559" i="3"/>
  <c r="V559" i="3"/>
  <c r="N559" i="3"/>
  <c r="BC559" i="3"/>
  <c r="AU559" i="3"/>
  <c r="AM559" i="3"/>
  <c r="AE559" i="3"/>
  <c r="W559" i="3"/>
  <c r="O559" i="3"/>
  <c r="BD560" i="3"/>
  <c r="AV560" i="3"/>
  <c r="AN560" i="3"/>
  <c r="AF560" i="3"/>
  <c r="X560" i="3"/>
  <c r="P560" i="3"/>
  <c r="BE560" i="3"/>
  <c r="AW560" i="3"/>
  <c r="AO560" i="3"/>
  <c r="AG560" i="3"/>
  <c r="Y560" i="3"/>
  <c r="Q560" i="3"/>
  <c r="BF565" i="3"/>
  <c r="AX565" i="3"/>
  <c r="AP565" i="3"/>
  <c r="AH565" i="3"/>
  <c r="Z565" i="3"/>
  <c r="R565" i="3"/>
  <c r="BG565" i="3"/>
  <c r="AY565" i="3"/>
  <c r="AQ565" i="3"/>
  <c r="AI565" i="3"/>
  <c r="AA565" i="3"/>
  <c r="S565" i="3"/>
  <c r="BI566" i="3"/>
  <c r="BA566" i="3"/>
  <c r="AS566" i="3"/>
  <c r="AK566" i="3"/>
  <c r="AC566" i="3"/>
  <c r="U566" i="3"/>
  <c r="M566" i="3"/>
  <c r="BB566" i="3"/>
  <c r="AT566" i="3"/>
  <c r="AL566" i="3"/>
  <c r="AD566" i="3"/>
  <c r="V566" i="3"/>
  <c r="N566" i="3"/>
  <c r="BD584" i="3"/>
  <c r="AV584" i="3"/>
  <c r="AN584" i="3"/>
  <c r="AF584" i="3"/>
  <c r="X584" i="3"/>
  <c r="P584" i="3"/>
  <c r="BE584" i="3"/>
  <c r="AW584" i="3"/>
  <c r="AO584" i="3"/>
  <c r="AG584" i="3"/>
  <c r="Y584" i="3"/>
  <c r="Q584" i="3"/>
  <c r="BD592" i="3"/>
  <c r="AV592" i="3"/>
  <c r="AN592" i="3"/>
  <c r="AF592" i="3"/>
  <c r="X592" i="3"/>
  <c r="P592" i="3"/>
  <c r="BE592" i="3"/>
  <c r="AW592" i="3"/>
  <c r="AO592" i="3"/>
  <c r="AG592" i="3"/>
  <c r="Y592" i="3"/>
  <c r="Q592" i="3"/>
  <c r="N600" i="3"/>
  <c r="V600" i="3"/>
  <c r="AD600" i="3"/>
  <c r="AL600" i="3"/>
  <c r="AT600" i="3"/>
  <c r="BB600" i="3"/>
  <c r="N504" i="3"/>
  <c r="M512" i="3"/>
  <c r="N531" i="3"/>
  <c r="M573" i="3"/>
  <c r="M581" i="3"/>
  <c r="M589" i="3"/>
  <c r="M597" i="3"/>
  <c r="O605" i="3"/>
  <c r="BG530" i="3"/>
  <c r="AY530" i="3"/>
  <c r="AQ530" i="3"/>
  <c r="AI530" i="3"/>
  <c r="AA530" i="3"/>
  <c r="S530" i="3"/>
  <c r="BK530" i="3" s="1"/>
  <c r="BH530" i="3"/>
  <c r="AZ530" i="3"/>
  <c r="AR530" i="3"/>
  <c r="AJ530" i="3"/>
  <c r="AB530" i="3"/>
  <c r="T530" i="3"/>
  <c r="BB540" i="3"/>
  <c r="AT540" i="3"/>
  <c r="AL540" i="3"/>
  <c r="AD540" i="3"/>
  <c r="V540" i="3"/>
  <c r="N540" i="3"/>
  <c r="BC540" i="3"/>
  <c r="AU540" i="3"/>
  <c r="AM540" i="3"/>
  <c r="AE540" i="3"/>
  <c r="W540" i="3"/>
  <c r="O540" i="3"/>
  <c r="BE542" i="3"/>
  <c r="AW542" i="3"/>
  <c r="AO542" i="3"/>
  <c r="AG542" i="3"/>
  <c r="Y542" i="3"/>
  <c r="Q542" i="3"/>
  <c r="BF542" i="3"/>
  <c r="AX542" i="3"/>
  <c r="AP542" i="3"/>
  <c r="AH542" i="3"/>
  <c r="Z542" i="3"/>
  <c r="R542" i="3"/>
  <c r="BD570" i="3"/>
  <c r="AV570" i="3"/>
  <c r="AN570" i="3"/>
  <c r="AF570" i="3"/>
  <c r="X570" i="3"/>
  <c r="P570" i="3"/>
  <c r="BE570" i="3"/>
  <c r="AW570" i="3"/>
  <c r="AO570" i="3"/>
  <c r="AG570" i="3"/>
  <c r="Y570" i="3"/>
  <c r="Q570" i="3"/>
  <c r="BG572" i="3"/>
  <c r="AY572" i="3"/>
  <c r="AQ572" i="3"/>
  <c r="AI572" i="3"/>
  <c r="AA572" i="3"/>
  <c r="S572" i="3"/>
  <c r="BH572" i="3"/>
  <c r="AZ572" i="3"/>
  <c r="AR572" i="3"/>
  <c r="AJ572" i="3"/>
  <c r="AB572" i="3"/>
  <c r="T572" i="3"/>
  <c r="BB604" i="3"/>
  <c r="AT604" i="3"/>
  <c r="AL604" i="3"/>
  <c r="AD604" i="3"/>
  <c r="V604" i="3"/>
  <c r="N604" i="3"/>
  <c r="BC604" i="3"/>
  <c r="AU604" i="3"/>
  <c r="AM604" i="3"/>
  <c r="AE604" i="3"/>
  <c r="W604" i="3"/>
  <c r="O604" i="3"/>
  <c r="BE606" i="3"/>
  <c r="AW606" i="3"/>
  <c r="AO606" i="3"/>
  <c r="AG606" i="3"/>
  <c r="Y606" i="3"/>
  <c r="Q606" i="3"/>
  <c r="BF606" i="3"/>
  <c r="AX606" i="3"/>
  <c r="AP606" i="3"/>
  <c r="AH606" i="3"/>
  <c r="Z606" i="3"/>
  <c r="R606" i="3"/>
  <c r="BF539" i="3"/>
  <c r="AX539" i="3"/>
  <c r="AP539" i="3"/>
  <c r="AH539" i="3"/>
  <c r="Z539" i="3"/>
  <c r="R539" i="3"/>
  <c r="BG539" i="3"/>
  <c r="AY539" i="3"/>
  <c r="AQ539" i="3"/>
  <c r="AI539" i="3"/>
  <c r="AA539" i="3"/>
  <c r="S539" i="3"/>
  <c r="BI541" i="3"/>
  <c r="BA541" i="3"/>
  <c r="AS541" i="3"/>
  <c r="AK541" i="3"/>
  <c r="AC541" i="3"/>
  <c r="U541" i="3"/>
  <c r="M541" i="3"/>
  <c r="BB541" i="3"/>
  <c r="AT541" i="3"/>
  <c r="AL541" i="3"/>
  <c r="AD541" i="3"/>
  <c r="V541" i="3"/>
  <c r="N541" i="3"/>
  <c r="BE545" i="3"/>
  <c r="AW545" i="3"/>
  <c r="AO545" i="3"/>
  <c r="AG545" i="3"/>
  <c r="Y545" i="3"/>
  <c r="Q545" i="3"/>
  <c r="BF545" i="3"/>
  <c r="AX545" i="3"/>
  <c r="AP545" i="3"/>
  <c r="AH545" i="3"/>
  <c r="Z545" i="3"/>
  <c r="R545" i="3"/>
  <c r="M600" i="3"/>
  <c r="K492" i="3"/>
  <c r="K485" i="3"/>
  <c r="K477" i="3"/>
  <c r="BL513" i="3"/>
  <c r="BN550" i="3"/>
  <c r="BN552" i="3"/>
  <c r="BN556" i="3"/>
  <c r="BN558" i="3"/>
  <c r="BK626" i="3"/>
  <c r="BG554" i="3"/>
  <c r="AY554" i="3"/>
  <c r="AQ554" i="3"/>
  <c r="AI554" i="3"/>
  <c r="AA554" i="3"/>
  <c r="S554" i="3"/>
  <c r="BH554" i="3"/>
  <c r="AZ554" i="3"/>
  <c r="AR554" i="3"/>
  <c r="AJ554" i="3"/>
  <c r="AB554" i="3"/>
  <c r="T554" i="3"/>
  <c r="BH559" i="3"/>
  <c r="AZ559" i="3"/>
  <c r="AR559" i="3"/>
  <c r="AJ559" i="3"/>
  <c r="AB559" i="3"/>
  <c r="T559" i="3"/>
  <c r="BI559" i="3"/>
  <c r="BA559" i="3"/>
  <c r="AS559" i="3"/>
  <c r="AK559" i="3"/>
  <c r="AC559" i="3"/>
  <c r="U559" i="3"/>
  <c r="M559" i="3"/>
  <c r="BB560" i="3"/>
  <c r="AT560" i="3"/>
  <c r="AL560" i="3"/>
  <c r="AD560" i="3"/>
  <c r="V560" i="3"/>
  <c r="N560" i="3"/>
  <c r="BC560" i="3"/>
  <c r="AU560" i="3"/>
  <c r="AM560" i="3"/>
  <c r="AE560" i="3"/>
  <c r="W560" i="3"/>
  <c r="O560" i="3"/>
  <c r="BD565" i="3"/>
  <c r="AV565" i="3"/>
  <c r="AN565" i="3"/>
  <c r="AF565" i="3"/>
  <c r="X565" i="3"/>
  <c r="P565" i="3"/>
  <c r="BE565" i="3"/>
  <c r="AW565" i="3"/>
  <c r="AO565" i="3"/>
  <c r="AG565" i="3"/>
  <c r="Y565" i="3"/>
  <c r="Q565" i="3"/>
  <c r="BG566" i="3"/>
  <c r="AY566" i="3"/>
  <c r="AQ566" i="3"/>
  <c r="AI566" i="3"/>
  <c r="AA566" i="3"/>
  <c r="S566" i="3"/>
  <c r="BH566" i="3"/>
  <c r="AZ566" i="3"/>
  <c r="AR566" i="3"/>
  <c r="AJ566" i="3"/>
  <c r="AB566" i="3"/>
  <c r="T566" i="3"/>
  <c r="BB584" i="3"/>
  <c r="AT584" i="3"/>
  <c r="AL584" i="3"/>
  <c r="AD584" i="3"/>
  <c r="V584" i="3"/>
  <c r="N584" i="3"/>
  <c r="BC584" i="3"/>
  <c r="AU584" i="3"/>
  <c r="AM584" i="3"/>
  <c r="AE584" i="3"/>
  <c r="W584" i="3"/>
  <c r="O584" i="3"/>
  <c r="BB592" i="3"/>
  <c r="AT592" i="3"/>
  <c r="AL592" i="3"/>
  <c r="AD592" i="3"/>
  <c r="V592" i="3"/>
  <c r="N592" i="3"/>
  <c r="BC592" i="3"/>
  <c r="AU592" i="3"/>
  <c r="AM592" i="3"/>
  <c r="AE592" i="3"/>
  <c r="W592" i="3"/>
  <c r="O592" i="3"/>
  <c r="P600" i="3"/>
  <c r="X600" i="3"/>
  <c r="AF600" i="3"/>
  <c r="AN600" i="3"/>
  <c r="AV600" i="3"/>
  <c r="BD600" i="3"/>
  <c r="P506" i="3"/>
  <c r="BE530" i="3"/>
  <c r="AW530" i="3"/>
  <c r="AO530" i="3"/>
  <c r="AG530" i="3"/>
  <c r="Y530" i="3"/>
  <c r="Q530" i="3"/>
  <c r="BF530" i="3"/>
  <c r="AX530" i="3"/>
  <c r="AP530" i="3"/>
  <c r="AH530" i="3"/>
  <c r="Z530" i="3"/>
  <c r="R530" i="3"/>
  <c r="BH540" i="3"/>
  <c r="AZ540" i="3"/>
  <c r="AR540" i="3"/>
  <c r="AJ540" i="3"/>
  <c r="AB540" i="3"/>
  <c r="T540" i="3"/>
  <c r="BI540" i="3"/>
  <c r="BA540" i="3"/>
  <c r="AS540" i="3"/>
  <c r="AK540" i="3"/>
  <c r="AC540" i="3"/>
  <c r="U540" i="3"/>
  <c r="M540" i="3"/>
  <c r="BC542" i="3"/>
  <c r="AU542" i="3"/>
  <c r="AM542" i="3"/>
  <c r="AE542" i="3"/>
  <c r="W542" i="3"/>
  <c r="O542" i="3"/>
  <c r="BD542" i="3"/>
  <c r="AV542" i="3"/>
  <c r="AN542" i="3"/>
  <c r="AF542" i="3"/>
  <c r="X542" i="3"/>
  <c r="P542" i="3"/>
  <c r="BB570" i="3"/>
  <c r="AT570" i="3"/>
  <c r="AL570" i="3"/>
  <c r="AD570" i="3"/>
  <c r="V570" i="3"/>
  <c r="N570" i="3"/>
  <c r="BC570" i="3"/>
  <c r="AU570" i="3"/>
  <c r="AM570" i="3"/>
  <c r="AE570" i="3"/>
  <c r="W570" i="3"/>
  <c r="O570" i="3"/>
  <c r="BE572" i="3"/>
  <c r="AW572" i="3"/>
  <c r="AO572" i="3"/>
  <c r="AG572" i="3"/>
  <c r="Y572" i="3"/>
  <c r="Q572" i="3"/>
  <c r="BF572" i="3"/>
  <c r="AX572" i="3"/>
  <c r="AP572" i="3"/>
  <c r="AH572" i="3"/>
  <c r="Z572" i="3"/>
  <c r="R572" i="3"/>
  <c r="BH604" i="3"/>
  <c r="AZ604" i="3"/>
  <c r="AR604" i="3"/>
  <c r="AJ604" i="3"/>
  <c r="AB604" i="3"/>
  <c r="T604" i="3"/>
  <c r="BI604" i="3"/>
  <c r="BA604" i="3"/>
  <c r="AS604" i="3"/>
  <c r="AK604" i="3"/>
  <c r="AC604" i="3"/>
  <c r="U604" i="3"/>
  <c r="M604" i="3"/>
  <c r="BC606" i="3"/>
  <c r="AU606" i="3"/>
  <c r="AM606" i="3"/>
  <c r="AE606" i="3"/>
  <c r="W606" i="3"/>
  <c r="O606" i="3"/>
  <c r="BD606" i="3"/>
  <c r="AV606" i="3"/>
  <c r="AN606" i="3"/>
  <c r="AF606" i="3"/>
  <c r="X606" i="3"/>
  <c r="P606" i="3"/>
  <c r="BD539" i="3"/>
  <c r="AV539" i="3"/>
  <c r="AN539" i="3"/>
  <c r="AF539" i="3"/>
  <c r="X539" i="3"/>
  <c r="P539" i="3"/>
  <c r="BE539" i="3"/>
  <c r="AW539" i="3"/>
  <c r="AO539" i="3"/>
  <c r="AG539" i="3"/>
  <c r="Y539" i="3"/>
  <c r="Q539" i="3"/>
  <c r="BG541" i="3"/>
  <c r="AY541" i="3"/>
  <c r="AQ541" i="3"/>
  <c r="AI541" i="3"/>
  <c r="AA541" i="3"/>
  <c r="S541" i="3"/>
  <c r="BH541" i="3"/>
  <c r="AZ541" i="3"/>
  <c r="AR541" i="3"/>
  <c r="AJ541" i="3"/>
  <c r="AB541" i="3"/>
  <c r="T541" i="3"/>
  <c r="BC545" i="3"/>
  <c r="AU545" i="3"/>
  <c r="AM545" i="3"/>
  <c r="AE545" i="3"/>
  <c r="W545" i="3"/>
  <c r="O545" i="3"/>
  <c r="BD545" i="3"/>
  <c r="AV545" i="3"/>
  <c r="AN545" i="3"/>
  <c r="AF545" i="3"/>
  <c r="X545" i="3"/>
  <c r="P545" i="3"/>
  <c r="K491" i="3"/>
  <c r="K473" i="3"/>
  <c r="BE554" i="3"/>
  <c r="AW554" i="3"/>
  <c r="AO554" i="3"/>
  <c r="AG554" i="3"/>
  <c r="Y554" i="3"/>
  <c r="Q554" i="3"/>
  <c r="BF554" i="3"/>
  <c r="AX554" i="3"/>
  <c r="AP554" i="3"/>
  <c r="AH554" i="3"/>
  <c r="Z554" i="3"/>
  <c r="BF559" i="3"/>
  <c r="AX559" i="3"/>
  <c r="AP559" i="3"/>
  <c r="AH559" i="3"/>
  <c r="Z559" i="3"/>
  <c r="R559" i="3"/>
  <c r="BG559" i="3"/>
  <c r="AY559" i="3"/>
  <c r="AQ559" i="3"/>
  <c r="AI559" i="3"/>
  <c r="AA559" i="3"/>
  <c r="BH560" i="3"/>
  <c r="AZ560" i="3"/>
  <c r="AR560" i="3"/>
  <c r="AJ560" i="3"/>
  <c r="AB560" i="3"/>
  <c r="T560" i="3"/>
  <c r="BI560" i="3"/>
  <c r="BA560" i="3"/>
  <c r="AS560" i="3"/>
  <c r="AK560" i="3"/>
  <c r="AC560" i="3"/>
  <c r="U560" i="3"/>
  <c r="BB565" i="3"/>
  <c r="AT565" i="3"/>
  <c r="AL565" i="3"/>
  <c r="AD565" i="3"/>
  <c r="V565" i="3"/>
  <c r="N565" i="3"/>
  <c r="BC565" i="3"/>
  <c r="AU565" i="3"/>
  <c r="AM565" i="3"/>
  <c r="AE565" i="3"/>
  <c r="W565" i="3"/>
  <c r="BE566" i="3"/>
  <c r="AW566" i="3"/>
  <c r="AO566" i="3"/>
  <c r="AG566" i="3"/>
  <c r="Y566" i="3"/>
  <c r="Q566" i="3"/>
  <c r="BF566" i="3"/>
  <c r="AX566" i="3"/>
  <c r="AP566" i="3"/>
  <c r="AH566" i="3"/>
  <c r="Z566" i="3"/>
  <c r="BH584" i="3"/>
  <c r="AZ584" i="3"/>
  <c r="AR584" i="3"/>
  <c r="AJ584" i="3"/>
  <c r="AB584" i="3"/>
  <c r="T584" i="3"/>
  <c r="BI584" i="3"/>
  <c r="BA584" i="3"/>
  <c r="AS584" i="3"/>
  <c r="AK584" i="3"/>
  <c r="AC584" i="3"/>
  <c r="U584" i="3"/>
  <c r="BH592" i="3"/>
  <c r="AZ592" i="3"/>
  <c r="AR592" i="3"/>
  <c r="AJ592" i="3"/>
  <c r="AB592" i="3"/>
  <c r="T592" i="3"/>
  <c r="BI592" i="3"/>
  <c r="BA592" i="3"/>
  <c r="AS592" i="3"/>
  <c r="AK592" i="3"/>
  <c r="AC592" i="3"/>
  <c r="U592" i="3"/>
  <c r="R600" i="3"/>
  <c r="Z600" i="3"/>
  <c r="AH600" i="3"/>
  <c r="AP600" i="3"/>
  <c r="AX600" i="3"/>
  <c r="BC530" i="3"/>
  <c r="AU530" i="3"/>
  <c r="AM530" i="3"/>
  <c r="AE530" i="3"/>
  <c r="W530" i="3"/>
  <c r="O530" i="3"/>
  <c r="BD530" i="3"/>
  <c r="AV530" i="3"/>
  <c r="AN530" i="3"/>
  <c r="AF530" i="3"/>
  <c r="X530" i="3"/>
  <c r="BF540" i="3"/>
  <c r="AX540" i="3"/>
  <c r="AP540" i="3"/>
  <c r="AH540" i="3"/>
  <c r="Z540" i="3"/>
  <c r="R540" i="3"/>
  <c r="BG540" i="3"/>
  <c r="AY540" i="3"/>
  <c r="AQ540" i="3"/>
  <c r="AI540" i="3"/>
  <c r="AA540" i="3"/>
  <c r="BI542" i="3"/>
  <c r="BA542" i="3"/>
  <c r="AS542" i="3"/>
  <c r="AK542" i="3"/>
  <c r="AC542" i="3"/>
  <c r="U542" i="3"/>
  <c r="M542" i="3"/>
  <c r="BN542" i="3" s="1"/>
  <c r="BB542" i="3"/>
  <c r="AT542" i="3"/>
  <c r="AL542" i="3"/>
  <c r="AD542" i="3"/>
  <c r="V542" i="3"/>
  <c r="BH570" i="3"/>
  <c r="AZ570" i="3"/>
  <c r="AR570" i="3"/>
  <c r="AJ570" i="3"/>
  <c r="AB570" i="3"/>
  <c r="T570" i="3"/>
  <c r="BI570" i="3"/>
  <c r="BA570" i="3"/>
  <c r="AS570" i="3"/>
  <c r="AK570" i="3"/>
  <c r="AC570" i="3"/>
  <c r="U570" i="3"/>
  <c r="BC572" i="3"/>
  <c r="AU572" i="3"/>
  <c r="AM572" i="3"/>
  <c r="AE572" i="3"/>
  <c r="W572" i="3"/>
  <c r="O572" i="3"/>
  <c r="BD572" i="3"/>
  <c r="AV572" i="3"/>
  <c r="AN572" i="3"/>
  <c r="AF572" i="3"/>
  <c r="X572" i="3"/>
  <c r="BF604" i="3"/>
  <c r="AX604" i="3"/>
  <c r="AP604" i="3"/>
  <c r="AH604" i="3"/>
  <c r="Z604" i="3"/>
  <c r="R604" i="3"/>
  <c r="BG604" i="3"/>
  <c r="AY604" i="3"/>
  <c r="AQ604" i="3"/>
  <c r="AI604" i="3"/>
  <c r="AA604" i="3"/>
  <c r="BI606" i="3"/>
  <c r="BA606" i="3"/>
  <c r="AS606" i="3"/>
  <c r="AK606" i="3"/>
  <c r="AC606" i="3"/>
  <c r="U606" i="3"/>
  <c r="M606" i="3"/>
  <c r="BB606" i="3"/>
  <c r="AT606" i="3"/>
  <c r="AL606" i="3"/>
  <c r="AD606" i="3"/>
  <c r="V606" i="3"/>
  <c r="BB539" i="3"/>
  <c r="AT539" i="3"/>
  <c r="AL539" i="3"/>
  <c r="AD539" i="3"/>
  <c r="V539" i="3"/>
  <c r="M539" i="3"/>
  <c r="BC539" i="3"/>
  <c r="AU539" i="3"/>
  <c r="AM539" i="3"/>
  <c r="AE539" i="3"/>
  <c r="W539" i="3"/>
  <c r="BE541" i="3"/>
  <c r="AW541" i="3"/>
  <c r="AO541" i="3"/>
  <c r="AG541" i="3"/>
  <c r="Y541" i="3"/>
  <c r="Q541" i="3"/>
  <c r="BF541" i="3"/>
  <c r="AX541" i="3"/>
  <c r="AP541" i="3"/>
  <c r="AH541" i="3"/>
  <c r="Z541" i="3"/>
  <c r="BI545" i="3"/>
  <c r="BA545" i="3"/>
  <c r="AS545" i="3"/>
  <c r="AK545" i="3"/>
  <c r="AC545" i="3"/>
  <c r="U545" i="3"/>
  <c r="M545" i="3"/>
  <c r="BB545" i="3"/>
  <c r="AT545" i="3"/>
  <c r="AL545" i="3"/>
  <c r="AD545" i="3"/>
  <c r="V545" i="3"/>
  <c r="BN600" i="3"/>
  <c r="BK600" i="3"/>
  <c r="K488" i="3"/>
  <c r="K478" i="3"/>
  <c r="K474" i="3"/>
  <c r="L473" i="3"/>
  <c r="N473" i="3" s="1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L489" i="3"/>
  <c r="BC489" i="3" s="1"/>
  <c r="K484" i="3"/>
  <c r="L483" i="3"/>
  <c r="N483" i="3" s="1"/>
  <c r="L479" i="3"/>
  <c r="N479" i="3" s="1"/>
  <c r="K476" i="3"/>
  <c r="L475" i="3"/>
  <c r="P475" i="3" s="1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M600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N475" i="3"/>
  <c r="V475" i="3"/>
  <c r="AD475" i="3"/>
  <c r="AL475" i="3"/>
  <c r="AT475" i="3"/>
  <c r="BB475" i="3"/>
  <c r="M475" i="3"/>
  <c r="U475" i="3"/>
  <c r="AC475" i="3"/>
  <c r="AK475" i="3"/>
  <c r="AS475" i="3"/>
  <c r="BA475" i="3"/>
  <c r="BI475" i="3"/>
  <c r="P473" i="3"/>
  <c r="R473" i="3"/>
  <c r="T473" i="3"/>
  <c r="X473" i="3"/>
  <c r="Z473" i="3"/>
  <c r="AB473" i="3"/>
  <c r="AF473" i="3"/>
  <c r="AH473" i="3"/>
  <c r="AJ473" i="3"/>
  <c r="AN473" i="3"/>
  <c r="AP473" i="3"/>
  <c r="AR473" i="3"/>
  <c r="AV473" i="3"/>
  <c r="AX473" i="3"/>
  <c r="AZ473" i="3"/>
  <c r="BD473" i="3"/>
  <c r="BF473" i="3"/>
  <c r="BH473" i="3"/>
  <c r="O473" i="3"/>
  <c r="Q473" i="3"/>
  <c r="S473" i="3"/>
  <c r="W473" i="3"/>
  <c r="Y473" i="3"/>
  <c r="AA473" i="3"/>
  <c r="AE473" i="3"/>
  <c r="AG473" i="3"/>
  <c r="AI473" i="3"/>
  <c r="AM473" i="3"/>
  <c r="AO473" i="3"/>
  <c r="AQ473" i="3"/>
  <c r="AU473" i="3"/>
  <c r="AW473" i="3"/>
  <c r="AY473" i="3"/>
  <c r="BC473" i="3"/>
  <c r="BE473" i="3"/>
  <c r="BG473" i="3"/>
  <c r="BH491" i="3"/>
  <c r="BF491" i="3"/>
  <c r="BD491" i="3"/>
  <c r="AZ491" i="3"/>
  <c r="AX491" i="3"/>
  <c r="AV491" i="3"/>
  <c r="AR491" i="3"/>
  <c r="AP491" i="3"/>
  <c r="AN491" i="3"/>
  <c r="AJ491" i="3"/>
  <c r="AH491" i="3"/>
  <c r="AF491" i="3"/>
  <c r="AB491" i="3"/>
  <c r="Z491" i="3"/>
  <c r="X491" i="3"/>
  <c r="T491" i="3"/>
  <c r="R491" i="3"/>
  <c r="P491" i="3"/>
  <c r="BI489" i="3"/>
  <c r="BG489" i="3"/>
  <c r="BE489" i="3"/>
  <c r="BA489" i="3"/>
  <c r="AY489" i="3"/>
  <c r="AW489" i="3"/>
  <c r="AS489" i="3"/>
  <c r="AQ489" i="3"/>
  <c r="AO489" i="3"/>
  <c r="AK489" i="3"/>
  <c r="AI489" i="3"/>
  <c r="AG489" i="3"/>
  <c r="AC489" i="3"/>
  <c r="AA489" i="3"/>
  <c r="Y489" i="3"/>
  <c r="U489" i="3"/>
  <c r="S489" i="3"/>
  <c r="Q489" i="3"/>
  <c r="M489" i="3"/>
  <c r="BI487" i="3"/>
  <c r="BG487" i="3"/>
  <c r="BA487" i="3"/>
  <c r="AY487" i="3"/>
  <c r="AS487" i="3"/>
  <c r="AQ487" i="3"/>
  <c r="AK487" i="3"/>
  <c r="AI487" i="3"/>
  <c r="AC487" i="3"/>
  <c r="AA487" i="3"/>
  <c r="U487" i="3"/>
  <c r="S487" i="3"/>
  <c r="M487" i="3"/>
  <c r="BI485" i="3"/>
  <c r="BG485" i="3"/>
  <c r="BE485" i="3"/>
  <c r="BC485" i="3"/>
  <c r="BA485" i="3"/>
  <c r="AY485" i="3"/>
  <c r="AW485" i="3"/>
  <c r="AU485" i="3"/>
  <c r="AS485" i="3"/>
  <c r="AQ485" i="3"/>
  <c r="AO485" i="3"/>
  <c r="AM485" i="3"/>
  <c r="AK485" i="3"/>
  <c r="AI485" i="3"/>
  <c r="AG485" i="3"/>
  <c r="AE485" i="3"/>
  <c r="AC485" i="3"/>
  <c r="AA485" i="3"/>
  <c r="Y485" i="3"/>
  <c r="W485" i="3"/>
  <c r="U485" i="3"/>
  <c r="S485" i="3"/>
  <c r="Q485" i="3"/>
  <c r="O485" i="3"/>
  <c r="M485" i="3"/>
  <c r="BI483" i="3"/>
  <c r="BG483" i="3"/>
  <c r="BE483" i="3"/>
  <c r="BC483" i="3"/>
  <c r="BA483" i="3"/>
  <c r="AY483" i="3"/>
  <c r="AW483" i="3"/>
  <c r="AU483" i="3"/>
  <c r="AS483" i="3"/>
  <c r="AQ483" i="3"/>
  <c r="AO483" i="3"/>
  <c r="AM483" i="3"/>
  <c r="AK483" i="3"/>
  <c r="AI483" i="3"/>
  <c r="AG483" i="3"/>
  <c r="AE483" i="3"/>
  <c r="AC483" i="3"/>
  <c r="AA483" i="3"/>
  <c r="Y483" i="3"/>
  <c r="W483" i="3"/>
  <c r="U483" i="3"/>
  <c r="S483" i="3"/>
  <c r="Q483" i="3"/>
  <c r="O483" i="3"/>
  <c r="M483" i="3"/>
  <c r="BI481" i="3"/>
  <c r="BG481" i="3"/>
  <c r="BE481" i="3"/>
  <c r="BA481" i="3"/>
  <c r="AY481" i="3"/>
  <c r="AW481" i="3"/>
  <c r="AS481" i="3"/>
  <c r="AQ481" i="3"/>
  <c r="AO481" i="3"/>
  <c r="AK481" i="3"/>
  <c r="AI481" i="3"/>
  <c r="AG481" i="3"/>
  <c r="AC481" i="3"/>
  <c r="AA481" i="3"/>
  <c r="Y481" i="3"/>
  <c r="U481" i="3"/>
  <c r="S481" i="3"/>
  <c r="Q481" i="3"/>
  <c r="M481" i="3"/>
  <c r="BI479" i="3"/>
  <c r="BG479" i="3"/>
  <c r="BE479" i="3"/>
  <c r="BC479" i="3"/>
  <c r="BA479" i="3"/>
  <c r="AY479" i="3"/>
  <c r="AW479" i="3"/>
  <c r="AU479" i="3"/>
  <c r="AS479" i="3"/>
  <c r="AQ479" i="3"/>
  <c r="AO479" i="3"/>
  <c r="AM479" i="3"/>
  <c r="AK479" i="3"/>
  <c r="AI479" i="3"/>
  <c r="AG479" i="3"/>
  <c r="AE479" i="3"/>
  <c r="AC479" i="3"/>
  <c r="AA479" i="3"/>
  <c r="Y479" i="3"/>
  <c r="W479" i="3"/>
  <c r="U479" i="3"/>
  <c r="S479" i="3"/>
  <c r="Q479" i="3"/>
  <c r="O479" i="3"/>
  <c r="M479" i="3"/>
  <c r="BG477" i="3"/>
  <c r="AY477" i="3"/>
  <c r="AU477" i="3"/>
  <c r="AQ477" i="3"/>
  <c r="AI477" i="3"/>
  <c r="AE477" i="3"/>
  <c r="AA477" i="3"/>
  <c r="S477" i="3"/>
  <c r="O477" i="3"/>
  <c r="L492" i="3"/>
  <c r="M492" i="3" s="1"/>
  <c r="L490" i="3"/>
  <c r="BH490" i="3" s="1"/>
  <c r="L488" i="3"/>
  <c r="N488" i="3" s="1"/>
  <c r="L486" i="3"/>
  <c r="N486" i="3" s="1"/>
  <c r="L484" i="3"/>
  <c r="P484" i="3" s="1"/>
  <c r="L482" i="3"/>
  <c r="BG482" i="3" s="1"/>
  <c r="L480" i="3"/>
  <c r="N480" i="3" s="1"/>
  <c r="L478" i="3"/>
  <c r="P478" i="3" s="1"/>
  <c r="L476" i="3"/>
  <c r="N476" i="3" s="1"/>
  <c r="L474" i="3"/>
  <c r="N474" i="3" s="1"/>
  <c r="L472" i="3"/>
  <c r="O472" i="3" s="1"/>
  <c r="L471" i="3"/>
  <c r="M471" i="3" s="1"/>
  <c r="U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BI492" i="3"/>
  <c r="BE492" i="3"/>
  <c r="BC492" i="3"/>
  <c r="BA492" i="3"/>
  <c r="AW492" i="3"/>
  <c r="AU492" i="3"/>
  <c r="AS492" i="3"/>
  <c r="AO492" i="3"/>
  <c r="AM492" i="3"/>
  <c r="AK492" i="3"/>
  <c r="AG492" i="3"/>
  <c r="AE492" i="3"/>
  <c r="AC492" i="3"/>
  <c r="Y492" i="3"/>
  <c r="W492" i="3"/>
  <c r="U492" i="3"/>
  <c r="Q492" i="3"/>
  <c r="O492" i="3"/>
  <c r="BI491" i="3"/>
  <c r="BG491" i="3"/>
  <c r="BE491" i="3"/>
  <c r="BC491" i="3"/>
  <c r="BA491" i="3"/>
  <c r="AY491" i="3"/>
  <c r="AW491" i="3"/>
  <c r="AU491" i="3"/>
  <c r="AS491" i="3"/>
  <c r="AQ491" i="3"/>
  <c r="AO491" i="3"/>
  <c r="AM491" i="3"/>
  <c r="AK491" i="3"/>
  <c r="AI491" i="3"/>
  <c r="AG491" i="3"/>
  <c r="AE491" i="3"/>
  <c r="AC491" i="3"/>
  <c r="AA491" i="3"/>
  <c r="Y491" i="3"/>
  <c r="W491" i="3"/>
  <c r="U491" i="3"/>
  <c r="S491" i="3"/>
  <c r="Q491" i="3"/>
  <c r="O491" i="3"/>
  <c r="BI490" i="3"/>
  <c r="BE490" i="3"/>
  <c r="BC490" i="3"/>
  <c r="BA490" i="3"/>
  <c r="AW490" i="3"/>
  <c r="AU490" i="3"/>
  <c r="AS490" i="3"/>
  <c r="AO490" i="3"/>
  <c r="AM490" i="3"/>
  <c r="AK490" i="3"/>
  <c r="AG490" i="3"/>
  <c r="AE490" i="3"/>
  <c r="AC490" i="3"/>
  <c r="Y490" i="3"/>
  <c r="W490" i="3"/>
  <c r="U490" i="3"/>
  <c r="Q490" i="3"/>
  <c r="O490" i="3"/>
  <c r="BH489" i="3"/>
  <c r="BF489" i="3"/>
  <c r="BD489" i="3"/>
  <c r="BB489" i="3"/>
  <c r="AZ489" i="3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Z489" i="3"/>
  <c r="X489" i="3"/>
  <c r="V489" i="3"/>
  <c r="T489" i="3"/>
  <c r="R489" i="3"/>
  <c r="P489" i="3"/>
  <c r="BH487" i="3"/>
  <c r="BF487" i="3"/>
  <c r="BB487" i="3"/>
  <c r="AZ487" i="3"/>
  <c r="AX487" i="3"/>
  <c r="AT487" i="3"/>
  <c r="AR487" i="3"/>
  <c r="AP487" i="3"/>
  <c r="AL487" i="3"/>
  <c r="AJ487" i="3"/>
  <c r="AH487" i="3"/>
  <c r="AD487" i="3"/>
  <c r="AB487" i="3"/>
  <c r="Z487" i="3"/>
  <c r="V487" i="3"/>
  <c r="T487" i="3"/>
  <c r="R487" i="3"/>
  <c r="BH486" i="3"/>
  <c r="BF486" i="3"/>
  <c r="BD486" i="3"/>
  <c r="BB486" i="3"/>
  <c r="AZ486" i="3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Z486" i="3"/>
  <c r="X486" i="3"/>
  <c r="V486" i="3"/>
  <c r="T486" i="3"/>
  <c r="R486" i="3"/>
  <c r="P486" i="3"/>
  <c r="BH485" i="3"/>
  <c r="BF485" i="3"/>
  <c r="BD485" i="3"/>
  <c r="BB485" i="3"/>
  <c r="AZ485" i="3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Z485" i="3"/>
  <c r="X485" i="3"/>
  <c r="V485" i="3"/>
  <c r="T485" i="3"/>
  <c r="R485" i="3"/>
  <c r="P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BF482" i="3"/>
  <c r="BB482" i="3"/>
  <c r="AZ482" i="3"/>
  <c r="AX482" i="3"/>
  <c r="AT482" i="3"/>
  <c r="AR482" i="3"/>
  <c r="AP482" i="3"/>
  <c r="AL482" i="3"/>
  <c r="AJ482" i="3"/>
  <c r="AH482" i="3"/>
  <c r="AD482" i="3"/>
  <c r="AB482" i="3"/>
  <c r="Z482" i="3"/>
  <c r="V482" i="3"/>
  <c r="T482" i="3"/>
  <c r="R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F480" i="3"/>
  <c r="BD480" i="3"/>
  <c r="BB480" i="3"/>
  <c r="AX480" i="3"/>
  <c r="AV480" i="3"/>
  <c r="AT480" i="3"/>
  <c r="AP480" i="3"/>
  <c r="AN480" i="3"/>
  <c r="AL480" i="3"/>
  <c r="AH480" i="3"/>
  <c r="AF480" i="3"/>
  <c r="AD480" i="3"/>
  <c r="Z480" i="3"/>
  <c r="X480" i="3"/>
  <c r="V480" i="3"/>
  <c r="R480" i="3"/>
  <c r="P480" i="3"/>
  <c r="BH479" i="3"/>
  <c r="BF479" i="3"/>
  <c r="BD479" i="3"/>
  <c r="BB479" i="3"/>
  <c r="AZ479" i="3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Z479" i="3"/>
  <c r="X479" i="3"/>
  <c r="V479" i="3"/>
  <c r="T479" i="3"/>
  <c r="R479" i="3"/>
  <c r="P479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K560" i="3"/>
  <c r="BM561" i="3"/>
  <c r="BK562" i="3"/>
  <c r="BM563" i="3"/>
  <c r="BK564" i="3"/>
  <c r="BM565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N530" i="3"/>
  <c r="BJ530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G533" i="3"/>
  <c r="BC533" i="3"/>
  <c r="AY533" i="3"/>
  <c r="AU533" i="3"/>
  <c r="AQ533" i="3"/>
  <c r="AM533" i="3"/>
  <c r="AI533" i="3"/>
  <c r="AE533" i="3"/>
  <c r="AA533" i="3"/>
  <c r="W533" i="3"/>
  <c r="S533" i="3"/>
  <c r="O533" i="3"/>
  <c r="BK538" i="3"/>
  <c r="BM540" i="3"/>
  <c r="BK542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M570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04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O502" i="3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J496" i="3" s="1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4" i="3"/>
  <c r="BM556" i="3"/>
  <c r="BM558" i="3"/>
  <c r="BM560" i="3"/>
  <c r="BM562" i="3"/>
  <c r="BM564" i="3"/>
  <c r="BM566" i="3"/>
  <c r="BK574" i="3"/>
  <c r="BM576" i="3"/>
  <c r="BN578" i="3"/>
  <c r="BK578" i="3"/>
  <c r="BM580" i="3"/>
  <c r="BM584" i="3"/>
  <c r="BM592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0" i="3"/>
  <c r="BM542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M572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1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BK502" i="3" l="1"/>
  <c r="BK533" i="3"/>
  <c r="BL502" i="3"/>
  <c r="BL533" i="3"/>
  <c r="BJ533" i="3"/>
  <c r="W471" i="3"/>
  <c r="Q471" i="3"/>
  <c r="BN533" i="3"/>
  <c r="BL600" i="3"/>
  <c r="BN592" i="3"/>
  <c r="BN560" i="3"/>
  <c r="BL554" i="3"/>
  <c r="BL541" i="3"/>
  <c r="BL539" i="3"/>
  <c r="BJ606" i="3"/>
  <c r="BK592" i="3"/>
  <c r="BK584" i="3"/>
  <c r="BM502" i="3"/>
  <c r="BM533" i="3"/>
  <c r="BJ542" i="3"/>
  <c r="BJ545" i="3"/>
  <c r="BL566" i="3"/>
  <c r="BL565" i="3"/>
  <c r="BK573" i="3"/>
  <c r="BK519" i="3"/>
  <c r="BG475" i="3"/>
  <c r="AY475" i="3"/>
  <c r="AQ475" i="3"/>
  <c r="AI475" i="3"/>
  <c r="AA475" i="3"/>
  <c r="S475" i="3"/>
  <c r="BH475" i="3"/>
  <c r="AZ475" i="3"/>
  <c r="AR475" i="3"/>
  <c r="AJ475" i="3"/>
  <c r="AB475" i="3"/>
  <c r="T475" i="3"/>
  <c r="BL572" i="3"/>
  <c r="BN572" i="3"/>
  <c r="BL570" i="3"/>
  <c r="BN540" i="3"/>
  <c r="BL592" i="3"/>
  <c r="BL584" i="3"/>
  <c r="BL560" i="3"/>
  <c r="BK559" i="3"/>
  <c r="BN559" i="3"/>
  <c r="BL604" i="3"/>
  <c r="BL540" i="3"/>
  <c r="BN566" i="3"/>
  <c r="O487" i="3"/>
  <c r="W487" i="3"/>
  <c r="AE487" i="3"/>
  <c r="AM487" i="3"/>
  <c r="AU487" i="3"/>
  <c r="BC487" i="3"/>
  <c r="BE475" i="3"/>
  <c r="AW475" i="3"/>
  <c r="AO475" i="3"/>
  <c r="AG475" i="3"/>
  <c r="Y475" i="3"/>
  <c r="Q475" i="3"/>
  <c r="BF475" i="3"/>
  <c r="AX475" i="3"/>
  <c r="AP475" i="3"/>
  <c r="AH475" i="3"/>
  <c r="Z475" i="3"/>
  <c r="R475" i="3"/>
  <c r="N489" i="3"/>
  <c r="BN606" i="3"/>
  <c r="BK606" i="3"/>
  <c r="BJ565" i="3"/>
  <c r="BL545" i="3"/>
  <c r="BL606" i="3"/>
  <c r="BN541" i="3"/>
  <c r="BK541" i="3"/>
  <c r="BJ600" i="3"/>
  <c r="BJ559" i="3"/>
  <c r="BN554" i="3"/>
  <c r="BN565" i="3"/>
  <c r="BK589" i="3"/>
  <c r="BK547" i="3"/>
  <c r="BK525" i="3"/>
  <c r="T480" i="3"/>
  <c r="AB480" i="3"/>
  <c r="AJ480" i="3"/>
  <c r="AR480" i="3"/>
  <c r="AZ480" i="3"/>
  <c r="BH480" i="3"/>
  <c r="P482" i="3"/>
  <c r="X482" i="3"/>
  <c r="AF482" i="3"/>
  <c r="AN482" i="3"/>
  <c r="AV482" i="3"/>
  <c r="BD482" i="3"/>
  <c r="P487" i="3"/>
  <c r="X487" i="3"/>
  <c r="AF487" i="3"/>
  <c r="AN487" i="3"/>
  <c r="AV487" i="3"/>
  <c r="BD487" i="3"/>
  <c r="S490" i="3"/>
  <c r="AA490" i="3"/>
  <c r="AI490" i="3"/>
  <c r="AQ490" i="3"/>
  <c r="AY490" i="3"/>
  <c r="BG490" i="3"/>
  <c r="S492" i="3"/>
  <c r="AA492" i="3"/>
  <c r="AI492" i="3"/>
  <c r="AQ492" i="3"/>
  <c r="AY492" i="3"/>
  <c r="BG492" i="3"/>
  <c r="W477" i="3"/>
  <c r="AM477" i="3"/>
  <c r="BC477" i="3"/>
  <c r="O481" i="3"/>
  <c r="W481" i="3"/>
  <c r="AE481" i="3"/>
  <c r="AM481" i="3"/>
  <c r="AU481" i="3"/>
  <c r="BC481" i="3"/>
  <c r="Q487" i="3"/>
  <c r="Y487" i="3"/>
  <c r="AG487" i="3"/>
  <c r="AO487" i="3"/>
  <c r="AW487" i="3"/>
  <c r="BE487" i="3"/>
  <c r="O489" i="3"/>
  <c r="W489" i="3"/>
  <c r="AE489" i="3"/>
  <c r="AM489" i="3"/>
  <c r="AU489" i="3"/>
  <c r="N491" i="3"/>
  <c r="V491" i="3"/>
  <c r="AD491" i="3"/>
  <c r="AL491" i="3"/>
  <c r="AT491" i="3"/>
  <c r="BL491" i="3" s="1"/>
  <c r="BB491" i="3"/>
  <c r="BI473" i="3"/>
  <c r="BA473" i="3"/>
  <c r="AS473" i="3"/>
  <c r="AK473" i="3"/>
  <c r="AC473" i="3"/>
  <c r="U473" i="3"/>
  <c r="M473" i="3"/>
  <c r="BB473" i="3"/>
  <c r="AT473" i="3"/>
  <c r="AL473" i="3"/>
  <c r="AD473" i="3"/>
  <c r="V473" i="3"/>
  <c r="BC475" i="3"/>
  <c r="AU475" i="3"/>
  <c r="AM475" i="3"/>
  <c r="AE475" i="3"/>
  <c r="W475" i="3"/>
  <c r="O475" i="3"/>
  <c r="BD475" i="3"/>
  <c r="AV475" i="3"/>
  <c r="AN475" i="3"/>
  <c r="AF475" i="3"/>
  <c r="X475" i="3"/>
  <c r="BK539" i="3"/>
  <c r="BN539" i="3"/>
  <c r="BL530" i="3"/>
  <c r="BJ572" i="3"/>
  <c r="BJ570" i="3"/>
  <c r="BL542" i="3"/>
  <c r="BJ592" i="3"/>
  <c r="BJ584" i="3"/>
  <c r="BK565" i="3"/>
  <c r="BJ560" i="3"/>
  <c r="BJ604" i="3"/>
  <c r="BJ540" i="3"/>
  <c r="BM530" i="3"/>
  <c r="BJ566" i="3"/>
  <c r="BN570" i="3"/>
  <c r="BK545" i="3"/>
  <c r="BN545" i="3"/>
  <c r="BJ539" i="3"/>
  <c r="BN604" i="3"/>
  <c r="BK604" i="3"/>
  <c r="BJ541" i="3"/>
  <c r="BL559" i="3"/>
  <c r="BJ554" i="3"/>
  <c r="BN584" i="3"/>
  <c r="S471" i="3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AL477" i="3"/>
  <c r="AH477" i="3"/>
  <c r="AD477" i="3"/>
  <c r="Z477" i="3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M484" i="3" s="1"/>
  <c r="BF472" i="3"/>
  <c r="BB472" i="3"/>
  <c r="AX472" i="3"/>
  <c r="AT472" i="3"/>
  <c r="AP472" i="3"/>
  <c r="AL472" i="3"/>
  <c r="AH472" i="3"/>
  <c r="AD472" i="3"/>
  <c r="Z472" i="3"/>
  <c r="V472" i="3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K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K455" i="3" s="1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K461" i="3" l="1"/>
  <c r="K449" i="3"/>
  <c r="K442" i="3"/>
  <c r="L434" i="3"/>
  <c r="L432" i="3"/>
  <c r="K459" i="3"/>
  <c r="K457" i="3"/>
  <c r="K445" i="3"/>
  <c r="K441" i="3"/>
  <c r="BN476" i="3"/>
  <c r="BK472" i="3"/>
  <c r="K443" i="3"/>
  <c r="BN488" i="3"/>
  <c r="BM477" i="3"/>
  <c r="BJ477" i="3"/>
  <c r="K468" i="3"/>
  <c r="K453" i="3"/>
  <c r="K439" i="3"/>
  <c r="K437" i="3"/>
  <c r="BK478" i="3"/>
  <c r="K469" i="3"/>
  <c r="K465" i="3"/>
  <c r="K463" i="3"/>
  <c r="K447" i="3"/>
  <c r="L436" i="3"/>
  <c r="L426" i="3"/>
  <c r="L424" i="3"/>
  <c r="L418" i="3"/>
  <c r="L416" i="3"/>
  <c r="L402" i="3"/>
  <c r="L400" i="3"/>
  <c r="L394" i="3"/>
  <c r="L392" i="3"/>
  <c r="L386" i="3"/>
  <c r="L384" i="3"/>
  <c r="L378" i="3"/>
  <c r="L376" i="3"/>
  <c r="L370" i="3"/>
  <c r="L368" i="3"/>
  <c r="L360" i="3"/>
  <c r="L358" i="3"/>
  <c r="N358" i="3" s="1"/>
  <c r="K358" i="3"/>
  <c r="L356" i="3"/>
  <c r="K434" i="3"/>
  <c r="K433" i="3"/>
  <c r="L420" i="3"/>
  <c r="K418" i="3"/>
  <c r="P418" i="3" s="1"/>
  <c r="K417" i="3"/>
  <c r="K394" i="3"/>
  <c r="N394" i="3" s="1"/>
  <c r="K393" i="3"/>
  <c r="K378" i="3"/>
  <c r="O378" i="3" s="1"/>
  <c r="K377" i="3"/>
  <c r="K466" i="3"/>
  <c r="L465" i="3"/>
  <c r="M465" i="3" s="1"/>
  <c r="K462" i="3"/>
  <c r="L461" i="3"/>
  <c r="M461" i="3" s="1"/>
  <c r="K458" i="3"/>
  <c r="L457" i="3"/>
  <c r="K454" i="3"/>
  <c r="L453" i="3"/>
  <c r="K450" i="3"/>
  <c r="L449" i="3"/>
  <c r="K446" i="3"/>
  <c r="L445" i="3"/>
  <c r="L441" i="3"/>
  <c r="L428" i="3"/>
  <c r="K426" i="3"/>
  <c r="P426" i="3" s="1"/>
  <c r="K425" i="3"/>
  <c r="L408" i="3"/>
  <c r="L404" i="3"/>
  <c r="K402" i="3"/>
  <c r="N402" i="3" s="1"/>
  <c r="K401" i="3"/>
  <c r="K386" i="3"/>
  <c r="N386" i="3" s="1"/>
  <c r="K385" i="3"/>
  <c r="L372" i="3"/>
  <c r="K370" i="3"/>
  <c r="K369" i="3"/>
  <c r="K357" i="3"/>
  <c r="L469" i="3"/>
  <c r="M469" i="3" s="1"/>
  <c r="L388" i="3"/>
  <c r="K438" i="3"/>
  <c r="K429" i="3"/>
  <c r="K421" i="3"/>
  <c r="L412" i="3"/>
  <c r="L410" i="3"/>
  <c r="P410" i="3" s="1"/>
  <c r="K410" i="3"/>
  <c r="K409" i="3"/>
  <c r="L396" i="3"/>
  <c r="L380" i="3"/>
  <c r="L364" i="3"/>
  <c r="L362" i="3"/>
  <c r="P362" i="3" s="1"/>
  <c r="K362" i="3"/>
  <c r="K361" i="3"/>
  <c r="BL490" i="3"/>
  <c r="BM482" i="3"/>
  <c r="K470" i="3"/>
  <c r="L467" i="3"/>
  <c r="O467" i="3" s="1"/>
  <c r="K467" i="3"/>
  <c r="K464" i="3"/>
  <c r="L463" i="3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P354" i="3" s="1"/>
  <c r="K354" i="3"/>
  <c r="K353" i="3"/>
  <c r="BM486" i="3"/>
  <c r="BM480" i="3"/>
  <c r="L430" i="3"/>
  <c r="K430" i="3"/>
  <c r="M430" i="3" s="1"/>
  <c r="L422" i="3"/>
  <c r="K422" i="3"/>
  <c r="N422" i="3" s="1"/>
  <c r="L414" i="3"/>
  <c r="K414" i="3"/>
  <c r="N414" i="3" s="1"/>
  <c r="K413" i="3"/>
  <c r="L406" i="3"/>
  <c r="P406" i="3" s="1"/>
  <c r="K406" i="3"/>
  <c r="K405" i="3"/>
  <c r="L398" i="3"/>
  <c r="K398" i="3"/>
  <c r="P398" i="3" s="1"/>
  <c r="K397" i="3"/>
  <c r="L390" i="3"/>
  <c r="P390" i="3" s="1"/>
  <c r="K390" i="3"/>
  <c r="K389" i="3"/>
  <c r="L382" i="3"/>
  <c r="K382" i="3"/>
  <c r="M382" i="3" s="1"/>
  <c r="K381" i="3"/>
  <c r="L374" i="3"/>
  <c r="M374" i="3" s="1"/>
  <c r="K374" i="3"/>
  <c r="K373" i="3"/>
  <c r="L366" i="3"/>
  <c r="K366" i="3"/>
  <c r="M366" i="3" s="1"/>
  <c r="K365" i="3"/>
  <c r="BJ486" i="3"/>
  <c r="BK480" i="3"/>
  <c r="BJ482" i="3"/>
  <c r="BK474" i="3"/>
  <c r="M467" i="3"/>
  <c r="U467" i="3"/>
  <c r="AC467" i="3"/>
  <c r="AK467" i="3"/>
  <c r="AO467" i="3"/>
  <c r="AS467" i="3"/>
  <c r="AW467" i="3"/>
  <c r="BA467" i="3"/>
  <c r="BE467" i="3"/>
  <c r="BI467" i="3"/>
  <c r="P467" i="3"/>
  <c r="T467" i="3"/>
  <c r="X467" i="3"/>
  <c r="AB467" i="3"/>
  <c r="AF467" i="3"/>
  <c r="AJ467" i="3"/>
  <c r="AN467" i="3"/>
  <c r="AR467" i="3"/>
  <c r="AV467" i="3"/>
  <c r="AZ467" i="3"/>
  <c r="BD467" i="3"/>
  <c r="BH467" i="3"/>
  <c r="O457" i="3"/>
  <c r="S457" i="3"/>
  <c r="W457" i="3"/>
  <c r="AA457" i="3"/>
  <c r="AE457" i="3"/>
  <c r="AI457" i="3"/>
  <c r="AM457" i="3"/>
  <c r="AQ457" i="3"/>
  <c r="AU457" i="3"/>
  <c r="AY457" i="3"/>
  <c r="BC457" i="3"/>
  <c r="BG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P453" i="3"/>
  <c r="T453" i="3"/>
  <c r="X453" i="3"/>
  <c r="AB453" i="3"/>
  <c r="AF453" i="3"/>
  <c r="AJ453" i="3"/>
  <c r="AN453" i="3"/>
  <c r="AR453" i="3"/>
  <c r="AV453" i="3"/>
  <c r="AZ453" i="3"/>
  <c r="BD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P441" i="3"/>
  <c r="T441" i="3"/>
  <c r="X441" i="3"/>
  <c r="AB441" i="3"/>
  <c r="AF441" i="3"/>
  <c r="AJ441" i="3"/>
  <c r="AN441" i="3"/>
  <c r="AR441" i="3"/>
  <c r="AV441" i="3"/>
  <c r="AZ441" i="3"/>
  <c r="BD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S433" i="3" s="1"/>
  <c r="AA433" i="3"/>
  <c r="AM433" i="3"/>
  <c r="AW433" i="3"/>
  <c r="BE433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L429" i="3"/>
  <c r="N429" i="3" s="1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L425" i="3"/>
  <c r="M425" i="3" s="1"/>
  <c r="S425" i="3"/>
  <c r="AA425" i="3"/>
  <c r="AI425" i="3"/>
  <c r="AQ425" i="3"/>
  <c r="AY425" i="3"/>
  <c r="BG425" i="3"/>
  <c r="P422" i="3"/>
  <c r="T422" i="3"/>
  <c r="X422" i="3"/>
  <c r="AB422" i="3"/>
  <c r="AF422" i="3"/>
  <c r="AJ422" i="3"/>
  <c r="AN422" i="3"/>
  <c r="AR422" i="3"/>
  <c r="AV422" i="3"/>
  <c r="AZ422" i="3"/>
  <c r="BD422" i="3"/>
  <c r="BH422" i="3"/>
  <c r="L421" i="3"/>
  <c r="N421" i="3" s="1"/>
  <c r="R421" i="3"/>
  <c r="Z421" i="3"/>
  <c r="AH421" i="3"/>
  <c r="AP421" i="3"/>
  <c r="AX421" i="3"/>
  <c r="BF421" i="3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L417" i="3"/>
  <c r="N417" i="3" s="1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L413" i="3"/>
  <c r="N413" i="3" s="1"/>
  <c r="X413" i="3"/>
  <c r="AJ413" i="3"/>
  <c r="AP413" i="3"/>
  <c r="AV413" i="3"/>
  <c r="BB413" i="3"/>
  <c r="BF413" i="3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L409" i="3"/>
  <c r="N409" i="3" s="1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L405" i="3"/>
  <c r="N405" i="3" s="1"/>
  <c r="AR405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L401" i="3"/>
  <c r="N401" i="3" s="1"/>
  <c r="AJ401" i="3"/>
  <c r="BH401" i="3"/>
  <c r="N398" i="3"/>
  <c r="R398" i="3"/>
  <c r="V398" i="3"/>
  <c r="Z398" i="3"/>
  <c r="AD398" i="3"/>
  <c r="AH398" i="3"/>
  <c r="AL398" i="3"/>
  <c r="AP398" i="3"/>
  <c r="AT398" i="3"/>
  <c r="AX398" i="3"/>
  <c r="BB398" i="3"/>
  <c r="BF398" i="3"/>
  <c r="L397" i="3"/>
  <c r="N397" i="3" s="1"/>
  <c r="AB397" i="3"/>
  <c r="AR397" i="3"/>
  <c r="BH397" i="3"/>
  <c r="P394" i="3"/>
  <c r="T394" i="3"/>
  <c r="X394" i="3"/>
  <c r="AB394" i="3"/>
  <c r="AF394" i="3"/>
  <c r="AJ394" i="3"/>
  <c r="AN394" i="3"/>
  <c r="AR394" i="3"/>
  <c r="AV394" i="3"/>
  <c r="AZ394" i="3"/>
  <c r="BD394" i="3"/>
  <c r="BH394" i="3"/>
  <c r="L393" i="3"/>
  <c r="M393" i="3" s="1"/>
  <c r="AA393" i="3"/>
  <c r="AI393" i="3"/>
  <c r="AQ393" i="3"/>
  <c r="BG393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L389" i="3"/>
  <c r="M389" i="3" s="1"/>
  <c r="P386" i="3"/>
  <c r="T386" i="3"/>
  <c r="X386" i="3"/>
  <c r="AB386" i="3"/>
  <c r="AF386" i="3"/>
  <c r="AJ386" i="3"/>
  <c r="AN386" i="3"/>
  <c r="AR386" i="3"/>
  <c r="AV386" i="3"/>
  <c r="AZ386" i="3"/>
  <c r="BD386" i="3"/>
  <c r="BH386" i="3"/>
  <c r="L385" i="3"/>
  <c r="M385" i="3" s="1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L381" i="3"/>
  <c r="N381" i="3" s="1"/>
  <c r="M378" i="3"/>
  <c r="Q378" i="3"/>
  <c r="U378" i="3"/>
  <c r="Y378" i="3"/>
  <c r="AC378" i="3"/>
  <c r="AG378" i="3"/>
  <c r="AK378" i="3"/>
  <c r="AO378" i="3"/>
  <c r="AS378" i="3"/>
  <c r="AW378" i="3"/>
  <c r="BA378" i="3"/>
  <c r="BE378" i="3"/>
  <c r="BI378" i="3"/>
  <c r="L377" i="3"/>
  <c r="N377" i="3" s="1"/>
  <c r="T377" i="3"/>
  <c r="X377" i="3"/>
  <c r="AB377" i="3"/>
  <c r="AJ377" i="3"/>
  <c r="AN377" i="3"/>
  <c r="AR377" i="3"/>
  <c r="AZ377" i="3"/>
  <c r="BD377" i="3"/>
  <c r="BH377" i="3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L373" i="3"/>
  <c r="N373" i="3" s="1"/>
  <c r="AR373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T369" i="3" s="1"/>
  <c r="AB369" i="3"/>
  <c r="AZ369" i="3"/>
  <c r="O366" i="3"/>
  <c r="S366" i="3"/>
  <c r="W366" i="3"/>
  <c r="AA366" i="3"/>
  <c r="AE366" i="3"/>
  <c r="AI366" i="3"/>
  <c r="AM366" i="3"/>
  <c r="AQ366" i="3"/>
  <c r="AU366" i="3"/>
  <c r="AY366" i="3"/>
  <c r="BC366" i="3"/>
  <c r="BG366" i="3"/>
  <c r="L365" i="3"/>
  <c r="N365" i="3" s="1"/>
  <c r="N362" i="3"/>
  <c r="R362" i="3"/>
  <c r="V362" i="3"/>
  <c r="Z362" i="3"/>
  <c r="AD362" i="3"/>
  <c r="AH362" i="3"/>
  <c r="AL362" i="3"/>
  <c r="AP362" i="3"/>
  <c r="AT362" i="3"/>
  <c r="AX362" i="3"/>
  <c r="BB362" i="3"/>
  <c r="BF362" i="3"/>
  <c r="L361" i="3"/>
  <c r="N361" i="3" s="1"/>
  <c r="P358" i="3"/>
  <c r="T358" i="3"/>
  <c r="X358" i="3"/>
  <c r="AB358" i="3"/>
  <c r="AF358" i="3"/>
  <c r="AJ358" i="3"/>
  <c r="AN358" i="3"/>
  <c r="AR358" i="3"/>
  <c r="AV358" i="3"/>
  <c r="AZ358" i="3"/>
  <c r="BD358" i="3"/>
  <c r="BH358" i="3"/>
  <c r="L357" i="3"/>
  <c r="N357" i="3" s="1"/>
  <c r="AB357" i="3"/>
  <c r="AR357" i="3"/>
  <c r="BH357" i="3"/>
  <c r="N354" i="3"/>
  <c r="R354" i="3"/>
  <c r="V354" i="3"/>
  <c r="Z354" i="3"/>
  <c r="AD354" i="3"/>
  <c r="AH354" i="3"/>
  <c r="AL354" i="3"/>
  <c r="AP354" i="3"/>
  <c r="AT354" i="3"/>
  <c r="AX354" i="3"/>
  <c r="BB354" i="3"/>
  <c r="BF354" i="3"/>
  <c r="L353" i="3"/>
  <c r="N353" i="3" s="1"/>
  <c r="X353" i="3"/>
  <c r="AJ353" i="3"/>
  <c r="AR353" i="3"/>
  <c r="BD353" i="3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E437" i="3"/>
  <c r="AW437" i="3"/>
  <c r="AO437" i="3"/>
  <c r="AG437" i="3"/>
  <c r="Y437" i="3"/>
  <c r="Q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E429" i="3"/>
  <c r="AW429" i="3"/>
  <c r="AO429" i="3"/>
  <c r="AG429" i="3"/>
  <c r="Y429" i="3"/>
  <c r="Q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AX425" i="3"/>
  <c r="AP425" i="3"/>
  <c r="AH425" i="3"/>
  <c r="Z425" i="3"/>
  <c r="R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E417" i="3"/>
  <c r="AW417" i="3"/>
  <c r="AO417" i="3"/>
  <c r="AG417" i="3"/>
  <c r="Y417" i="3"/>
  <c r="Q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E409" i="3"/>
  <c r="AW409" i="3"/>
  <c r="AO409" i="3"/>
  <c r="AG409" i="3"/>
  <c r="Y409" i="3"/>
  <c r="Q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C405" i="3"/>
  <c r="AU405" i="3"/>
  <c r="AM405" i="3"/>
  <c r="AE405" i="3"/>
  <c r="W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C397" i="3"/>
  <c r="AU397" i="3"/>
  <c r="AM397" i="3"/>
  <c r="AE397" i="3"/>
  <c r="W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AZ389" i="3"/>
  <c r="AR389" i="3"/>
  <c r="AJ389" i="3"/>
  <c r="AB389" i="3"/>
  <c r="T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A381" i="3"/>
  <c r="AS381" i="3"/>
  <c r="AK381" i="3"/>
  <c r="AC381" i="3"/>
  <c r="U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A373" i="3"/>
  <c r="AS373" i="3"/>
  <c r="AK373" i="3"/>
  <c r="AC373" i="3"/>
  <c r="U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A365" i="3"/>
  <c r="AS365" i="3"/>
  <c r="AK365" i="3"/>
  <c r="AC365" i="3"/>
  <c r="U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A361" i="3"/>
  <c r="AS361" i="3"/>
  <c r="AK361" i="3"/>
  <c r="AC361" i="3"/>
  <c r="U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A353" i="3"/>
  <c r="AS353" i="3"/>
  <c r="AK353" i="3"/>
  <c r="AC353" i="3"/>
  <c r="U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BJ439" i="3" s="1"/>
  <c r="AL439" i="3"/>
  <c r="AH439" i="3"/>
  <c r="AD439" i="3"/>
  <c r="Z439" i="3"/>
  <c r="V439" i="3"/>
  <c r="R439" i="3"/>
  <c r="BN439" i="3" s="1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BL434" i="3" s="1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N426" i="3" s="1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BM370" i="3" s="1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L439" i="3"/>
  <c r="BK439" i="3"/>
  <c r="BJ434" i="3"/>
  <c r="BN434" i="3"/>
  <c r="AZ357" i="3" l="1"/>
  <c r="AJ357" i="3"/>
  <c r="T357" i="3"/>
  <c r="AV361" i="3"/>
  <c r="AR365" i="3"/>
  <c r="BH369" i="3"/>
  <c r="AN369" i="3"/>
  <c r="AR381" i="3"/>
  <c r="AQ385" i="3"/>
  <c r="AQ389" i="3"/>
  <c r="AR401" i="3"/>
  <c r="AB401" i="3"/>
  <c r="BH405" i="3"/>
  <c r="AB405" i="3"/>
  <c r="BD413" i="3"/>
  <c r="AX413" i="3"/>
  <c r="AT413" i="3"/>
  <c r="AN413" i="3"/>
  <c r="AB413" i="3"/>
  <c r="T413" i="3"/>
  <c r="BB421" i="3"/>
  <c r="AT421" i="3"/>
  <c r="AL421" i="3"/>
  <c r="AD421" i="3"/>
  <c r="V421" i="3"/>
  <c r="BI433" i="3"/>
  <c r="BA433" i="3"/>
  <c r="AQ433" i="3"/>
  <c r="AG433" i="3"/>
  <c r="AG467" i="3"/>
  <c r="Y467" i="3"/>
  <c r="Q467" i="3"/>
  <c r="AB373" i="3"/>
  <c r="AI389" i="3"/>
  <c r="BK390" i="3"/>
  <c r="BN398" i="3"/>
  <c r="X405" i="3"/>
  <c r="BN406" i="3"/>
  <c r="T353" i="3"/>
  <c r="AN361" i="3"/>
  <c r="BH409" i="3"/>
  <c r="P421" i="3"/>
  <c r="BN421" i="3" s="1"/>
  <c r="X369" i="3"/>
  <c r="W433" i="3"/>
  <c r="N453" i="3"/>
  <c r="N441" i="3"/>
  <c r="M457" i="3"/>
  <c r="BK410" i="3"/>
  <c r="BK418" i="3"/>
  <c r="BK426" i="3"/>
  <c r="BN410" i="3"/>
  <c r="BN418" i="3"/>
  <c r="BK370" i="3"/>
  <c r="BK421" i="3"/>
  <c r="Q353" i="3"/>
  <c r="Y353" i="3"/>
  <c r="AG353" i="3"/>
  <c r="AO353" i="3"/>
  <c r="AW353" i="3"/>
  <c r="BE353" i="3"/>
  <c r="Q361" i="3"/>
  <c r="Y361" i="3"/>
  <c r="AG361" i="3"/>
  <c r="AO361" i="3"/>
  <c r="AW361" i="3"/>
  <c r="BE361" i="3"/>
  <c r="Q365" i="3"/>
  <c r="Y365" i="3"/>
  <c r="AG365" i="3"/>
  <c r="AO365" i="3"/>
  <c r="AW365" i="3"/>
  <c r="BE365" i="3"/>
  <c r="Q373" i="3"/>
  <c r="Y373" i="3"/>
  <c r="AG373" i="3"/>
  <c r="AO373" i="3"/>
  <c r="AW373" i="3"/>
  <c r="BE373" i="3"/>
  <c r="Q381" i="3"/>
  <c r="Y381" i="3"/>
  <c r="AG381" i="3"/>
  <c r="AO381" i="3"/>
  <c r="AW381" i="3"/>
  <c r="BE381" i="3"/>
  <c r="P389" i="3"/>
  <c r="X389" i="3"/>
  <c r="AF389" i="3"/>
  <c r="AN389" i="3"/>
  <c r="AV389" i="3"/>
  <c r="BD389" i="3"/>
  <c r="S397" i="3"/>
  <c r="AA397" i="3"/>
  <c r="AI397" i="3"/>
  <c r="AQ397" i="3"/>
  <c r="AY397" i="3"/>
  <c r="BG397" i="3"/>
  <c r="S405" i="3"/>
  <c r="AA405" i="3"/>
  <c r="AI405" i="3"/>
  <c r="AQ405" i="3"/>
  <c r="AY405" i="3"/>
  <c r="BG405" i="3"/>
  <c r="M409" i="3"/>
  <c r="U409" i="3"/>
  <c r="AC409" i="3"/>
  <c r="AK409" i="3"/>
  <c r="AS409" i="3"/>
  <c r="BA409" i="3"/>
  <c r="BI409" i="3"/>
  <c r="M417" i="3"/>
  <c r="U417" i="3"/>
  <c r="AC417" i="3"/>
  <c r="AK417" i="3"/>
  <c r="AS417" i="3"/>
  <c r="BA417" i="3"/>
  <c r="BI417" i="3"/>
  <c r="N425" i="3"/>
  <c r="V425" i="3"/>
  <c r="AD425" i="3"/>
  <c r="AL425" i="3"/>
  <c r="AT425" i="3"/>
  <c r="BB425" i="3"/>
  <c r="M429" i="3"/>
  <c r="U429" i="3"/>
  <c r="AC429" i="3"/>
  <c r="AK429" i="3"/>
  <c r="AS429" i="3"/>
  <c r="BA429" i="3"/>
  <c r="BI429" i="3"/>
  <c r="M437" i="3"/>
  <c r="U437" i="3"/>
  <c r="AC437" i="3"/>
  <c r="AK437" i="3"/>
  <c r="AS437" i="3"/>
  <c r="BA437" i="3"/>
  <c r="BI437" i="3"/>
  <c r="BH353" i="3"/>
  <c r="AZ353" i="3"/>
  <c r="AN353" i="3"/>
  <c r="AB353" i="3"/>
  <c r="BH354" i="3"/>
  <c r="BD354" i="3"/>
  <c r="AZ354" i="3"/>
  <c r="AV354" i="3"/>
  <c r="AR354" i="3"/>
  <c r="AN354" i="3"/>
  <c r="AJ354" i="3"/>
  <c r="AF354" i="3"/>
  <c r="AB354" i="3"/>
  <c r="X354" i="3"/>
  <c r="T354" i="3"/>
  <c r="BF358" i="3"/>
  <c r="BB358" i="3"/>
  <c r="AX358" i="3"/>
  <c r="AT358" i="3"/>
  <c r="AP358" i="3"/>
  <c r="AL358" i="3"/>
  <c r="AH358" i="3"/>
  <c r="AD358" i="3"/>
  <c r="Z358" i="3"/>
  <c r="V358" i="3"/>
  <c r="R358" i="3"/>
  <c r="BH362" i="3"/>
  <c r="BD362" i="3"/>
  <c r="AZ362" i="3"/>
  <c r="AV362" i="3"/>
  <c r="AR362" i="3"/>
  <c r="AN362" i="3"/>
  <c r="AJ362" i="3"/>
  <c r="AF362" i="3"/>
  <c r="AB362" i="3"/>
  <c r="X362" i="3"/>
  <c r="T362" i="3"/>
  <c r="BH365" i="3"/>
  <c r="AB365" i="3"/>
  <c r="BI366" i="3"/>
  <c r="BE366" i="3"/>
  <c r="BA366" i="3"/>
  <c r="AW366" i="3"/>
  <c r="AS366" i="3"/>
  <c r="AO366" i="3"/>
  <c r="AK366" i="3"/>
  <c r="AG366" i="3"/>
  <c r="AC366" i="3"/>
  <c r="BK366" i="3" s="1"/>
  <c r="Y366" i="3"/>
  <c r="U366" i="3"/>
  <c r="Q366" i="3"/>
  <c r="BD369" i="3"/>
  <c r="AR369" i="3"/>
  <c r="AJ369" i="3"/>
  <c r="N369" i="3"/>
  <c r="BH373" i="3"/>
  <c r="BI374" i="3"/>
  <c r="BE374" i="3"/>
  <c r="BA374" i="3"/>
  <c r="AW374" i="3"/>
  <c r="AS374" i="3"/>
  <c r="AO374" i="3"/>
  <c r="AK374" i="3"/>
  <c r="AG374" i="3"/>
  <c r="AC374" i="3"/>
  <c r="BK374" i="3" s="1"/>
  <c r="Y374" i="3"/>
  <c r="U374" i="3"/>
  <c r="Q374" i="3"/>
  <c r="BG378" i="3"/>
  <c r="BC378" i="3"/>
  <c r="AY378" i="3"/>
  <c r="AU378" i="3"/>
  <c r="AQ378" i="3"/>
  <c r="AM378" i="3"/>
  <c r="AI378" i="3"/>
  <c r="AE378" i="3"/>
  <c r="AA378" i="3"/>
  <c r="W378" i="3"/>
  <c r="S378" i="3"/>
  <c r="BH381" i="3"/>
  <c r="AB381" i="3"/>
  <c r="BI382" i="3"/>
  <c r="BE382" i="3"/>
  <c r="BA382" i="3"/>
  <c r="AW382" i="3"/>
  <c r="AS382" i="3"/>
  <c r="AO382" i="3"/>
  <c r="AK382" i="3"/>
  <c r="AG382" i="3"/>
  <c r="AC382" i="3"/>
  <c r="BK382" i="3" s="1"/>
  <c r="Y382" i="3"/>
  <c r="U382" i="3"/>
  <c r="Q382" i="3"/>
  <c r="BF386" i="3"/>
  <c r="BB386" i="3"/>
  <c r="AX386" i="3"/>
  <c r="AT386" i="3"/>
  <c r="AP386" i="3"/>
  <c r="AL386" i="3"/>
  <c r="AH386" i="3"/>
  <c r="AD386" i="3"/>
  <c r="Z386" i="3"/>
  <c r="V386" i="3"/>
  <c r="R386" i="3"/>
  <c r="BH390" i="3"/>
  <c r="BD390" i="3"/>
  <c r="AZ390" i="3"/>
  <c r="AV390" i="3"/>
  <c r="AR390" i="3"/>
  <c r="AN390" i="3"/>
  <c r="AJ390" i="3"/>
  <c r="AF390" i="3"/>
  <c r="AB390" i="3"/>
  <c r="X390" i="3"/>
  <c r="T390" i="3"/>
  <c r="BF394" i="3"/>
  <c r="BB394" i="3"/>
  <c r="AX394" i="3"/>
  <c r="AT394" i="3"/>
  <c r="AP394" i="3"/>
  <c r="AL394" i="3"/>
  <c r="AH394" i="3"/>
  <c r="AD394" i="3"/>
  <c r="Z394" i="3"/>
  <c r="V394" i="3"/>
  <c r="BK394" i="3" s="1"/>
  <c r="R394" i="3"/>
  <c r="BD397" i="3"/>
  <c r="AN397" i="3"/>
  <c r="X397" i="3"/>
  <c r="BH398" i="3"/>
  <c r="BD398" i="3"/>
  <c r="AZ398" i="3"/>
  <c r="AV398" i="3"/>
  <c r="AR398" i="3"/>
  <c r="AN398" i="3"/>
  <c r="AJ398" i="3"/>
  <c r="AF398" i="3"/>
  <c r="AB398" i="3"/>
  <c r="BL398" i="3" s="1"/>
  <c r="X398" i="3"/>
  <c r="T398" i="3"/>
  <c r="BF402" i="3"/>
  <c r="BB402" i="3"/>
  <c r="AX402" i="3"/>
  <c r="AT402" i="3"/>
  <c r="AP402" i="3"/>
  <c r="AL402" i="3"/>
  <c r="AH402" i="3"/>
  <c r="AD402" i="3"/>
  <c r="BJ402" i="3" s="1"/>
  <c r="Z402" i="3"/>
  <c r="V402" i="3"/>
  <c r="BK402" i="3" s="1"/>
  <c r="R402" i="3"/>
  <c r="BL402" i="3" s="1"/>
  <c r="BD405" i="3"/>
  <c r="AN405" i="3"/>
  <c r="BH406" i="3"/>
  <c r="BD406" i="3"/>
  <c r="AZ406" i="3"/>
  <c r="AV406" i="3"/>
  <c r="AR406" i="3"/>
  <c r="AN406" i="3"/>
  <c r="AJ406" i="3"/>
  <c r="AF406" i="3"/>
  <c r="AB406" i="3"/>
  <c r="BL406" i="3" s="1"/>
  <c r="X406" i="3"/>
  <c r="T406" i="3"/>
  <c r="BH410" i="3"/>
  <c r="BD410" i="3"/>
  <c r="AZ410" i="3"/>
  <c r="AV410" i="3"/>
  <c r="AR410" i="3"/>
  <c r="AN410" i="3"/>
  <c r="AJ410" i="3"/>
  <c r="AF410" i="3"/>
  <c r="AB410" i="3"/>
  <c r="X410" i="3"/>
  <c r="T410" i="3"/>
  <c r="BF414" i="3"/>
  <c r="BB414" i="3"/>
  <c r="AX414" i="3"/>
  <c r="AT414" i="3"/>
  <c r="AP414" i="3"/>
  <c r="AL414" i="3"/>
  <c r="AH414" i="3"/>
  <c r="AD414" i="3"/>
  <c r="Z414" i="3"/>
  <c r="V414" i="3"/>
  <c r="R414" i="3"/>
  <c r="BL414" i="3" s="1"/>
  <c r="BH418" i="3"/>
  <c r="BD418" i="3"/>
  <c r="AZ418" i="3"/>
  <c r="AV418" i="3"/>
  <c r="AR418" i="3"/>
  <c r="AN418" i="3"/>
  <c r="AJ418" i="3"/>
  <c r="AF418" i="3"/>
  <c r="AB418" i="3"/>
  <c r="X418" i="3"/>
  <c r="T418" i="3"/>
  <c r="BH421" i="3"/>
  <c r="BD421" i="3"/>
  <c r="AZ421" i="3"/>
  <c r="AV421" i="3"/>
  <c r="AR421" i="3"/>
  <c r="AN421" i="3"/>
  <c r="AJ421" i="3"/>
  <c r="AF421" i="3"/>
  <c r="AB421" i="3"/>
  <c r="X421" i="3"/>
  <c r="T421" i="3"/>
  <c r="BF422" i="3"/>
  <c r="BB422" i="3"/>
  <c r="AX422" i="3"/>
  <c r="AT422" i="3"/>
  <c r="AP422" i="3"/>
  <c r="AL422" i="3"/>
  <c r="AH422" i="3"/>
  <c r="AD422" i="3"/>
  <c r="BJ422" i="3" s="1"/>
  <c r="Z422" i="3"/>
  <c r="V422" i="3"/>
  <c r="R422" i="3"/>
  <c r="BN422" i="3" s="1"/>
  <c r="BE425" i="3"/>
  <c r="AW425" i="3"/>
  <c r="AO425" i="3"/>
  <c r="AG425" i="3"/>
  <c r="Y425" i="3"/>
  <c r="Q425" i="3"/>
  <c r="BH426" i="3"/>
  <c r="BD426" i="3"/>
  <c r="AZ426" i="3"/>
  <c r="AV426" i="3"/>
  <c r="AR426" i="3"/>
  <c r="AN426" i="3"/>
  <c r="AJ426" i="3"/>
  <c r="AF426" i="3"/>
  <c r="AB426" i="3"/>
  <c r="X426" i="3"/>
  <c r="T426" i="3"/>
  <c r="BH429" i="3"/>
  <c r="BI430" i="3"/>
  <c r="BE430" i="3"/>
  <c r="BA430" i="3"/>
  <c r="AW430" i="3"/>
  <c r="AS430" i="3"/>
  <c r="AO430" i="3"/>
  <c r="AK430" i="3"/>
  <c r="AG430" i="3"/>
  <c r="AC430" i="3"/>
  <c r="BK430" i="3" s="1"/>
  <c r="Y430" i="3"/>
  <c r="U430" i="3"/>
  <c r="BL430" i="3" s="1"/>
  <c r="Q430" i="3"/>
  <c r="BJ430" i="3" s="1"/>
  <c r="BG433" i="3"/>
  <c r="BC433" i="3"/>
  <c r="AY433" i="3"/>
  <c r="AU433" i="3"/>
  <c r="AO433" i="3"/>
  <c r="AI433" i="3"/>
  <c r="AE433" i="3"/>
  <c r="M433" i="3"/>
  <c r="BF441" i="3"/>
  <c r="BB441" i="3"/>
  <c r="AX441" i="3"/>
  <c r="AT441" i="3"/>
  <c r="AP441" i="3"/>
  <c r="AL441" i="3"/>
  <c r="AH441" i="3"/>
  <c r="AD441" i="3"/>
  <c r="Z441" i="3"/>
  <c r="V441" i="3"/>
  <c r="BK441" i="3" s="1"/>
  <c r="R441" i="3"/>
  <c r="BL441" i="3" s="1"/>
  <c r="BF453" i="3"/>
  <c r="BB453" i="3"/>
  <c r="AX453" i="3"/>
  <c r="AT453" i="3"/>
  <c r="AP453" i="3"/>
  <c r="AL453" i="3"/>
  <c r="AH453" i="3"/>
  <c r="AD453" i="3"/>
  <c r="Z453" i="3"/>
  <c r="V453" i="3"/>
  <c r="R453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F467" i="3"/>
  <c r="BB467" i="3"/>
  <c r="AX467" i="3"/>
  <c r="AT467" i="3"/>
  <c r="AP467" i="3"/>
  <c r="AL467" i="3"/>
  <c r="AH467" i="3"/>
  <c r="AD467" i="3"/>
  <c r="Z467" i="3"/>
  <c r="V467" i="3"/>
  <c r="R467" i="3"/>
  <c r="N467" i="3"/>
  <c r="BG467" i="3"/>
  <c r="BC467" i="3"/>
  <c r="AY467" i="3"/>
  <c r="AU467" i="3"/>
  <c r="AQ467" i="3"/>
  <c r="AM467" i="3"/>
  <c r="AI467" i="3"/>
  <c r="AE467" i="3"/>
  <c r="AA467" i="3"/>
  <c r="W467" i="3"/>
  <c r="S467" i="3"/>
  <c r="M463" i="3"/>
  <c r="AV353" i="3"/>
  <c r="AF353" i="3"/>
  <c r="P353" i="3"/>
  <c r="AF361" i="3"/>
  <c r="BD365" i="3"/>
  <c r="AN365" i="3"/>
  <c r="X365" i="3"/>
  <c r="AV369" i="3"/>
  <c r="AF369" i="3"/>
  <c r="P369" i="3"/>
  <c r="BD373" i="3"/>
  <c r="AN373" i="3"/>
  <c r="X373" i="3"/>
  <c r="AV377" i="3"/>
  <c r="AF377" i="3"/>
  <c r="P377" i="3"/>
  <c r="BD381" i="3"/>
  <c r="AN381" i="3"/>
  <c r="X381" i="3"/>
  <c r="AI385" i="3"/>
  <c r="BG389" i="3"/>
  <c r="AA389" i="3"/>
  <c r="AY393" i="3"/>
  <c r="S393" i="3"/>
  <c r="AZ397" i="3"/>
  <c r="AJ397" i="3"/>
  <c r="T397" i="3"/>
  <c r="AZ401" i="3"/>
  <c r="T401" i="3"/>
  <c r="AZ405" i="3"/>
  <c r="AJ405" i="3"/>
  <c r="T405" i="3"/>
  <c r="AZ409" i="3"/>
  <c r="BH413" i="3"/>
  <c r="AZ413" i="3"/>
  <c r="AR413" i="3"/>
  <c r="AF413" i="3"/>
  <c r="P413" i="3"/>
  <c r="BC425" i="3"/>
  <c r="AU425" i="3"/>
  <c r="AM425" i="3"/>
  <c r="AE425" i="3"/>
  <c r="W425" i="3"/>
  <c r="O425" i="3"/>
  <c r="AR429" i="3"/>
  <c r="AS433" i="3"/>
  <c r="AK433" i="3"/>
  <c r="AC433" i="3"/>
  <c r="O433" i="3"/>
  <c r="BD361" i="3"/>
  <c r="X361" i="3"/>
  <c r="AZ365" i="3"/>
  <c r="AJ365" i="3"/>
  <c r="T365" i="3"/>
  <c r="AZ373" i="3"/>
  <c r="AJ373" i="3"/>
  <c r="T373" i="3"/>
  <c r="AZ381" i="3"/>
  <c r="AJ381" i="3"/>
  <c r="T381" i="3"/>
  <c r="BG385" i="3"/>
  <c r="AA385" i="3"/>
  <c r="AY389" i="3"/>
  <c r="S389" i="3"/>
  <c r="AV397" i="3"/>
  <c r="AF397" i="3"/>
  <c r="P397" i="3"/>
  <c r="AV405" i="3"/>
  <c r="AF405" i="3"/>
  <c r="P405" i="3"/>
  <c r="AR409" i="3"/>
  <c r="BI425" i="3"/>
  <c r="BA425" i="3"/>
  <c r="AS425" i="3"/>
  <c r="AK425" i="3"/>
  <c r="AC425" i="3"/>
  <c r="U425" i="3"/>
  <c r="AB429" i="3"/>
  <c r="AV365" i="3"/>
  <c r="AF365" i="3"/>
  <c r="P365" i="3"/>
  <c r="AV373" i="3"/>
  <c r="AF373" i="3"/>
  <c r="P373" i="3"/>
  <c r="AV381" i="3"/>
  <c r="AF381" i="3"/>
  <c r="P381" i="3"/>
  <c r="AY385" i="3"/>
  <c r="S385" i="3"/>
  <c r="AB409" i="3"/>
  <c r="AR417" i="3"/>
  <c r="AR437" i="3"/>
  <c r="BD357" i="3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Z397" i="3"/>
  <c r="V397" i="3"/>
  <c r="BK397" i="3" s="1"/>
  <c r="R397" i="3"/>
  <c r="BF405" i="3"/>
  <c r="BB405" i="3"/>
  <c r="AX405" i="3"/>
  <c r="AT405" i="3"/>
  <c r="AP405" i="3"/>
  <c r="AL405" i="3"/>
  <c r="AH405" i="3"/>
  <c r="AD405" i="3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BL433" i="3" s="1"/>
  <c r="Q433" i="3"/>
  <c r="BJ433" i="3" s="1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F417" i="3"/>
  <c r="BB417" i="3"/>
  <c r="AX417" i="3"/>
  <c r="AT417" i="3"/>
  <c r="AP417" i="3"/>
  <c r="AL417" i="3"/>
  <c r="AH417" i="3"/>
  <c r="AD417" i="3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Z429" i="3"/>
  <c r="V429" i="3"/>
  <c r="R429" i="3"/>
  <c r="BM433" i="3"/>
  <c r="BF437" i="3"/>
  <c r="BB437" i="3"/>
  <c r="AX437" i="3"/>
  <c r="AT437" i="3"/>
  <c r="AP437" i="3"/>
  <c r="AL437" i="3"/>
  <c r="AH437" i="3"/>
  <c r="AD437" i="3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L353" i="3"/>
  <c r="BL361" i="3"/>
  <c r="BM401" i="3"/>
  <c r="BM409" i="3"/>
  <c r="BM417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J441" i="3" l="1"/>
  <c r="BJ418" i="3"/>
  <c r="BL418" i="3"/>
  <c r="BJ414" i="3"/>
  <c r="BJ410" i="3"/>
  <c r="BL410" i="3"/>
  <c r="BM390" i="3"/>
  <c r="BL390" i="3"/>
  <c r="BM378" i="3"/>
  <c r="BM374" i="3"/>
  <c r="BN364" i="3"/>
  <c r="BN356" i="3"/>
  <c r="BM429" i="3"/>
  <c r="BJ401" i="3"/>
  <c r="BN360" i="3"/>
  <c r="BL360" i="3"/>
  <c r="BJ360" i="3"/>
  <c r="BM386" i="3"/>
  <c r="BK386" i="3"/>
  <c r="BK378" i="3"/>
  <c r="BN402" i="3"/>
  <c r="BN441" i="3"/>
  <c r="BN430" i="3"/>
  <c r="BN414" i="3"/>
  <c r="BL422" i="3"/>
  <c r="BJ425" i="3"/>
  <c r="BJ426" i="3"/>
  <c r="BL426" i="3"/>
  <c r="BJ421" i="3"/>
  <c r="BL421" i="3"/>
  <c r="BJ406" i="3"/>
  <c r="BJ398" i="3"/>
  <c r="BL394" i="3"/>
  <c r="BL386" i="3"/>
  <c r="BM382" i="3"/>
  <c r="BM366" i="3"/>
  <c r="BM394" i="3"/>
  <c r="BJ397" i="3"/>
  <c r="BL357" i="3"/>
  <c r="BJ405" i="3"/>
  <c r="BL397" i="3"/>
  <c r="BJ437" i="3"/>
  <c r="BJ429" i="3"/>
  <c r="BJ417" i="3"/>
  <c r="BL409" i="3"/>
  <c r="BJ361" i="3"/>
  <c r="BJ353" i="3"/>
  <c r="BL425" i="3"/>
  <c r="BN425" i="3"/>
  <c r="BL405" i="3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P229" i="3" s="1"/>
  <c r="L224" i="3"/>
  <c r="L222" i="3"/>
  <c r="L219" i="3"/>
  <c r="K341" i="3"/>
  <c r="K339" i="3"/>
  <c r="K333" i="3"/>
  <c r="K331" i="3"/>
  <c r="K325" i="3"/>
  <c r="K323" i="3"/>
  <c r="K317" i="3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L273" i="3"/>
  <c r="L270" i="3"/>
  <c r="L267" i="3"/>
  <c r="L265" i="3"/>
  <c r="L260" i="3"/>
  <c r="L255" i="3"/>
  <c r="L253" i="3"/>
  <c r="L250" i="3"/>
  <c r="BB250" i="3" s="1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AY219" i="3"/>
  <c r="AK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AB234" i="3"/>
  <c r="AW234" i="3"/>
  <c r="AU234" i="3"/>
  <c r="M225" i="3"/>
  <c r="BI255" i="3"/>
  <c r="V250" i="3"/>
  <c r="AF250" i="3"/>
  <c r="AA242" i="3"/>
  <c r="BG242" i="3"/>
  <c r="AR242" i="3"/>
  <c r="Y242" i="3"/>
  <c r="BE242" i="3"/>
  <c r="V242" i="3"/>
  <c r="AN237" i="3"/>
  <c r="AT230" i="3"/>
  <c r="AX223" i="3"/>
  <c r="BG315" i="3"/>
  <c r="AM335" i="3"/>
  <c r="BA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Y327" i="3"/>
  <c r="AJ327" i="3"/>
  <c r="Q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Z319" i="3"/>
  <c r="BF319" i="3"/>
  <c r="AQ319" i="3"/>
  <c r="AB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X300" i="3"/>
  <c r="AK300" i="3"/>
  <c r="M296" i="3"/>
  <c r="AS296" i="3"/>
  <c r="Z296" i="3"/>
  <c r="BF296" i="3"/>
  <c r="AQ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Y284" i="3"/>
  <c r="BE284" i="3"/>
  <c r="AL284" i="3"/>
  <c r="W284" i="3"/>
  <c r="BC284" i="3"/>
  <c r="AB284" i="3"/>
  <c r="V280" i="3"/>
  <c r="BB280" i="3"/>
  <c r="AM280" i="3"/>
  <c r="X280" i="3"/>
  <c r="BD280" i="3"/>
  <c r="Y280" i="3"/>
  <c r="X276" i="3"/>
  <c r="BD276" i="3"/>
  <c r="AK276" i="3"/>
  <c r="R276" i="3"/>
  <c r="AX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W268" i="3"/>
  <c r="BC268" i="3"/>
  <c r="AN268" i="3"/>
  <c r="U268" i="3"/>
  <c r="BA268" i="3"/>
  <c r="BF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R260" i="3"/>
  <c r="AX260" i="3"/>
  <c r="BC260" i="3"/>
  <c r="AA260" i="3"/>
  <c r="AZ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V252" i="3"/>
  <c r="BB252" i="3"/>
  <c r="AM252" i="3"/>
  <c r="X252" i="3"/>
  <c r="BD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F240" i="3"/>
  <c r="AV240" i="3"/>
  <c r="M240" i="3"/>
  <c r="AC240" i="3"/>
  <c r="AS240" i="3"/>
  <c r="BI240" i="3"/>
  <c r="Z240" i="3"/>
  <c r="AP240" i="3"/>
  <c r="BF240" i="3"/>
  <c r="W240" i="3"/>
  <c r="AQ240" i="3"/>
  <c r="AU240" i="3"/>
  <c r="Z236" i="3"/>
  <c r="AP236" i="3"/>
  <c r="BF236" i="3"/>
  <c r="AA236" i="3"/>
  <c r="AQ236" i="3"/>
  <c r="BG236" i="3"/>
  <c r="AB236" i="3"/>
  <c r="AR236" i="3"/>
  <c r="BH236" i="3"/>
  <c r="M236" i="3"/>
  <c r="Q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T228" i="3"/>
  <c r="AJ228" i="3"/>
  <c r="AZ228" i="3"/>
  <c r="Q228" i="3"/>
  <c r="AG228" i="3"/>
  <c r="AW228" i="3"/>
  <c r="N228" i="3"/>
  <c r="AD228" i="3"/>
  <c r="AT228" i="3"/>
  <c r="S228" i="3"/>
  <c r="AM228" i="3"/>
  <c r="BG228" i="3"/>
  <c r="O224" i="3"/>
  <c r="AE224" i="3"/>
  <c r="AU224" i="3"/>
  <c r="T224" i="3"/>
  <c r="AJ224" i="3"/>
  <c r="AZ224" i="3"/>
  <c r="V224" i="3"/>
  <c r="BB224" i="3"/>
  <c r="AG224" i="3"/>
  <c r="R224" i="3"/>
  <c r="AX224" i="3"/>
  <c r="U224" i="3"/>
  <c r="AK224" i="3"/>
  <c r="AA220" i="3"/>
  <c r="AQ220" i="3"/>
  <c r="BG220" i="3"/>
  <c r="AB220" i="3"/>
  <c r="AR220" i="3"/>
  <c r="BH220" i="3"/>
  <c r="Y220" i="3"/>
  <c r="AO220" i="3"/>
  <c r="BE220" i="3"/>
  <c r="BF220" i="3"/>
  <c r="R220" i="3"/>
  <c r="BB220" i="3"/>
  <c r="AZ343" i="3"/>
  <c r="AJ343" i="3"/>
  <c r="T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X221" i="3"/>
  <c r="AN221" i="3"/>
  <c r="BD221" i="3"/>
  <c r="U221" i="3"/>
  <c r="AK221" i="3"/>
  <c r="BA221" i="3"/>
  <c r="R221" i="3"/>
  <c r="AH221" i="3"/>
  <c r="AX221" i="3"/>
  <c r="AM221" i="3"/>
  <c r="BG221" i="3"/>
  <c r="AY221" i="3"/>
  <c r="BB345" i="3"/>
  <c r="AL345" i="3"/>
  <c r="V345" i="3"/>
  <c r="BC343" i="3"/>
  <c r="AM343" i="3"/>
  <c r="W343" i="3"/>
  <c r="BC341" i="3"/>
  <c r="AM341" i="3"/>
  <c r="W341" i="3"/>
  <c r="BE339" i="3"/>
  <c r="AO339" i="3"/>
  <c r="Y339" i="3"/>
  <c r="BI337" i="3"/>
  <c r="AS337" i="3"/>
  <c r="AC337" i="3"/>
  <c r="BF335" i="3"/>
  <c r="Z335" i="3"/>
  <c r="AP333" i="3"/>
  <c r="BB331" i="3"/>
  <c r="AL331" i="3"/>
  <c r="V331" i="3"/>
  <c r="AT329" i="3"/>
  <c r="AD329" i="3"/>
  <c r="V327" i="3"/>
  <c r="AY323" i="3"/>
  <c r="AI323" i="3"/>
  <c r="S323" i="3"/>
  <c r="BD321" i="3"/>
  <c r="AN321" i="3"/>
  <c r="AC319" i="3"/>
  <c r="BC315" i="3"/>
  <c r="AM315" i="3"/>
  <c r="W315" i="3"/>
  <c r="AL311" i="3"/>
  <c r="T307" i="3"/>
  <c r="AX295" i="3"/>
  <c r="AZ335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A325" i="3"/>
  <c r="AQ325" i="3"/>
  <c r="BG325" i="3"/>
  <c r="AB325" i="3"/>
  <c r="AR325" i="3"/>
  <c r="BH325" i="3"/>
  <c r="Y325" i="3"/>
  <c r="AO325" i="3"/>
  <c r="BE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Q309" i="3"/>
  <c r="AG309" i="3"/>
  <c r="AW309" i="3"/>
  <c r="N309" i="3"/>
  <c r="AD309" i="3"/>
  <c r="AT309" i="3"/>
  <c r="S309" i="3"/>
  <c r="AI309" i="3"/>
  <c r="AY309" i="3"/>
  <c r="AF309" i="3"/>
  <c r="AJ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G345" i="3"/>
  <c r="Q345" i="3"/>
  <c r="AX343" i="3"/>
  <c r="AH343" i="3"/>
  <c r="R343" i="3"/>
  <c r="AX341" i="3"/>
  <c r="AH341" i="3"/>
  <c r="R341" i="3"/>
  <c r="AZ339" i="3"/>
  <c r="AJ339" i="3"/>
  <c r="T339" i="3"/>
  <c r="AZ337" i="3"/>
  <c r="AJ337" i="3"/>
  <c r="T337" i="3"/>
  <c r="AF335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AO319" i="3"/>
  <c r="N317" i="3"/>
  <c r="AY315" i="3"/>
  <c r="AI315" i="3"/>
  <c r="S315" i="3"/>
  <c r="BD313" i="3"/>
  <c r="AD311" i="3"/>
  <c r="AO305" i="3"/>
  <c r="AJ292" i="3"/>
  <c r="AT339" i="3"/>
  <c r="AD339" i="3"/>
  <c r="N339" i="3"/>
  <c r="BF331" i="3"/>
  <c r="AP331" i="3"/>
  <c r="Z331" i="3"/>
  <c r="AM323" i="3"/>
  <c r="AW319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E295" i="3"/>
  <c r="AU295" i="3"/>
  <c r="P295" i="3"/>
  <c r="AF295" i="3"/>
  <c r="AV295" i="3"/>
  <c r="M295" i="3"/>
  <c r="AC295" i="3"/>
  <c r="AS295" i="3"/>
  <c r="BI295" i="3"/>
  <c r="Z295" i="3"/>
  <c r="AD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Z271" i="3"/>
  <c r="AP271" i="3"/>
  <c r="BF271" i="3"/>
  <c r="AA271" i="3"/>
  <c r="AQ271" i="3"/>
  <c r="BG271" i="3"/>
  <c r="AB271" i="3"/>
  <c r="AR271" i="3"/>
  <c r="BH271" i="3"/>
  <c r="M271" i="3"/>
  <c r="Q271" i="3"/>
  <c r="BA271" i="3"/>
  <c r="Z267" i="3"/>
  <c r="AP267" i="3"/>
  <c r="BF267" i="3"/>
  <c r="AA267" i="3"/>
  <c r="AQ267" i="3"/>
  <c r="BG267" i="3"/>
  <c r="AB267" i="3"/>
  <c r="AR267" i="3"/>
  <c r="BH267" i="3"/>
  <c r="M267" i="3"/>
  <c r="Q267" i="3"/>
  <c r="BA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U243" i="3"/>
  <c r="AC243" i="3"/>
  <c r="AK243" i="3"/>
  <c r="AS243" i="3"/>
  <c r="BA243" i="3"/>
  <c r="BI243" i="3"/>
  <c r="R243" i="3"/>
  <c r="Z243" i="3"/>
  <c r="AH243" i="3"/>
  <c r="AP243" i="3"/>
  <c r="AX243" i="3"/>
  <c r="BF243" i="3"/>
  <c r="S243" i="3"/>
  <c r="AA243" i="3"/>
  <c r="AI243" i="3"/>
  <c r="AQ243" i="3"/>
  <c r="AY243" i="3"/>
  <c r="BG243" i="3"/>
  <c r="AR243" i="3"/>
  <c r="P243" i="3"/>
  <c r="AV243" i="3"/>
  <c r="AJ243" i="3"/>
  <c r="AN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D345" i="3"/>
  <c r="AV345" i="3"/>
  <c r="AN345" i="3"/>
  <c r="AF345" i="3"/>
  <c r="X345" i="3"/>
  <c r="BI343" i="3"/>
  <c r="BA343" i="3"/>
  <c r="AS343" i="3"/>
  <c r="AK343" i="3"/>
  <c r="AC343" i="3"/>
  <c r="U343" i="3"/>
  <c r="BI341" i="3"/>
  <c r="BA341" i="3"/>
  <c r="AS341" i="3"/>
  <c r="AK341" i="3"/>
  <c r="AC341" i="3"/>
  <c r="U341" i="3"/>
  <c r="BG339" i="3"/>
  <c r="AY339" i="3"/>
  <c r="AQ339" i="3"/>
  <c r="AI339" i="3"/>
  <c r="AA339" i="3"/>
  <c r="S339" i="3"/>
  <c r="BC337" i="3"/>
  <c r="AU337" i="3"/>
  <c r="AM337" i="3"/>
  <c r="AE337" i="3"/>
  <c r="W337" i="3"/>
  <c r="M337" i="3"/>
  <c r="AT335" i="3"/>
  <c r="AD335" i="3"/>
  <c r="N335" i="3"/>
  <c r="AT333" i="3"/>
  <c r="AD333" i="3"/>
  <c r="N333" i="3"/>
  <c r="AT331" i="3"/>
  <c r="AD331" i="3"/>
  <c r="N331" i="3"/>
  <c r="BB329" i="3"/>
  <c r="AL329" i="3"/>
  <c r="V329" i="3"/>
  <c r="AD327" i="3"/>
  <c r="BB325" i="3"/>
  <c r="V325" i="3"/>
  <c r="BG323" i="3"/>
  <c r="AQ323" i="3"/>
  <c r="AA323" i="3"/>
  <c r="AV321" i="3"/>
  <c r="AF321" i="3"/>
  <c r="P321" i="3"/>
  <c r="AK319" i="3"/>
  <c r="BF317" i="3"/>
  <c r="Z317" i="3"/>
  <c r="AU315" i="3"/>
  <c r="AE315" i="3"/>
  <c r="O315" i="3"/>
  <c r="AZ313" i="3"/>
  <c r="BB311" i="3"/>
  <c r="V311" i="3"/>
  <c r="AZ307" i="3"/>
  <c r="Y305" i="3"/>
  <c r="V300" i="3"/>
  <c r="R295" i="3"/>
  <c r="BC291" i="3"/>
  <c r="AU288" i="3"/>
  <c r="BK272" i="3"/>
  <c r="BI223" i="3" l="1"/>
  <c r="BA237" i="3"/>
  <c r="AD245" i="3"/>
  <c r="AW253" i="3"/>
  <c r="X227" i="3"/>
  <c r="W257" i="3"/>
  <c r="AZ250" i="3"/>
  <c r="AO250" i="3"/>
  <c r="AH227" i="3"/>
  <c r="AM237" i="3"/>
  <c r="AM250" i="3"/>
  <c r="BA257" i="3"/>
  <c r="AF263" i="3"/>
  <c r="Z278" i="3"/>
  <c r="N286" i="3"/>
  <c r="Q243" i="3"/>
  <c r="O247" i="3"/>
  <c r="T221" i="3"/>
  <c r="AB221" i="3"/>
  <c r="AJ221" i="3"/>
  <c r="AR221" i="3"/>
  <c r="AZ221" i="3"/>
  <c r="BH221" i="3"/>
  <c r="Q221" i="3"/>
  <c r="Y221" i="3"/>
  <c r="AG221" i="3"/>
  <c r="AO221" i="3"/>
  <c r="AW221" i="3"/>
  <c r="BE221" i="3"/>
  <c r="N221" i="3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AE252" i="3"/>
  <c r="AU252" i="3"/>
  <c r="P252" i="3"/>
  <c r="AF252" i="3"/>
  <c r="AV252" i="3"/>
  <c r="U252" i="3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V287" i="3"/>
  <c r="AD287" i="3"/>
  <c r="AL287" i="3"/>
  <c r="AT287" i="3"/>
  <c r="BB287" i="3"/>
  <c r="O287" i="3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A287" i="3"/>
  <c r="AO287" i="3"/>
  <c r="M287" i="3"/>
  <c r="AS287" i="3"/>
  <c r="AW287" i="3"/>
  <c r="BH293" i="3"/>
  <c r="M293" i="3"/>
  <c r="N319" i="3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G343" i="3"/>
  <c r="AY343" i="3"/>
  <c r="AQ343" i="3"/>
  <c r="AI343" i="3"/>
  <c r="AA343" i="3"/>
  <c r="S343" i="3"/>
  <c r="BB343" i="3"/>
  <c r="AT343" i="3"/>
  <c r="AL343" i="3"/>
  <c r="AD343" i="3"/>
  <c r="V343" i="3"/>
  <c r="N343" i="3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AA234" i="3"/>
  <c r="P234" i="3"/>
  <c r="X234" i="3"/>
  <c r="AF234" i="3"/>
  <c r="AN234" i="3"/>
  <c r="AV234" i="3"/>
  <c r="M234" i="3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E337" i="3"/>
  <c r="AW337" i="3"/>
  <c r="AO337" i="3"/>
  <c r="AG337" i="3"/>
  <c r="Y337" i="3"/>
  <c r="P337" i="3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V240" i="3"/>
  <c r="AD240" i="3"/>
  <c r="AL240" i="3"/>
  <c r="AT240" i="3"/>
  <c r="BB240" i="3"/>
  <c r="S240" i="3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AG292" i="3"/>
  <c r="AR292" i="3"/>
  <c r="BC292" i="3"/>
  <c r="S292" i="3"/>
  <c r="AI292" i="3"/>
  <c r="AS292" i="3"/>
  <c r="BD292" i="3"/>
  <c r="M292" i="3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AK280" i="3"/>
  <c r="BE280" i="3"/>
  <c r="M280" i="3"/>
  <c r="Q296" i="3"/>
  <c r="Y296" i="3"/>
  <c r="AG296" i="3"/>
  <c r="AO296" i="3"/>
  <c r="AW296" i="3"/>
  <c r="BE296" i="3"/>
  <c r="N296" i="3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AK247" i="3"/>
  <c r="AC247" i="3"/>
  <c r="U247" i="3"/>
  <c r="M247" i="3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F259" i="3"/>
  <c r="AP259" i="3"/>
  <c r="R259" i="3"/>
  <c r="AW259" i="3"/>
  <c r="AG259" i="3"/>
  <c r="Q259" i="3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AX267" i="3"/>
  <c r="AH267" i="3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BN220" i="3" s="1"/>
  <c r="AZ220" i="3"/>
  <c r="AJ220" i="3"/>
  <c r="T220" i="3"/>
  <c r="AY220" i="3"/>
  <c r="AI220" i="3"/>
  <c r="S220" i="3"/>
  <c r="AC224" i="3"/>
  <c r="M224" i="3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BK268" i="3" s="1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AH237" i="3"/>
  <c r="U237" i="3"/>
  <c r="AU245" i="3"/>
  <c r="Q245" i="3"/>
  <c r="AL253" i="3"/>
  <c r="AY225" i="3"/>
  <c r="AK225" i="3"/>
  <c r="AK227" i="3"/>
  <c r="BH234" i="3"/>
  <c r="Z234" i="3"/>
  <c r="Q234" i="3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AB226" i="3"/>
  <c r="AO261" i="3"/>
  <c r="BJ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AE345" i="3"/>
  <c r="S345" i="3"/>
  <c r="BK345" i="3" s="1"/>
  <c r="AQ345" i="3"/>
  <c r="BC345" i="3"/>
  <c r="AH337" i="3"/>
  <c r="AT337" i="3"/>
  <c r="BF337" i="3"/>
  <c r="Z337" i="3"/>
  <c r="R325" i="3"/>
  <c r="AV341" i="3"/>
  <c r="P341" i="3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BN227" i="3" s="1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BK235" i="3" s="1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N224" i="3" l="1"/>
  <c r="BK221" i="3"/>
  <c r="BL313" i="3"/>
  <c r="BN345" i="3"/>
  <c r="BM237" i="3"/>
  <c r="BL267" i="3"/>
  <c r="BN247" i="3"/>
  <c r="BN292" i="3"/>
  <c r="BN259" i="3"/>
  <c r="BN313" i="3"/>
  <c r="BN260" i="3"/>
  <c r="BK234" i="3"/>
  <c r="BK229" i="3"/>
  <c r="BM331" i="3"/>
  <c r="BK225" i="3"/>
  <c r="BL260" i="3"/>
  <c r="BM234" i="3"/>
  <c r="BJ277" i="3"/>
  <c r="BJ269" i="3"/>
  <c r="BM231" i="3"/>
  <c r="BM236" i="3"/>
  <c r="BM295" i="3"/>
  <c r="BM259" i="3"/>
  <c r="BL247" i="3"/>
  <c r="BJ327" i="3"/>
  <c r="BJ296" i="3"/>
  <c r="BK236" i="3"/>
  <c r="BN236" i="3"/>
  <c r="BJ292" i="3"/>
  <c r="BJ276" i="3"/>
  <c r="BM240" i="3"/>
  <c r="BK220" i="3"/>
  <c r="BL220" i="3"/>
  <c r="BN337" i="3"/>
  <c r="BN301" i="3"/>
  <c r="BN257" i="3"/>
  <c r="BM343" i="3"/>
  <c r="BL219" i="3"/>
  <c r="BN327" i="3"/>
  <c r="BN319" i="3"/>
  <c r="BJ319" i="3"/>
  <c r="BM287" i="3"/>
  <c r="BL287" i="3"/>
  <c r="BJ271" i="3"/>
  <c r="BK341" i="3"/>
  <c r="BN309" i="3"/>
  <c r="BN252" i="3"/>
  <c r="BJ221" i="3"/>
  <c r="BL337" i="3"/>
  <c r="BN299" i="3"/>
  <c r="BK246" i="3"/>
  <c r="BL331" i="3"/>
  <c r="BK233" i="3"/>
  <c r="BM269" i="3"/>
  <c r="BL321" i="3"/>
  <c r="BN219" i="3"/>
  <c r="BM220" i="3"/>
  <c r="BM279" i="3"/>
  <c r="BK267" i="3"/>
  <c r="BJ259" i="3"/>
  <c r="BN243" i="3"/>
  <c r="BM243" i="3"/>
  <c r="BJ339" i="3"/>
  <c r="BM244" i="3"/>
  <c r="BL244" i="3"/>
  <c r="BJ280" i="3"/>
  <c r="BJ240" i="3"/>
  <c r="BJ279" i="3"/>
  <c r="BK279" i="3"/>
  <c r="BM339" i="3"/>
  <c r="BK337" i="3"/>
  <c r="BN343" i="3"/>
  <c r="BK343" i="3"/>
  <c r="BN241" i="3"/>
  <c r="BN287" i="3"/>
  <c r="BN325" i="3"/>
  <c r="BM317" i="3"/>
  <c r="BK284" i="3"/>
  <c r="BL268" i="3"/>
  <c r="BM252" i="3"/>
  <c r="BK228" i="3"/>
  <c r="BL221" i="3"/>
  <c r="BN265" i="3"/>
  <c r="BJ294" i="3"/>
  <c r="BL333" i="3"/>
  <c r="BJ345" i="3"/>
  <c r="BL345" i="3"/>
  <c r="BK281" i="3"/>
  <c r="BN258" i="3"/>
  <c r="BL226" i="3"/>
  <c r="BJ303" i="3"/>
  <c r="BM263" i="3"/>
  <c r="BK261" i="3"/>
  <c r="BJ337" i="3"/>
  <c r="BK285" i="3"/>
  <c r="BK274" i="3"/>
  <c r="BN300" i="3"/>
  <c r="BL254" i="3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AW211" i="3" s="1"/>
  <c r="K210" i="3"/>
  <c r="K209" i="3"/>
  <c r="K208" i="3"/>
  <c r="K207" i="3"/>
  <c r="AI207" i="3" s="1"/>
  <c r="K196" i="3"/>
  <c r="K195" i="3"/>
  <c r="K193" i="3"/>
  <c r="K191" i="3"/>
  <c r="N191" i="3" s="1"/>
  <c r="K188" i="3"/>
  <c r="K187" i="3"/>
  <c r="K185" i="3"/>
  <c r="K183" i="3"/>
  <c r="O183" i="3" s="1"/>
  <c r="L180" i="3"/>
  <c r="O180" i="3" s="1"/>
  <c r="L178" i="3"/>
  <c r="K173" i="3"/>
  <c r="K172" i="3"/>
  <c r="R172" i="3" s="1"/>
  <c r="K171" i="3"/>
  <c r="K169" i="3"/>
  <c r="K167" i="3"/>
  <c r="L164" i="3"/>
  <c r="BG164" i="3" s="1"/>
  <c r="L162" i="3"/>
  <c r="K157" i="3"/>
  <c r="K156" i="3"/>
  <c r="K155" i="3"/>
  <c r="K153" i="3"/>
  <c r="K151" i="3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L130" i="3"/>
  <c r="K125" i="3"/>
  <c r="K124" i="3"/>
  <c r="AD124" i="3" s="1"/>
  <c r="K121" i="3"/>
  <c r="K120" i="3"/>
  <c r="K119" i="3"/>
  <c r="K118" i="3"/>
  <c r="L116" i="3"/>
  <c r="L114" i="3"/>
  <c r="BN293" i="3"/>
  <c r="BM281" i="3"/>
  <c r="BL302" i="3"/>
  <c r="K182" i="3"/>
  <c r="K174" i="3"/>
  <c r="K166" i="3"/>
  <c r="K158" i="3"/>
  <c r="K138" i="3"/>
  <c r="K122" i="3"/>
  <c r="AD122" i="3" s="1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BG205" i="3" s="1"/>
  <c r="K204" i="3"/>
  <c r="K203" i="3"/>
  <c r="K202" i="3"/>
  <c r="K201" i="3"/>
  <c r="BD201" i="3" s="1"/>
  <c r="K200" i="3"/>
  <c r="K199" i="3"/>
  <c r="K198" i="3"/>
  <c r="K197" i="3"/>
  <c r="BF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T183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Q213" i="3"/>
  <c r="AG209" i="3"/>
  <c r="BF202" i="3"/>
  <c r="AG196" i="3"/>
  <c r="AN180" i="3"/>
  <c r="V210" i="3"/>
  <c r="V196" i="3"/>
  <c r="AL196" i="3"/>
  <c r="BB196" i="3"/>
  <c r="W196" i="3"/>
  <c r="AM196" i="3"/>
  <c r="BC196" i="3"/>
  <c r="K190" i="3"/>
  <c r="K186" i="3"/>
  <c r="K184" i="3"/>
  <c r="N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X217" i="3"/>
  <c r="AR214" i="3"/>
  <c r="AY200" i="3"/>
  <c r="AV196" i="3"/>
  <c r="P196" i="3"/>
  <c r="AE180" i="3"/>
  <c r="Q180" i="3"/>
  <c r="AG180" i="3"/>
  <c r="AW180" i="3"/>
  <c r="N180" i="3"/>
  <c r="AD180" i="3"/>
  <c r="AT180" i="3"/>
  <c r="AC156" i="3"/>
  <c r="AX140" i="3"/>
  <c r="AG140" i="3"/>
  <c r="AM124" i="3"/>
  <c r="K123" i="3"/>
  <c r="AE214" i="3"/>
  <c r="AD206" i="3"/>
  <c r="AF198" i="3"/>
  <c r="AS196" i="3"/>
  <c r="M196" i="3"/>
  <c r="AZ180" i="3"/>
  <c r="AJ180" i="3"/>
  <c r="T180" i="3"/>
  <c r="AI206" i="3"/>
  <c r="AR206" i="3"/>
  <c r="AA202" i="3"/>
  <c r="BG202" i="3"/>
  <c r="AR202" i="3"/>
  <c r="Y198" i="3"/>
  <c r="BE198" i="3"/>
  <c r="AL198" i="3"/>
  <c r="U194" i="3"/>
  <c r="BA194" i="3"/>
  <c r="AH194" i="3"/>
  <c r="AA205" i="3"/>
  <c r="BE203" i="3"/>
  <c r="AK201" i="3"/>
  <c r="AW199" i="3"/>
  <c r="Z197" i="3"/>
  <c r="BE188" i="3"/>
  <c r="AH209" i="3"/>
  <c r="S209" i="3"/>
  <c r="AY209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B215" i="3"/>
  <c r="AL214" i="3"/>
  <c r="AX213" i="3"/>
  <c r="R213" i="3"/>
  <c r="AE212" i="3"/>
  <c r="AQ210" i="3"/>
  <c r="AB209" i="3"/>
  <c r="AS208" i="3"/>
  <c r="BA206" i="3"/>
  <c r="U206" i="3"/>
  <c r="AQ203" i="3"/>
  <c r="AS202" i="3"/>
  <c r="M202" i="3"/>
  <c r="S199" i="3"/>
  <c r="AE198" i="3"/>
  <c r="BH196" i="3"/>
  <c r="AR196" i="3"/>
  <c r="AB196" i="3"/>
  <c r="BC194" i="3"/>
  <c r="W194" i="3"/>
  <c r="BG180" i="3"/>
  <c r="AQ180" i="3"/>
  <c r="AA180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BH215" i="3" l="1"/>
  <c r="AU151" i="3"/>
  <c r="Z200" i="3"/>
  <c r="AD204" i="3"/>
  <c r="AM208" i="3"/>
  <c r="AU212" i="3"/>
  <c r="AE216" i="3"/>
  <c r="AL188" i="3"/>
  <c r="O175" i="3"/>
  <c r="S197" i="3"/>
  <c r="W200" i="3"/>
  <c r="AZ207" i="3"/>
  <c r="Y188" i="3"/>
  <c r="AS197" i="3"/>
  <c r="X201" i="3"/>
  <c r="BH216" i="3"/>
  <c r="AW124" i="3"/>
  <c r="AK207" i="3"/>
  <c r="AF175" i="3"/>
  <c r="BD208" i="3"/>
  <c r="AD164" i="3"/>
  <c r="AP151" i="3"/>
  <c r="AG183" i="3"/>
  <c r="AY197" i="3"/>
  <c r="BC200" i="3"/>
  <c r="AH204" i="3"/>
  <c r="AG207" i="3"/>
  <c r="AU216" i="3"/>
  <c r="T207" i="3"/>
  <c r="AR188" i="3"/>
  <c r="M197" i="3"/>
  <c r="Z124" i="3"/>
  <c r="V172" i="3"/>
  <c r="M212" i="3"/>
  <c r="AU175" i="3"/>
  <c r="BI151" i="3"/>
  <c r="M119" i="3"/>
  <c r="X135" i="3"/>
  <c r="O210" i="3"/>
  <c r="T140" i="3"/>
  <c r="AG175" i="3"/>
  <c r="Y205" i="3"/>
  <c r="M208" i="3"/>
  <c r="AQ211" i="3"/>
  <c r="AJ211" i="3"/>
  <c r="AR205" i="3"/>
  <c r="AT175" i="3"/>
  <c r="AZ204" i="3"/>
  <c r="AZ197" i="3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43" i="3" l="1"/>
  <c r="BK198" i="3"/>
  <c r="BN188" i="3"/>
  <c r="BN207" i="3"/>
  <c r="BN151" i="3"/>
  <c r="BM216" i="3"/>
  <c r="BK215" i="3"/>
  <c r="BN213" i="3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82" i="3" l="1"/>
  <c r="BK82" i="3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<sst xmlns="http://schemas.openxmlformats.org/spreadsheetml/2006/main" count="4228" uniqueCount="368">
  <si>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</si>
  <si>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</si>
  <si>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</si>
  <si>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</si>
  <si>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</si>
  <si>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</si>
  <si>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</si>
  <si>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</si>
  <si>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</si>
  <si>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</si>
  <si>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</si>
  <si>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</si>
  <si>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</si>
  <si>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</si>
  <si>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</si>
  <si>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</si>
  <si>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</si>
  <si>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</si>
  <si>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</si>
  <si>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</si>
  <si>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</si>
  <si>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</si>
  <si>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</si>
  <si>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</si>
  <si>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</si>
  <si>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</si>
  <si>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</si>
  <si>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</si>
  <si>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</si>
  <si>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</si>
  <si>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</si>
  <si>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</si>
  <si>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</si>
  <si>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</si>
  <si>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</si>
  <si>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</si>
  <si>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</si>
  <si>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</si>
  <si>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</si>
  <si>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</si>
  <si>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</si>
  <si>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</si>
  <si>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</si>
  <si>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</si>
  <si>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</si>
  <si>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</si>
  <si>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</si>
  <si>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</si>
  <si>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</si>
  <si>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</si>
  <si>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</si>
  <si>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</si>
  <si>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</si>
  <si>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</si>
  <si>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</si>
  <si>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</si>
  <si>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</si>
  <si>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</si>
  <si>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</si>
  <si>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</si>
  <si>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</si>
  <si>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</si>
  <si>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</si>
  <si>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</si>
  <si>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</si>
  <si>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</si>
  <si>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</si>
  <si>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</si>
  <si>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</si>
  <si>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</si>
  <si>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</si>
  <si>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</si>
  <si>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</si>
  <si>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</si>
  <si>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</si>
  <si>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</si>
  <si>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</si>
  <si>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</si>
  <si>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</si>
  <si>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</si>
  <si>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</si>
  <si>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</si>
  <si>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</si>
  <si>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</si>
  <si>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</si>
  <si>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</si>
  <si>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</si>
  <si>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</si>
  <si>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</si>
  <si>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</si>
  <si>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</si>
  <si>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</si>
  <si>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</si>
  <si>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</si>
  <si>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</si>
  <si>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</si>
  <si>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</si>
  <si>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</si>
  <si>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</si>
  <si>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</si>
  <si>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</si>
  <si>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</si>
  <si>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</si>
  <si>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</si>
  <si>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</si>
  <si>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</si>
  <si>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</si>
  <si>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</si>
  <si>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</si>
  <si>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</si>
  <si>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</si>
  <si>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</si>
  <si>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</si>
  <si>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</si>
  <si>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</si>
  <si>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</si>
  <si>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</si>
  <si>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</si>
  <si>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</si>
  <si>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</si>
  <si>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</si>
  <si>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</si>
  <si>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</si>
  <si>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</si>
  <si>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</si>
  <si>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</si>
  <si>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</si>
  <si>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</si>
  <si>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</si>
  <si>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</si>
  <si>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</si>
  <si>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</si>
  <si>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</si>
  <si>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</si>
  <si>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</si>
  <si>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</si>
  <si>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</si>
  <si>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</si>
  <si>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</si>
  <si>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</si>
  <si>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</si>
  <si>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</si>
  <si>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</si>
  <si>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</si>
  <si>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</si>
  <si>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</si>
  <si>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</si>
  <si>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</si>
  <si>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</si>
  <si>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</si>
  <si>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</si>
  <si>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</si>
  <si>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</si>
  <si>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</si>
  <si>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</si>
  <si>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</si>
  <si>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</si>
  <si>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</si>
  <si>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</si>
  <si>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</si>
  <si>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</si>
  <si>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</si>
  <si>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</si>
  <si>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</si>
  <si>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</si>
  <si>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</si>
  <si>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</si>
  <si>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</si>
  <si>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</si>
  <si>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</si>
  <si>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</si>
  <si>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</si>
  <si>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</si>
  <si>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</si>
  <si>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</si>
  <si>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</si>
  <si>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</si>
  <si>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</si>
  <si>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</si>
  <si>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</si>
  <si>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</si>
  <si>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</si>
  <si>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</si>
  <si>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</si>
  <si>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</si>
  <si>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</si>
  <si>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</si>
  <si>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</si>
  <si>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</si>
  <si>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</si>
  <si>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</si>
  <si>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</si>
  <si>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</si>
  <si>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</si>
  <si>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</si>
  <si>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</si>
  <si>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</si>
  <si>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</si>
  <si>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</si>
  <si>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</si>
  <si>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</si>
  <si>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</si>
  <si>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</si>
  <si>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</si>
  <si>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</si>
  <si>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</si>
  <si>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</si>
  <si>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</si>
  <si>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</si>
  <si>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</si>
  <si>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</si>
  <si>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</si>
  <si>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</si>
  <si>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</si>
  <si>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</si>
  <si>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</si>
  <si>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</si>
  <si>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</si>
  <si>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</si>
  <si>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</si>
  <si>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</si>
  <si>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</si>
  <si>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</si>
  <si>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</si>
  <si>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</si>
  <si>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</si>
  <si>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</si>
  <si>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</si>
  <si>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</si>
  <si>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</si>
  <si>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</si>
  <si>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</si>
  <si>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</si>
  <si>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</si>
  <si>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</si>
  <si>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</si>
  <si>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</si>
  <si>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</si>
  <si>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</si>
  <si>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</si>
  <si>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</si>
  <si>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</si>
  <si>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</si>
  <si>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</si>
  <si>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</si>
  <si>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</si>
  <si>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</si>
  <si>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</si>
  <si>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</si>
  <si>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</si>
  <si>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</si>
  <si>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</si>
  <si>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</si>
  <si>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</si>
  <si>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</si>
  <si>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</si>
  <si>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</si>
  <si>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</si>
  <si>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</si>
  <si>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</si>
  <si>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</si>
  <si>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</si>
  <si>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</si>
  <si>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</si>
  <si>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</si>
  <si>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</si>
  <si>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</si>
  <si>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</si>
  <si>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</si>
  <si>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</si>
  <si>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</si>
  <si>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</si>
  <si>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</si>
  <si>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</si>
  <si>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</si>
  <si>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</si>
  <si>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</si>
  <si>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</si>
  <si>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</si>
  <si>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</si>
  <si>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</si>
  <si>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</si>
  <si>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</si>
  <si>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</si>
  <si>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</si>
  <si>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</si>
  <si>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</si>
  <si>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</si>
  <si>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</si>
  <si>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</si>
  <si>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</si>
  <si>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</si>
  <si>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</si>
  <si>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</si>
  <si>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</si>
  <si>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</si>
  <si>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</si>
  <si>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</si>
  <si>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</si>
  <si>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</si>
  <si>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</si>
  <si>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</si>
  <si>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</si>
  <si>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</si>
  <si>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</si>
  <si>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</si>
  <si>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</si>
  <si>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</si>
  <si>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</si>
  <si>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</si>
  <si>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</si>
  <si>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</si>
  <si>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</si>
  <si>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</si>
  <si>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</si>
  <si>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</si>
  <si>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</si>
  <si>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</si>
  <si>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</si>
  <si>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</si>
  <si>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</si>
  <si>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</si>
  <si>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</si>
  <si>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</si>
  <si>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</si>
  <si>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</si>
  <si>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</si>
  <si>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</si>
  <si>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</si>
  <si>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</si>
  <si>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</si>
  <si>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</si>
  <si>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</si>
  <si>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</si>
  <si>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</si>
  <si>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</si>
  <si>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</si>
  <si>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</si>
  <si>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</si>
  <si>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</si>
  <si>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</si>
  <si>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</si>
  <si>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</si>
  <si>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</si>
  <si>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</si>
  <si>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</si>
  <si>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</si>
  <si>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</si>
  <si>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</si>
  <si>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</si>
  <si>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</si>
  <si>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</si>
  <si>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</si>
  <si>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</si>
  <si>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</si>
  <si>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</si>
  <si>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</si>
  <si>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</si>
  <si>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</si>
  <si>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</si>
  <si>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</si>
  <si>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</si>
  <si>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07/09/2021</t>
  </si>
  <si>
    <t>08/09/2021</t>
  </si>
  <si>
    <t>14/09/2021</t>
  </si>
  <si>
    <t>15/09/2021</t>
  </si>
  <si>
    <t>16/09/2021</t>
  </si>
  <si>
    <t>17/09/2021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</si>
</sst>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  <xf numFmtId="4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A2" sqref="A2:E266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338</v>
      </c>
      <c r="B2" t="s">
        <v>71</v>
      </c>
      <c r="C2">
        <v>1.3308</v>
      </c>
      <c r="D2">
        <v>0.90169999999999995</v>
      </c>
      <c r="E2">
        <v>1.6251</v>
      </c>
    </row>
    <row r="3" spans="1:5" x14ac:dyDescent="0.25">
      <c r="A3" t="s">
        <v>338</v>
      </c>
      <c r="B3" t="s">
        <v>72</v>
      </c>
      <c r="C3">
        <v>1.3308</v>
      </c>
      <c r="D3">
        <v>0.93930000000000002</v>
      </c>
      <c r="E3">
        <v>0.87060000000000004</v>
      </c>
    </row>
    <row r="4" spans="1:5" x14ac:dyDescent="0.25">
      <c r="A4" t="s">
        <v>338</v>
      </c>
      <c r="B4" t="s">
        <v>73</v>
      </c>
      <c r="C4">
        <v>1.3308</v>
      </c>
      <c r="D4">
        <v>0.60109999999999997</v>
      </c>
      <c r="E4">
        <v>1.3929</v>
      </c>
    </row>
    <row r="5" spans="1:5" x14ac:dyDescent="0.25">
      <c r="A5" t="s">
        <v>338</v>
      </c>
      <c r="B5" t="s">
        <v>74</v>
      </c>
      <c r="C5">
        <v>1.3308</v>
      </c>
      <c r="D5">
        <v>0.75139999999999996</v>
      </c>
      <c r="E5">
        <v>0.46429999999999999</v>
      </c>
    </row>
    <row r="6" spans="1:5" x14ac:dyDescent="0.25">
      <c r="A6" t="s">
        <v>338</v>
      </c>
      <c r="B6" t="s">
        <v>75</v>
      </c>
      <c r="C6">
        <v>1.3308</v>
      </c>
      <c r="D6">
        <v>0.56359999999999999</v>
      </c>
      <c r="E6">
        <v>1.7411000000000001</v>
      </c>
    </row>
    <row r="7" spans="1:5" x14ac:dyDescent="0.25">
      <c r="A7" t="s">
        <v>338</v>
      </c>
      <c r="B7" t="s">
        <v>76</v>
      </c>
      <c r="C7">
        <v>1.3308</v>
      </c>
      <c r="D7">
        <v>0.37569999999999998</v>
      </c>
      <c r="E7">
        <v>0.87060000000000004</v>
      </c>
    </row>
    <row r="8" spans="1:5" x14ac:dyDescent="0.25">
      <c r="A8" t="s">
        <v>338</v>
      </c>
      <c r="B8" t="s">
        <v>77</v>
      </c>
      <c r="C8">
        <v>1.3308</v>
      </c>
      <c r="D8">
        <v>1.2022999999999999</v>
      </c>
      <c r="E8">
        <v>2.3214999999999999</v>
      </c>
    </row>
    <row r="9" spans="1:5" x14ac:dyDescent="0.25">
      <c r="A9" t="s">
        <v>338</v>
      </c>
      <c r="B9" t="s">
        <v>78</v>
      </c>
      <c r="C9">
        <v>1.3308</v>
      </c>
      <c r="D9">
        <v>0.75139999999999996</v>
      </c>
      <c r="E9">
        <v>1.3929</v>
      </c>
    </row>
    <row r="10" spans="1:5" x14ac:dyDescent="0.25">
      <c r="A10" t="s">
        <v>338</v>
      </c>
      <c r="B10" t="s">
        <v>79</v>
      </c>
      <c r="C10">
        <v>1.3308</v>
      </c>
      <c r="D10">
        <v>1.6531</v>
      </c>
      <c r="E10">
        <v>1.6251</v>
      </c>
    </row>
    <row r="11" spans="1:5" x14ac:dyDescent="0.25">
      <c r="A11" t="s">
        <v>338</v>
      </c>
      <c r="B11" t="s">
        <v>80</v>
      </c>
      <c r="C11">
        <v>1.3308</v>
      </c>
      <c r="D11">
        <v>1.2022999999999999</v>
      </c>
      <c r="E11">
        <v>0.46429999999999999</v>
      </c>
    </row>
    <row r="12" spans="1:5" x14ac:dyDescent="0.25">
      <c r="A12" t="s">
        <v>338</v>
      </c>
      <c r="B12" t="s">
        <v>81</v>
      </c>
      <c r="C12">
        <v>1.3308</v>
      </c>
      <c r="D12">
        <v>0.75139999999999996</v>
      </c>
      <c r="E12">
        <v>0.69650000000000001</v>
      </c>
    </row>
    <row r="13" spans="1:5" x14ac:dyDescent="0.25">
      <c r="A13" t="s">
        <v>338</v>
      </c>
      <c r="B13" t="s">
        <v>82</v>
      </c>
      <c r="C13">
        <v>1.3308</v>
      </c>
      <c r="D13">
        <v>1.3775999999999999</v>
      </c>
      <c r="E13">
        <v>1.3542000000000001</v>
      </c>
    </row>
    <row r="14" spans="1:5" x14ac:dyDescent="0.25">
      <c r="A14" t="s">
        <v>338</v>
      </c>
      <c r="B14" t="s">
        <v>83</v>
      </c>
      <c r="C14">
        <v>1.3308</v>
      </c>
      <c r="D14">
        <v>0.75139999999999996</v>
      </c>
      <c r="E14">
        <v>0.77380000000000004</v>
      </c>
    </row>
    <row r="15" spans="1:5" x14ac:dyDescent="0.25">
      <c r="A15" t="s">
        <v>338</v>
      </c>
      <c r="B15" t="s">
        <v>84</v>
      </c>
      <c r="C15">
        <v>1.3308</v>
      </c>
      <c r="D15">
        <v>0.90169999999999995</v>
      </c>
      <c r="E15">
        <v>0</v>
      </c>
    </row>
    <row r="16" spans="1:5" x14ac:dyDescent="0.25">
      <c r="A16" t="s">
        <v>338</v>
      </c>
      <c r="B16" t="s">
        <v>85</v>
      </c>
      <c r="C16">
        <v>1.3308</v>
      </c>
      <c r="D16">
        <v>1.3775999999999999</v>
      </c>
      <c r="E16">
        <v>1.5477000000000001</v>
      </c>
    </row>
    <row r="17" spans="1:5" x14ac:dyDescent="0.25">
      <c r="A17" t="s">
        <v>338</v>
      </c>
      <c r="B17" t="s">
        <v>86</v>
      </c>
      <c r="C17">
        <v>1.3308</v>
      </c>
      <c r="D17">
        <v>1.5028999999999999</v>
      </c>
      <c r="E17">
        <v>1.6251</v>
      </c>
    </row>
    <row r="18" spans="1:5" x14ac:dyDescent="0.25">
      <c r="A18" t="s">
        <v>338</v>
      </c>
      <c r="B18" t="s">
        <v>87</v>
      </c>
      <c r="C18">
        <v>1.3308</v>
      </c>
      <c r="D18">
        <v>0.60109999999999997</v>
      </c>
      <c r="E18">
        <v>0.23219999999999999</v>
      </c>
    </row>
    <row r="19" spans="1:5" x14ac:dyDescent="0.25">
      <c r="A19" t="s">
        <v>338</v>
      </c>
      <c r="B19" t="s">
        <v>88</v>
      </c>
      <c r="C19">
        <v>1.3308</v>
      </c>
      <c r="D19">
        <v>0.75139999999999996</v>
      </c>
      <c r="E19">
        <v>1.6251</v>
      </c>
    </row>
    <row r="20" spans="1:5" x14ac:dyDescent="0.25">
      <c r="A20" t="s">
        <v>338</v>
      </c>
      <c r="B20" t="s">
        <v>89</v>
      </c>
      <c r="C20">
        <v>1.3308</v>
      </c>
      <c r="D20">
        <v>0.45090000000000002</v>
      </c>
      <c r="E20">
        <v>0</v>
      </c>
    </row>
    <row r="21" spans="1:5" x14ac:dyDescent="0.25">
      <c r="A21" t="s">
        <v>338</v>
      </c>
      <c r="B21" t="s">
        <v>90</v>
      </c>
      <c r="C21">
        <v>1.3308</v>
      </c>
      <c r="D21">
        <v>1.3775999999999999</v>
      </c>
      <c r="E21">
        <v>0.77380000000000004</v>
      </c>
    </row>
    <row r="22" spans="1:5" x14ac:dyDescent="0.25">
      <c r="A22" t="s">
        <v>338</v>
      </c>
      <c r="B22" t="s">
        <v>91</v>
      </c>
      <c r="C22">
        <v>1.3308</v>
      </c>
      <c r="D22">
        <v>1.2022999999999999</v>
      </c>
      <c r="E22">
        <v>1.3929</v>
      </c>
    </row>
    <row r="23" spans="1:5" x14ac:dyDescent="0.25">
      <c r="A23" t="s">
        <v>338</v>
      </c>
      <c r="B23" t="s">
        <v>92</v>
      </c>
      <c r="C23">
        <v>1.3308</v>
      </c>
      <c r="D23">
        <v>0.93930000000000002</v>
      </c>
      <c r="E23">
        <v>0.58040000000000003</v>
      </c>
    </row>
    <row r="24" spans="1:5" x14ac:dyDescent="0.25">
      <c r="A24" t="s">
        <v>338</v>
      </c>
      <c r="B24" t="s">
        <v>93</v>
      </c>
      <c r="C24">
        <v>1.3308</v>
      </c>
      <c r="D24">
        <v>0.90169999999999995</v>
      </c>
      <c r="E24">
        <v>1.1608000000000001</v>
      </c>
    </row>
    <row r="25" spans="1:5" x14ac:dyDescent="0.25">
      <c r="A25" t="s">
        <v>338</v>
      </c>
      <c r="B25" t="s">
        <v>94</v>
      </c>
      <c r="C25">
        <v>1.3308</v>
      </c>
      <c r="D25">
        <v>1.1271</v>
      </c>
      <c r="E25">
        <v>0</v>
      </c>
    </row>
    <row r="26" spans="1:5" x14ac:dyDescent="0.25">
      <c r="A26" t="s">
        <v>338</v>
      </c>
      <c r="B26" t="s">
        <v>95</v>
      </c>
      <c r="C26">
        <v>1.3308</v>
      </c>
      <c r="D26">
        <v>1.052</v>
      </c>
      <c r="E26">
        <v>0.92859999999999998</v>
      </c>
    </row>
    <row r="27" spans="1:5" x14ac:dyDescent="0.25">
      <c r="A27" t="s">
        <v>338</v>
      </c>
      <c r="B27" t="s">
        <v>96</v>
      </c>
      <c r="C27">
        <v>1.3308</v>
      </c>
      <c r="D27">
        <v>1.5028999999999999</v>
      </c>
      <c r="E27">
        <v>0.38690000000000002</v>
      </c>
    </row>
    <row r="28" spans="1:5" x14ac:dyDescent="0.25">
      <c r="A28" t="s">
        <v>350</v>
      </c>
      <c r="B28" t="s">
        <v>97</v>
      </c>
      <c r="C28">
        <v>1.6389</v>
      </c>
      <c r="D28">
        <v>1.4237</v>
      </c>
      <c r="E28">
        <v>1.3954</v>
      </c>
    </row>
    <row r="29" spans="1:5" x14ac:dyDescent="0.25">
      <c r="A29" t="s">
        <v>350</v>
      </c>
      <c r="B29" t="s">
        <v>98</v>
      </c>
      <c r="C29">
        <v>1.6389</v>
      </c>
      <c r="D29">
        <v>1.0168999999999999</v>
      </c>
      <c r="E29">
        <v>0.55820000000000003</v>
      </c>
    </row>
    <row r="30" spans="1:5" x14ac:dyDescent="0.25">
      <c r="A30" t="s">
        <v>350</v>
      </c>
      <c r="B30" t="s">
        <v>99</v>
      </c>
      <c r="C30">
        <v>1.6389</v>
      </c>
      <c r="D30">
        <v>0.61019999999999996</v>
      </c>
      <c r="E30">
        <v>1.1163000000000001</v>
      </c>
    </row>
    <row r="31" spans="1:5" x14ac:dyDescent="0.25">
      <c r="A31" t="s">
        <v>350</v>
      </c>
      <c r="B31" t="s">
        <v>100</v>
      </c>
      <c r="C31">
        <v>1.6389</v>
      </c>
      <c r="D31">
        <v>0.61019999999999996</v>
      </c>
      <c r="E31">
        <v>0.83720000000000006</v>
      </c>
    </row>
    <row r="32" spans="1:5" x14ac:dyDescent="0.25">
      <c r="A32" t="s">
        <v>350</v>
      </c>
      <c r="B32" t="s">
        <v>101</v>
      </c>
      <c r="C32">
        <v>1.6389</v>
      </c>
      <c r="D32">
        <v>0.40679999999999999</v>
      </c>
      <c r="E32">
        <v>1.1163000000000001</v>
      </c>
    </row>
    <row r="33" spans="1:5" x14ac:dyDescent="0.25">
      <c r="A33" t="s">
        <v>350</v>
      </c>
      <c r="B33" t="s">
        <v>102</v>
      </c>
      <c r="C33">
        <v>1.6389</v>
      </c>
      <c r="D33">
        <v>0.61019999999999996</v>
      </c>
      <c r="E33">
        <v>1.3954</v>
      </c>
    </row>
    <row r="34" spans="1:5" x14ac:dyDescent="0.25">
      <c r="A34" t="s">
        <v>350</v>
      </c>
      <c r="B34" t="s">
        <v>103</v>
      </c>
      <c r="C34">
        <v>1.6389</v>
      </c>
      <c r="D34">
        <v>1.2202999999999999</v>
      </c>
      <c r="E34">
        <v>0.55820000000000003</v>
      </c>
    </row>
    <row r="35" spans="1:5" x14ac:dyDescent="0.25">
      <c r="A35" t="s">
        <v>350</v>
      </c>
      <c r="B35" t="s">
        <v>104</v>
      </c>
      <c r="C35">
        <v>1.6389</v>
      </c>
      <c r="D35">
        <v>1.0168999999999999</v>
      </c>
      <c r="E35">
        <v>0.55820000000000003</v>
      </c>
    </row>
    <row r="36" spans="1:5" x14ac:dyDescent="0.25">
      <c r="A36" t="s">
        <v>350</v>
      </c>
      <c r="B36" t="s">
        <v>105</v>
      </c>
      <c r="C36">
        <v>1.6389</v>
      </c>
      <c r="D36">
        <v>2.2372999999999998</v>
      </c>
      <c r="E36">
        <v>0.55820000000000003</v>
      </c>
    </row>
    <row r="37" spans="1:5" x14ac:dyDescent="0.25">
      <c r="A37" t="s">
        <v>350</v>
      </c>
      <c r="B37" t="s">
        <v>106</v>
      </c>
      <c r="C37">
        <v>1.6389</v>
      </c>
      <c r="D37">
        <v>1.2202999999999999</v>
      </c>
      <c r="E37">
        <v>1.6745000000000001</v>
      </c>
    </row>
    <row r="38" spans="1:5" x14ac:dyDescent="0.25">
      <c r="A38" t="s">
        <v>350</v>
      </c>
      <c r="B38" t="s">
        <v>107</v>
      </c>
      <c r="C38">
        <v>1.6389</v>
      </c>
      <c r="D38">
        <v>0.40679999999999999</v>
      </c>
      <c r="E38">
        <v>0.55820000000000003</v>
      </c>
    </row>
    <row r="39" spans="1:5" x14ac:dyDescent="0.25">
      <c r="A39" t="s">
        <v>350</v>
      </c>
      <c r="B39" t="s">
        <v>108</v>
      </c>
      <c r="C39">
        <v>1.6389</v>
      </c>
      <c r="D39">
        <v>1.2202999999999999</v>
      </c>
      <c r="E39">
        <v>1.6745000000000001</v>
      </c>
    </row>
    <row r="40" spans="1:5" x14ac:dyDescent="0.25">
      <c r="A40" t="s">
        <v>339</v>
      </c>
      <c r="B40" t="s">
        <v>109</v>
      </c>
      <c r="C40">
        <v>1.1719999999999999</v>
      </c>
      <c r="D40">
        <v>0.59730000000000005</v>
      </c>
      <c r="E40">
        <v>0.66769999999999996</v>
      </c>
    </row>
    <row r="41" spans="1:5" x14ac:dyDescent="0.25">
      <c r="A41" t="s">
        <v>339</v>
      </c>
      <c r="B41" t="s">
        <v>110</v>
      </c>
      <c r="C41">
        <v>1.1719999999999999</v>
      </c>
      <c r="D41">
        <v>1.1376999999999999</v>
      </c>
      <c r="E41">
        <v>1.0598000000000001</v>
      </c>
    </row>
    <row r="42" spans="1:5" x14ac:dyDescent="0.25">
      <c r="A42" t="s">
        <v>339</v>
      </c>
      <c r="B42" t="s">
        <v>111</v>
      </c>
      <c r="C42">
        <v>1.1719999999999999</v>
      </c>
      <c r="D42">
        <v>1.7064999999999999</v>
      </c>
      <c r="E42">
        <v>0.52990000000000004</v>
      </c>
    </row>
    <row r="43" spans="1:5" x14ac:dyDescent="0.25">
      <c r="A43" t="s">
        <v>339</v>
      </c>
      <c r="B43" t="s">
        <v>112</v>
      </c>
      <c r="C43">
        <v>1.1719999999999999</v>
      </c>
      <c r="D43">
        <v>0.68259999999999998</v>
      </c>
      <c r="E43">
        <v>0.7631</v>
      </c>
    </row>
    <row r="44" spans="1:5" x14ac:dyDescent="0.25">
      <c r="A44" t="s">
        <v>339</v>
      </c>
      <c r="B44" t="s">
        <v>113</v>
      </c>
      <c r="C44">
        <v>1.1719999999999999</v>
      </c>
      <c r="D44">
        <v>1.1944999999999999</v>
      </c>
      <c r="E44">
        <v>1.5261</v>
      </c>
    </row>
    <row r="45" spans="1:5" x14ac:dyDescent="0.25">
      <c r="A45" t="s">
        <v>339</v>
      </c>
      <c r="B45" t="s">
        <v>114</v>
      </c>
      <c r="C45">
        <v>1.1719999999999999</v>
      </c>
      <c r="D45">
        <v>1.3272999999999999</v>
      </c>
      <c r="E45">
        <v>1.2718</v>
      </c>
    </row>
    <row r="46" spans="1:5" x14ac:dyDescent="0.25">
      <c r="A46" t="s">
        <v>339</v>
      </c>
      <c r="B46" t="s">
        <v>115</v>
      </c>
      <c r="C46">
        <v>1.1719999999999999</v>
      </c>
      <c r="D46">
        <v>1.1944999999999999</v>
      </c>
      <c r="E46">
        <v>0.95379999999999998</v>
      </c>
    </row>
    <row r="47" spans="1:5" x14ac:dyDescent="0.25">
      <c r="A47" t="s">
        <v>339</v>
      </c>
      <c r="B47" t="s">
        <v>116</v>
      </c>
      <c r="C47">
        <v>1.1719999999999999</v>
      </c>
      <c r="D47">
        <v>0.42659999999999998</v>
      </c>
      <c r="E47">
        <v>1.55</v>
      </c>
    </row>
    <row r="48" spans="1:5" x14ac:dyDescent="0.25">
      <c r="A48" t="s">
        <v>339</v>
      </c>
      <c r="B48" t="s">
        <v>117</v>
      </c>
      <c r="C48">
        <v>1.1719999999999999</v>
      </c>
      <c r="D48">
        <v>0.95989999999999998</v>
      </c>
      <c r="E48">
        <v>1.3115000000000001</v>
      </c>
    </row>
    <row r="49" spans="1:5" x14ac:dyDescent="0.25">
      <c r="A49" t="s">
        <v>339</v>
      </c>
      <c r="B49" t="s">
        <v>118</v>
      </c>
      <c r="C49">
        <v>1.1719999999999999</v>
      </c>
      <c r="D49">
        <v>0.93859999999999999</v>
      </c>
      <c r="E49">
        <v>1.24</v>
      </c>
    </row>
    <row r="50" spans="1:5" x14ac:dyDescent="0.25">
      <c r="A50" t="s">
        <v>339</v>
      </c>
      <c r="B50" t="s">
        <v>119</v>
      </c>
      <c r="C50">
        <v>1.1719999999999999</v>
      </c>
      <c r="D50">
        <v>1.5168999999999999</v>
      </c>
      <c r="E50">
        <v>1.1657999999999999</v>
      </c>
    </row>
    <row r="51" spans="1:5" x14ac:dyDescent="0.25">
      <c r="A51" t="s">
        <v>339</v>
      </c>
      <c r="B51" t="s">
        <v>120</v>
      </c>
      <c r="C51">
        <v>1.1719999999999999</v>
      </c>
      <c r="D51">
        <v>0.75839999999999996</v>
      </c>
      <c r="E51">
        <v>0.84789999999999999</v>
      </c>
    </row>
    <row r="52" spans="1:5" x14ac:dyDescent="0.25">
      <c r="A52" t="s">
        <v>339</v>
      </c>
      <c r="B52" t="s">
        <v>121</v>
      </c>
      <c r="C52">
        <v>1.1719999999999999</v>
      </c>
      <c r="D52">
        <v>1.6116999999999999</v>
      </c>
      <c r="E52">
        <v>0.52990000000000004</v>
      </c>
    </row>
    <row r="53" spans="1:5" x14ac:dyDescent="0.25">
      <c r="A53" t="s">
        <v>339</v>
      </c>
      <c r="B53" t="s">
        <v>122</v>
      </c>
      <c r="C53">
        <v>1.1719999999999999</v>
      </c>
      <c r="D53">
        <v>0.66359999999999997</v>
      </c>
      <c r="E53">
        <v>0.7419</v>
      </c>
    </row>
    <row r="54" spans="1:5" x14ac:dyDescent="0.25">
      <c r="A54" t="s">
        <v>339</v>
      </c>
      <c r="B54" t="s">
        <v>123</v>
      </c>
      <c r="C54">
        <v>1.1719999999999999</v>
      </c>
      <c r="D54">
        <v>1.0428999999999999</v>
      </c>
      <c r="E54">
        <v>1.1657999999999999</v>
      </c>
    </row>
    <row r="55" spans="1:5" x14ac:dyDescent="0.25">
      <c r="A55" t="s">
        <v>339</v>
      </c>
      <c r="B55" t="s">
        <v>124</v>
      </c>
      <c r="C55">
        <v>1.1719999999999999</v>
      </c>
      <c r="D55">
        <v>0.76790000000000003</v>
      </c>
      <c r="E55">
        <v>1.0491999999999999</v>
      </c>
    </row>
    <row r="56" spans="1:5" x14ac:dyDescent="0.25">
      <c r="A56" t="s">
        <v>339</v>
      </c>
      <c r="B56" t="s">
        <v>125</v>
      </c>
      <c r="C56">
        <v>1.1719999999999999</v>
      </c>
      <c r="D56">
        <v>1.6212</v>
      </c>
      <c r="E56">
        <v>1.24</v>
      </c>
    </row>
    <row r="57" spans="1:5" x14ac:dyDescent="0.25">
      <c r="A57" t="s">
        <v>339</v>
      </c>
      <c r="B57" t="s">
        <v>126</v>
      </c>
      <c r="C57">
        <v>1.1719999999999999</v>
      </c>
      <c r="D57">
        <v>0.93859999999999999</v>
      </c>
      <c r="E57">
        <v>0.85850000000000004</v>
      </c>
    </row>
    <row r="58" spans="1:5" x14ac:dyDescent="0.25">
      <c r="A58" t="s">
        <v>339</v>
      </c>
      <c r="B58" t="s">
        <v>127</v>
      </c>
      <c r="C58">
        <v>1.1719999999999999</v>
      </c>
      <c r="D58">
        <v>0.74660000000000004</v>
      </c>
      <c r="E58">
        <v>0.83460000000000001</v>
      </c>
    </row>
    <row r="59" spans="1:5" x14ac:dyDescent="0.25">
      <c r="A59" t="s">
        <v>339</v>
      </c>
      <c r="B59" t="s">
        <v>128</v>
      </c>
      <c r="C59">
        <v>1.1719999999999999</v>
      </c>
      <c r="D59">
        <v>0.1706</v>
      </c>
      <c r="E59">
        <v>0.7631</v>
      </c>
    </row>
    <row r="60" spans="1:5" x14ac:dyDescent="0.25">
      <c r="A60" t="s">
        <v>340</v>
      </c>
      <c r="B60" t="s">
        <v>129</v>
      </c>
      <c r="C60">
        <v>1.4554</v>
      </c>
      <c r="D60">
        <v>1.276</v>
      </c>
      <c r="E60">
        <v>0.69569999999999999</v>
      </c>
    </row>
    <row r="61" spans="1:5" x14ac:dyDescent="0.25">
      <c r="A61" t="s">
        <v>340</v>
      </c>
      <c r="B61" t="s">
        <v>130</v>
      </c>
      <c r="C61">
        <v>1.4554</v>
      </c>
      <c r="D61">
        <v>0.49080000000000001</v>
      </c>
      <c r="E61">
        <v>0.92759999999999998</v>
      </c>
    </row>
    <row r="62" spans="1:5" x14ac:dyDescent="0.25">
      <c r="A62" t="s">
        <v>340</v>
      </c>
      <c r="B62" t="s">
        <v>131</v>
      </c>
      <c r="C62">
        <v>1.4554</v>
      </c>
      <c r="D62">
        <v>1.0797000000000001</v>
      </c>
      <c r="E62">
        <v>0.2319</v>
      </c>
    </row>
    <row r="63" spans="1:5" x14ac:dyDescent="0.25">
      <c r="A63" t="s">
        <v>340</v>
      </c>
      <c r="B63" t="s">
        <v>132</v>
      </c>
      <c r="C63">
        <v>1.4554</v>
      </c>
      <c r="D63">
        <v>1.0797000000000001</v>
      </c>
      <c r="E63">
        <v>1.6232</v>
      </c>
    </row>
    <row r="64" spans="1:5" x14ac:dyDescent="0.25">
      <c r="A64" t="s">
        <v>340</v>
      </c>
      <c r="B64" t="s">
        <v>133</v>
      </c>
      <c r="C64">
        <v>1.4554</v>
      </c>
      <c r="D64">
        <v>0.49080000000000001</v>
      </c>
      <c r="E64">
        <v>1.6232</v>
      </c>
    </row>
    <row r="65" spans="1:5" x14ac:dyDescent="0.25">
      <c r="A65" t="s">
        <v>340</v>
      </c>
      <c r="B65" t="s">
        <v>134</v>
      </c>
      <c r="C65">
        <v>1.4554</v>
      </c>
      <c r="D65">
        <v>1.3742000000000001</v>
      </c>
      <c r="E65">
        <v>1.6232</v>
      </c>
    </row>
    <row r="66" spans="1:5" x14ac:dyDescent="0.25">
      <c r="A66" t="s">
        <v>340</v>
      </c>
      <c r="B66" t="s">
        <v>135</v>
      </c>
      <c r="C66">
        <v>1.4554</v>
      </c>
      <c r="D66">
        <v>2.0613000000000001</v>
      </c>
      <c r="E66">
        <v>0.69569999999999999</v>
      </c>
    </row>
    <row r="67" spans="1:5" x14ac:dyDescent="0.25">
      <c r="A67" t="s">
        <v>340</v>
      </c>
      <c r="B67" t="s">
        <v>136</v>
      </c>
      <c r="C67">
        <v>1.4554</v>
      </c>
      <c r="D67">
        <v>0.7853</v>
      </c>
      <c r="E67">
        <v>0.46379999999999999</v>
      </c>
    </row>
    <row r="68" spans="1:5" x14ac:dyDescent="0.25">
      <c r="A68" t="s">
        <v>340</v>
      </c>
      <c r="B68" t="s">
        <v>137</v>
      </c>
      <c r="C68">
        <v>1.4554</v>
      </c>
      <c r="D68">
        <v>0.88339999999999996</v>
      </c>
      <c r="E68">
        <v>0.69569999999999999</v>
      </c>
    </row>
    <row r="69" spans="1:5" x14ac:dyDescent="0.25">
      <c r="A69" t="s">
        <v>340</v>
      </c>
      <c r="B69" t="s">
        <v>138</v>
      </c>
      <c r="C69">
        <v>1.4554</v>
      </c>
      <c r="D69">
        <v>0.3926</v>
      </c>
      <c r="E69">
        <v>2.0870000000000002</v>
      </c>
    </row>
    <row r="70" spans="1:5" x14ac:dyDescent="0.25">
      <c r="A70" t="s">
        <v>340</v>
      </c>
      <c r="B70" t="s">
        <v>139</v>
      </c>
      <c r="C70">
        <v>1.4554</v>
      </c>
      <c r="D70">
        <v>1.3742000000000001</v>
      </c>
      <c r="E70">
        <v>0.46379999999999999</v>
      </c>
    </row>
    <row r="71" spans="1:5" x14ac:dyDescent="0.25">
      <c r="A71" t="s">
        <v>340</v>
      </c>
      <c r="B71" t="s">
        <v>140</v>
      </c>
      <c r="C71">
        <v>1.4554</v>
      </c>
      <c r="D71">
        <v>1.5705</v>
      </c>
      <c r="E71">
        <v>0.1159</v>
      </c>
    </row>
    <row r="72" spans="1:5" x14ac:dyDescent="0.25">
      <c r="A72" t="s">
        <v>340</v>
      </c>
      <c r="B72" t="s">
        <v>141</v>
      </c>
      <c r="C72">
        <v>1.4554</v>
      </c>
      <c r="D72">
        <v>0.7853</v>
      </c>
      <c r="E72">
        <v>0.69569999999999999</v>
      </c>
    </row>
    <row r="73" spans="1:5" x14ac:dyDescent="0.25">
      <c r="A73" t="s">
        <v>340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340</v>
      </c>
      <c r="B74" t="s">
        <v>143</v>
      </c>
      <c r="C74">
        <v>1.4554</v>
      </c>
      <c r="D74">
        <v>0.88339999999999996</v>
      </c>
      <c r="E74">
        <v>2.2029999999999998</v>
      </c>
    </row>
    <row r="75" spans="1:5" x14ac:dyDescent="0.25">
      <c r="A75" t="s">
        <v>340</v>
      </c>
      <c r="B75" t="s">
        <v>144</v>
      </c>
      <c r="C75">
        <v>1.4554</v>
      </c>
      <c r="D75">
        <v>0.68710000000000004</v>
      </c>
      <c r="E75">
        <v>1.1595</v>
      </c>
    </row>
    <row r="76" spans="1:5" x14ac:dyDescent="0.25">
      <c r="A76" t="s">
        <v>341</v>
      </c>
      <c r="B76" t="s">
        <v>145</v>
      </c>
      <c r="C76">
        <v>1.3095000000000001</v>
      </c>
      <c r="D76">
        <v>1.0182</v>
      </c>
      <c r="E76">
        <v>0.54900000000000004</v>
      </c>
    </row>
    <row r="77" spans="1:5" x14ac:dyDescent="0.25">
      <c r="A77" t="s">
        <v>341</v>
      </c>
      <c r="B77" t="s">
        <v>146</v>
      </c>
      <c r="C77">
        <v>1.3095000000000001</v>
      </c>
      <c r="D77">
        <v>0.9546</v>
      </c>
      <c r="E77">
        <v>1.647</v>
      </c>
    </row>
    <row r="78" spans="1:5" x14ac:dyDescent="0.25">
      <c r="A78" t="s">
        <v>341</v>
      </c>
      <c r="B78" t="s">
        <v>147</v>
      </c>
      <c r="C78">
        <v>1.3095000000000001</v>
      </c>
      <c r="D78">
        <v>0.76370000000000005</v>
      </c>
      <c r="E78">
        <v>0.54900000000000004</v>
      </c>
    </row>
    <row r="79" spans="1:5" x14ac:dyDescent="0.25">
      <c r="A79" t="s">
        <v>341</v>
      </c>
      <c r="B79" t="s">
        <v>148</v>
      </c>
      <c r="C79">
        <v>1.3095000000000001</v>
      </c>
      <c r="D79">
        <v>1.5273000000000001</v>
      </c>
      <c r="E79">
        <v>0.82350000000000001</v>
      </c>
    </row>
    <row r="80" spans="1:5" x14ac:dyDescent="0.25">
      <c r="A80" t="s">
        <v>341</v>
      </c>
      <c r="B80" t="s">
        <v>149</v>
      </c>
      <c r="C80">
        <v>1.3095000000000001</v>
      </c>
      <c r="D80">
        <v>2.0364</v>
      </c>
      <c r="E80">
        <v>0.82350000000000001</v>
      </c>
    </row>
    <row r="81" spans="1:5" x14ac:dyDescent="0.25">
      <c r="A81" t="s">
        <v>341</v>
      </c>
      <c r="B81" t="s">
        <v>150</v>
      </c>
      <c r="C81">
        <v>1.3095000000000001</v>
      </c>
      <c r="D81">
        <v>1.3364</v>
      </c>
      <c r="E81">
        <v>0.82350000000000001</v>
      </c>
    </row>
    <row r="82" spans="1:5" x14ac:dyDescent="0.25">
      <c r="A82" t="s">
        <v>341</v>
      </c>
      <c r="B82" t="s">
        <v>151</v>
      </c>
      <c r="C82">
        <v>1.3095000000000001</v>
      </c>
      <c r="D82">
        <v>0.76370000000000005</v>
      </c>
      <c r="E82">
        <v>1.3725000000000001</v>
      </c>
    </row>
    <row r="83" spans="1:5" x14ac:dyDescent="0.25">
      <c r="A83" t="s">
        <v>341</v>
      </c>
      <c r="B83" t="s">
        <v>152</v>
      </c>
      <c r="C83">
        <v>1.3095000000000001</v>
      </c>
      <c r="D83">
        <v>0.76370000000000005</v>
      </c>
      <c r="E83">
        <v>0.54900000000000004</v>
      </c>
    </row>
    <row r="84" spans="1:5" x14ac:dyDescent="0.25">
      <c r="A84" t="s">
        <v>341</v>
      </c>
      <c r="B84" t="s">
        <v>318</v>
      </c>
      <c r="C84">
        <v>1.3095000000000001</v>
      </c>
      <c r="D84">
        <v>1.1455</v>
      </c>
      <c r="E84">
        <v>0.4118</v>
      </c>
    </row>
    <row r="85" spans="1:5" x14ac:dyDescent="0.25">
      <c r="A85" t="s">
        <v>341</v>
      </c>
      <c r="B85" t="s">
        <v>153</v>
      </c>
      <c r="C85">
        <v>1.3095000000000001</v>
      </c>
      <c r="D85">
        <v>0.57269999999999999</v>
      </c>
      <c r="E85">
        <v>1.2353000000000001</v>
      </c>
    </row>
    <row r="86" spans="1:5" x14ac:dyDescent="0.25">
      <c r="A86" t="s">
        <v>341</v>
      </c>
      <c r="B86" t="s">
        <v>154</v>
      </c>
      <c r="C86">
        <v>1.3095000000000001</v>
      </c>
      <c r="D86">
        <v>0.38179999999999997</v>
      </c>
      <c r="E86">
        <v>1.8529</v>
      </c>
    </row>
    <row r="87" spans="1:5" x14ac:dyDescent="0.25">
      <c r="A87" t="s">
        <v>341</v>
      </c>
      <c r="B87" t="s">
        <v>319</v>
      </c>
      <c r="C87">
        <v>1.3095000000000001</v>
      </c>
      <c r="D87">
        <v>0.76370000000000005</v>
      </c>
      <c r="E87">
        <v>1.0980000000000001</v>
      </c>
    </row>
    <row r="88" spans="1:5" x14ac:dyDescent="0.25">
      <c r="A88" t="s">
        <v>351</v>
      </c>
      <c r="B88" t="s">
        <v>155</v>
      </c>
      <c r="C88">
        <v>1.2019</v>
      </c>
      <c r="D88">
        <v>0.66559999999999997</v>
      </c>
      <c r="E88">
        <v>1.1173</v>
      </c>
    </row>
    <row r="89" spans="1:5" x14ac:dyDescent="0.25">
      <c r="A89" t="s">
        <v>351</v>
      </c>
      <c r="B89" t="s">
        <v>156</v>
      </c>
      <c r="C89">
        <v>1.2019</v>
      </c>
      <c r="D89">
        <v>0.47539999999999999</v>
      </c>
      <c r="E89">
        <v>1.105</v>
      </c>
    </row>
    <row r="90" spans="1:5" x14ac:dyDescent="0.25">
      <c r="A90" t="s">
        <v>351</v>
      </c>
      <c r="B90" t="s">
        <v>157</v>
      </c>
      <c r="C90">
        <v>1.2019</v>
      </c>
      <c r="D90">
        <v>0.83199999999999996</v>
      </c>
      <c r="E90">
        <v>1.5041</v>
      </c>
    </row>
    <row r="91" spans="1:5" x14ac:dyDescent="0.25">
      <c r="A91" t="s">
        <v>351</v>
      </c>
      <c r="B91" t="s">
        <v>158</v>
      </c>
      <c r="C91">
        <v>1.2019</v>
      </c>
      <c r="D91">
        <v>1.5716000000000001</v>
      </c>
      <c r="E91">
        <v>0.47749999999999998</v>
      </c>
    </row>
    <row r="92" spans="1:5" x14ac:dyDescent="0.25">
      <c r="A92" t="s">
        <v>351</v>
      </c>
      <c r="B92" t="s">
        <v>159</v>
      </c>
      <c r="C92">
        <v>1.2019</v>
      </c>
      <c r="D92">
        <v>0.93600000000000005</v>
      </c>
      <c r="E92">
        <v>1.1818</v>
      </c>
    </row>
    <row r="93" spans="1:5" x14ac:dyDescent="0.25">
      <c r="A93" t="s">
        <v>351</v>
      </c>
      <c r="B93" t="s">
        <v>160</v>
      </c>
      <c r="C93">
        <v>1.2019</v>
      </c>
      <c r="D93">
        <v>1.0697000000000001</v>
      </c>
      <c r="E93">
        <v>0.85950000000000004</v>
      </c>
    </row>
    <row r="94" spans="1:5" x14ac:dyDescent="0.25">
      <c r="A94" t="s">
        <v>351</v>
      </c>
      <c r="B94" t="s">
        <v>161</v>
      </c>
      <c r="C94">
        <v>1.2019</v>
      </c>
      <c r="D94">
        <v>1.3867</v>
      </c>
      <c r="E94">
        <v>0.57299999999999995</v>
      </c>
    </row>
    <row r="95" spans="1:5" x14ac:dyDescent="0.25">
      <c r="A95" t="s">
        <v>351</v>
      </c>
      <c r="B95" t="s">
        <v>162</v>
      </c>
      <c r="C95">
        <v>1.2019</v>
      </c>
      <c r="D95">
        <v>0.52</v>
      </c>
      <c r="E95">
        <v>1.7190000000000001</v>
      </c>
    </row>
    <row r="96" spans="1:5" x14ac:dyDescent="0.25">
      <c r="A96" t="s">
        <v>351</v>
      </c>
      <c r="B96" t="s">
        <v>163</v>
      </c>
      <c r="C96">
        <v>1.2019</v>
      </c>
      <c r="D96">
        <v>1.3867</v>
      </c>
      <c r="E96">
        <v>0.47749999999999998</v>
      </c>
    </row>
    <row r="97" spans="1:5" x14ac:dyDescent="0.25">
      <c r="A97" t="s">
        <v>351</v>
      </c>
      <c r="B97" t="s">
        <v>164</v>
      </c>
      <c r="C97">
        <v>1.2019</v>
      </c>
      <c r="D97">
        <v>1.1648000000000001</v>
      </c>
      <c r="E97">
        <v>0.94540000000000002</v>
      </c>
    </row>
    <row r="98" spans="1:5" x14ac:dyDescent="0.25">
      <c r="A98" t="s">
        <v>351</v>
      </c>
      <c r="B98" t="s">
        <v>165</v>
      </c>
      <c r="C98">
        <v>1.2019</v>
      </c>
      <c r="D98">
        <v>0.41599999999999998</v>
      </c>
      <c r="E98">
        <v>1.2891999999999999</v>
      </c>
    </row>
    <row r="99" spans="1:5" x14ac:dyDescent="0.25">
      <c r="A99" t="s">
        <v>351</v>
      </c>
      <c r="B99" t="s">
        <v>166</v>
      </c>
      <c r="C99">
        <v>1.2019</v>
      </c>
      <c r="D99">
        <v>1.4791000000000001</v>
      </c>
      <c r="E99">
        <v>0.85950000000000004</v>
      </c>
    </row>
    <row r="100" spans="1:5" x14ac:dyDescent="0.25">
      <c r="A100" t="s">
        <v>342</v>
      </c>
      <c r="B100" t="s">
        <v>167</v>
      </c>
      <c r="C100">
        <v>1.3226</v>
      </c>
      <c r="D100">
        <v>1.7012</v>
      </c>
      <c r="E100">
        <v>0.83220000000000005</v>
      </c>
    </row>
    <row r="101" spans="1:5" x14ac:dyDescent="0.25">
      <c r="A101" t="s">
        <v>342</v>
      </c>
      <c r="B101" t="s">
        <v>168</v>
      </c>
      <c r="C101">
        <v>1.3226</v>
      </c>
      <c r="D101">
        <v>0.98870000000000002</v>
      </c>
      <c r="E101">
        <v>1.0883</v>
      </c>
    </row>
    <row r="102" spans="1:5" x14ac:dyDescent="0.25">
      <c r="A102" t="s">
        <v>342</v>
      </c>
      <c r="B102" t="s">
        <v>169</v>
      </c>
      <c r="C102">
        <v>1.3226</v>
      </c>
      <c r="D102">
        <v>0.93059999999999998</v>
      </c>
      <c r="E102">
        <v>0.83220000000000005</v>
      </c>
    </row>
    <row r="103" spans="1:5" x14ac:dyDescent="0.25">
      <c r="A103" t="s">
        <v>342</v>
      </c>
      <c r="B103" t="s">
        <v>170</v>
      </c>
      <c r="C103">
        <v>1.3226</v>
      </c>
      <c r="D103">
        <v>0.81910000000000005</v>
      </c>
      <c r="E103">
        <v>1.2483</v>
      </c>
    </row>
    <row r="104" spans="1:5" x14ac:dyDescent="0.25">
      <c r="A104" t="s">
        <v>342</v>
      </c>
      <c r="B104" t="s">
        <v>171</v>
      </c>
      <c r="C104">
        <v>1.3226</v>
      </c>
      <c r="D104">
        <v>0.75609999999999999</v>
      </c>
      <c r="E104">
        <v>1.0403</v>
      </c>
    </row>
    <row r="105" spans="1:5" x14ac:dyDescent="0.25">
      <c r="A105" t="s">
        <v>342</v>
      </c>
      <c r="B105" t="s">
        <v>172</v>
      </c>
      <c r="C105">
        <v>1.3226</v>
      </c>
      <c r="D105">
        <v>0.40710000000000002</v>
      </c>
      <c r="E105">
        <v>1.4084000000000001</v>
      </c>
    </row>
    <row r="106" spans="1:5" x14ac:dyDescent="0.25">
      <c r="A106" t="s">
        <v>342</v>
      </c>
      <c r="B106" t="s">
        <v>173</v>
      </c>
      <c r="C106">
        <v>1.3226</v>
      </c>
      <c r="D106">
        <v>1.2601</v>
      </c>
      <c r="E106">
        <v>0.69350000000000001</v>
      </c>
    </row>
    <row r="107" spans="1:5" x14ac:dyDescent="0.25">
      <c r="A107" t="s">
        <v>342</v>
      </c>
      <c r="B107" t="s">
        <v>174</v>
      </c>
      <c r="C107">
        <v>1.3226</v>
      </c>
      <c r="D107">
        <v>1.0309999999999999</v>
      </c>
      <c r="E107">
        <v>0.68089999999999995</v>
      </c>
    </row>
    <row r="108" spans="1:5" x14ac:dyDescent="0.25">
      <c r="A108" t="s">
        <v>342</v>
      </c>
      <c r="B108" t="s">
        <v>175</v>
      </c>
      <c r="C108">
        <v>1.3226</v>
      </c>
      <c r="D108">
        <v>1.454</v>
      </c>
      <c r="E108">
        <v>0.64019999999999999</v>
      </c>
    </row>
    <row r="109" spans="1:5" x14ac:dyDescent="0.25">
      <c r="A109" t="s">
        <v>342</v>
      </c>
      <c r="B109" t="s">
        <v>176</v>
      </c>
      <c r="C109">
        <v>1.3226</v>
      </c>
      <c r="D109">
        <v>0.69789999999999996</v>
      </c>
      <c r="E109">
        <v>1.4723999999999999</v>
      </c>
    </row>
    <row r="110" spans="1:5" x14ac:dyDescent="0.25">
      <c r="A110" t="s">
        <v>343</v>
      </c>
      <c r="B110" t="s">
        <v>177</v>
      </c>
      <c r="C110">
        <v>1.29</v>
      </c>
      <c r="D110">
        <v>0.99670000000000003</v>
      </c>
      <c r="E110">
        <v>0.84099999999999997</v>
      </c>
    </row>
    <row r="111" spans="1:5" x14ac:dyDescent="0.25">
      <c r="A111" t="s">
        <v>343</v>
      </c>
      <c r="B111" t="s">
        <v>178</v>
      </c>
      <c r="C111">
        <v>1.29</v>
      </c>
      <c r="D111">
        <v>1.1073999999999999</v>
      </c>
      <c r="E111">
        <v>1.1645000000000001</v>
      </c>
    </row>
    <row r="112" spans="1:5" x14ac:dyDescent="0.25">
      <c r="A112" t="s">
        <v>343</v>
      </c>
      <c r="B112" t="s">
        <v>179</v>
      </c>
      <c r="C112">
        <v>1.29</v>
      </c>
      <c r="D112">
        <v>1.339</v>
      </c>
      <c r="E112">
        <v>1.4821</v>
      </c>
    </row>
    <row r="113" spans="1:5" x14ac:dyDescent="0.25">
      <c r="A113" t="s">
        <v>343</v>
      </c>
      <c r="B113" t="s">
        <v>180</v>
      </c>
      <c r="C113">
        <v>1.29</v>
      </c>
      <c r="D113">
        <v>0.59630000000000005</v>
      </c>
      <c r="E113">
        <v>1.1147</v>
      </c>
    </row>
    <row r="114" spans="1:5" x14ac:dyDescent="0.25">
      <c r="A114" t="s">
        <v>343</v>
      </c>
      <c r="B114" t="s">
        <v>181</v>
      </c>
      <c r="C114">
        <v>1.29</v>
      </c>
      <c r="D114">
        <v>1.2735000000000001</v>
      </c>
      <c r="E114">
        <v>1.2939000000000001</v>
      </c>
    </row>
    <row r="115" spans="1:5" x14ac:dyDescent="0.25">
      <c r="A115" t="s">
        <v>343</v>
      </c>
      <c r="B115" t="s">
        <v>182</v>
      </c>
      <c r="C115">
        <v>1.29</v>
      </c>
      <c r="D115">
        <v>1.615</v>
      </c>
      <c r="E115">
        <v>0.90569999999999995</v>
      </c>
    </row>
    <row r="116" spans="1:5" x14ac:dyDescent="0.25">
      <c r="A116" t="s">
        <v>343</v>
      </c>
      <c r="B116" t="s">
        <v>183</v>
      </c>
      <c r="C116">
        <v>1.29</v>
      </c>
      <c r="D116">
        <v>0.94130000000000003</v>
      </c>
      <c r="E116">
        <v>1.4233</v>
      </c>
    </row>
    <row r="117" spans="1:5" x14ac:dyDescent="0.25">
      <c r="A117" t="s">
        <v>343</v>
      </c>
      <c r="B117" t="s">
        <v>184</v>
      </c>
      <c r="C117">
        <v>1.29</v>
      </c>
      <c r="D117">
        <v>1.61</v>
      </c>
      <c r="E117">
        <v>0.69669999999999999</v>
      </c>
    </row>
    <row r="118" spans="1:5" x14ac:dyDescent="0.25">
      <c r="A118" t="s">
        <v>343</v>
      </c>
      <c r="B118" t="s">
        <v>185</v>
      </c>
      <c r="C118">
        <v>1.29</v>
      </c>
      <c r="D118">
        <v>0.71560000000000001</v>
      </c>
      <c r="E118">
        <v>0.69669999999999999</v>
      </c>
    </row>
    <row r="119" spans="1:5" x14ac:dyDescent="0.25">
      <c r="A119" t="s">
        <v>343</v>
      </c>
      <c r="B119" t="s">
        <v>186</v>
      </c>
      <c r="C119">
        <v>1.29</v>
      </c>
      <c r="D119">
        <v>0.55369999999999997</v>
      </c>
      <c r="E119">
        <v>1.1645000000000001</v>
      </c>
    </row>
    <row r="120" spans="1:5" x14ac:dyDescent="0.25">
      <c r="A120" t="s">
        <v>343</v>
      </c>
      <c r="B120" t="s">
        <v>187</v>
      </c>
      <c r="C120">
        <v>1.29</v>
      </c>
      <c r="D120">
        <v>1.3714999999999999</v>
      </c>
      <c r="E120">
        <v>0.69669999999999999</v>
      </c>
    </row>
    <row r="121" spans="1:5" x14ac:dyDescent="0.25">
      <c r="A121" t="s">
        <v>343</v>
      </c>
      <c r="B121" t="s">
        <v>188</v>
      </c>
      <c r="C121">
        <v>1.29</v>
      </c>
      <c r="D121">
        <v>0.8306</v>
      </c>
      <c r="E121">
        <v>0.84099999999999997</v>
      </c>
    </row>
    <row r="122" spans="1:5" x14ac:dyDescent="0.25">
      <c r="A122" t="s">
        <v>343</v>
      </c>
      <c r="B122" t="s">
        <v>189</v>
      </c>
      <c r="C122">
        <v>1.29</v>
      </c>
      <c r="D122">
        <v>0.59630000000000005</v>
      </c>
      <c r="E122">
        <v>1.4631000000000001</v>
      </c>
    </row>
    <row r="123" spans="1:5" x14ac:dyDescent="0.25">
      <c r="A123" t="s">
        <v>343</v>
      </c>
      <c r="B123" t="s">
        <v>190</v>
      </c>
      <c r="C123">
        <v>1.29</v>
      </c>
      <c r="D123">
        <v>0.55369999999999997</v>
      </c>
      <c r="E123">
        <v>0.71160000000000001</v>
      </c>
    </row>
    <row r="124" spans="1:5" x14ac:dyDescent="0.25">
      <c r="A124" t="s">
        <v>343</v>
      </c>
      <c r="B124" t="s">
        <v>191</v>
      </c>
      <c r="C124">
        <v>1.29</v>
      </c>
      <c r="D124">
        <v>0.60909999999999997</v>
      </c>
      <c r="E124">
        <v>0.97040000000000004</v>
      </c>
    </row>
    <row r="125" spans="1:5" x14ac:dyDescent="0.25">
      <c r="A125" t="s">
        <v>343</v>
      </c>
      <c r="B125" t="s">
        <v>192</v>
      </c>
      <c r="C125">
        <v>1.29</v>
      </c>
      <c r="D125">
        <v>1.1073999999999999</v>
      </c>
      <c r="E125">
        <v>0.84099999999999997</v>
      </c>
    </row>
    <row r="126" spans="1:5" x14ac:dyDescent="0.25">
      <c r="A126" t="s">
        <v>343</v>
      </c>
      <c r="B126" t="s">
        <v>193</v>
      </c>
      <c r="C126">
        <v>1.29</v>
      </c>
      <c r="D126">
        <v>0.49830000000000002</v>
      </c>
      <c r="E126">
        <v>1.1645000000000001</v>
      </c>
    </row>
    <row r="127" spans="1:5" x14ac:dyDescent="0.25">
      <c r="A127" t="s">
        <v>343</v>
      </c>
      <c r="B127" t="s">
        <v>194</v>
      </c>
      <c r="C127">
        <v>1.29</v>
      </c>
      <c r="D127">
        <v>1.133</v>
      </c>
      <c r="E127">
        <v>0.627</v>
      </c>
    </row>
    <row r="128" spans="1:5" x14ac:dyDescent="0.25">
      <c r="A128" t="s">
        <v>343</v>
      </c>
      <c r="B128" t="s">
        <v>195</v>
      </c>
      <c r="C128">
        <v>1.29</v>
      </c>
      <c r="D128">
        <v>1.8088</v>
      </c>
      <c r="E128">
        <v>0.54339999999999999</v>
      </c>
    </row>
    <row r="129" spans="1:5" x14ac:dyDescent="0.25">
      <c r="A129" t="s">
        <v>343</v>
      </c>
      <c r="B129" t="s">
        <v>196</v>
      </c>
      <c r="C129">
        <v>1.29</v>
      </c>
      <c r="D129">
        <v>0.83479999999999999</v>
      </c>
      <c r="E129">
        <v>1.4631000000000001</v>
      </c>
    </row>
    <row r="130" spans="1:5" x14ac:dyDescent="0.25">
      <c r="A130" t="s">
        <v>344</v>
      </c>
      <c r="B130" t="s">
        <v>197</v>
      </c>
      <c r="C130">
        <v>1.3976999999999999</v>
      </c>
      <c r="D130">
        <v>0.79959999999999998</v>
      </c>
      <c r="E130">
        <v>1.8339000000000001</v>
      </c>
    </row>
    <row r="131" spans="1:5" x14ac:dyDescent="0.25">
      <c r="A131" t="s">
        <v>344</v>
      </c>
      <c r="B131" t="s">
        <v>198</v>
      </c>
      <c r="C131">
        <v>1.3976999999999999</v>
      </c>
      <c r="D131">
        <v>0.56479999999999997</v>
      </c>
      <c r="E131">
        <v>0.99450000000000005</v>
      </c>
    </row>
    <row r="132" spans="1:5" x14ac:dyDescent="0.25">
      <c r="A132" t="s">
        <v>344</v>
      </c>
      <c r="B132" t="s">
        <v>199</v>
      </c>
      <c r="C132">
        <v>1.3976999999999999</v>
      </c>
      <c r="D132">
        <v>1.4309000000000001</v>
      </c>
      <c r="E132">
        <v>0.89500000000000002</v>
      </c>
    </row>
    <row r="133" spans="1:5" x14ac:dyDescent="0.25">
      <c r="A133" t="s">
        <v>344</v>
      </c>
      <c r="B133" t="s">
        <v>200</v>
      </c>
      <c r="C133">
        <v>1.3976999999999999</v>
      </c>
      <c r="D133">
        <v>1.2264999999999999</v>
      </c>
      <c r="E133">
        <v>0.8548</v>
      </c>
    </row>
    <row r="134" spans="1:5" x14ac:dyDescent="0.25">
      <c r="A134" t="s">
        <v>344</v>
      </c>
      <c r="B134" t="s">
        <v>201</v>
      </c>
      <c r="C134">
        <v>1.3976999999999999</v>
      </c>
      <c r="D134">
        <v>0.8417</v>
      </c>
      <c r="E134">
        <v>1.0003</v>
      </c>
    </row>
    <row r="135" spans="1:5" x14ac:dyDescent="0.25">
      <c r="A135" t="s">
        <v>344</v>
      </c>
      <c r="B135" t="s">
        <v>202</v>
      </c>
      <c r="C135">
        <v>1.3976999999999999</v>
      </c>
      <c r="D135">
        <v>1.2358</v>
      </c>
      <c r="E135">
        <v>0.77300000000000002</v>
      </c>
    </row>
    <row r="136" spans="1:5" x14ac:dyDescent="0.25">
      <c r="A136" t="s">
        <v>344</v>
      </c>
      <c r="B136" t="s">
        <v>203</v>
      </c>
      <c r="C136">
        <v>1.3976999999999999</v>
      </c>
      <c r="D136">
        <v>0.82279999999999998</v>
      </c>
      <c r="E136">
        <v>0.94469999999999998</v>
      </c>
    </row>
    <row r="137" spans="1:5" x14ac:dyDescent="0.25">
      <c r="A137" t="s">
        <v>344</v>
      </c>
      <c r="B137" t="s">
        <v>204</v>
      </c>
      <c r="C137">
        <v>1.3976999999999999</v>
      </c>
      <c r="D137">
        <v>0.58919999999999995</v>
      </c>
      <c r="E137">
        <v>1.0003</v>
      </c>
    </row>
    <row r="138" spans="1:5" x14ac:dyDescent="0.25">
      <c r="A138" t="s">
        <v>344</v>
      </c>
      <c r="B138" t="s">
        <v>205</v>
      </c>
      <c r="C138">
        <v>1.3976999999999999</v>
      </c>
      <c r="D138">
        <v>0.96799999999999997</v>
      </c>
      <c r="E138">
        <v>1.2782</v>
      </c>
    </row>
    <row r="139" spans="1:5" x14ac:dyDescent="0.25">
      <c r="A139" t="s">
        <v>344</v>
      </c>
      <c r="B139" t="s">
        <v>206</v>
      </c>
      <c r="C139">
        <v>1.3976999999999999</v>
      </c>
      <c r="D139">
        <v>0.97909999999999997</v>
      </c>
      <c r="E139">
        <v>0.89500000000000002</v>
      </c>
    </row>
    <row r="140" spans="1:5" x14ac:dyDescent="0.25">
      <c r="A140" t="s">
        <v>344</v>
      </c>
      <c r="B140" t="s">
        <v>207</v>
      </c>
      <c r="C140">
        <v>1.3976999999999999</v>
      </c>
      <c r="D140">
        <v>0.6734</v>
      </c>
      <c r="E140">
        <v>1.2782</v>
      </c>
    </row>
    <row r="141" spans="1:5" x14ac:dyDescent="0.25">
      <c r="A141" t="s">
        <v>344</v>
      </c>
      <c r="B141" t="s">
        <v>208</v>
      </c>
      <c r="C141">
        <v>1.3976999999999999</v>
      </c>
      <c r="D141">
        <v>0.85170000000000001</v>
      </c>
      <c r="E141">
        <v>0.98970000000000002</v>
      </c>
    </row>
    <row r="142" spans="1:5" x14ac:dyDescent="0.25">
      <c r="A142" t="s">
        <v>344</v>
      </c>
      <c r="B142" t="s">
        <v>209</v>
      </c>
      <c r="C142">
        <v>1.3976999999999999</v>
      </c>
      <c r="D142">
        <v>0.93010000000000004</v>
      </c>
      <c r="E142">
        <v>0.89749999999999996</v>
      </c>
    </row>
    <row r="143" spans="1:5" x14ac:dyDescent="0.25">
      <c r="A143" t="s">
        <v>344</v>
      </c>
      <c r="B143" t="s">
        <v>210</v>
      </c>
      <c r="C143">
        <v>1.3976999999999999</v>
      </c>
      <c r="D143">
        <v>1.1783999999999999</v>
      </c>
      <c r="E143">
        <v>0.94469999999999998</v>
      </c>
    </row>
    <row r="144" spans="1:5" x14ac:dyDescent="0.25">
      <c r="A144" t="s">
        <v>344</v>
      </c>
      <c r="B144" t="s">
        <v>211</v>
      </c>
      <c r="C144">
        <v>1.3976999999999999</v>
      </c>
      <c r="D144">
        <v>1.2683</v>
      </c>
      <c r="E144">
        <v>0.73</v>
      </c>
    </row>
    <row r="145" spans="1:5" x14ac:dyDescent="0.25">
      <c r="A145" t="s">
        <v>344</v>
      </c>
      <c r="B145" t="s">
        <v>212</v>
      </c>
      <c r="C145">
        <v>1.3976999999999999</v>
      </c>
      <c r="D145">
        <v>1.3513999999999999</v>
      </c>
      <c r="E145">
        <v>1.1022000000000001</v>
      </c>
    </row>
    <row r="146" spans="1:5" x14ac:dyDescent="0.25">
      <c r="A146" t="s">
        <v>344</v>
      </c>
      <c r="B146" t="s">
        <v>213</v>
      </c>
      <c r="C146">
        <v>1.3976999999999999</v>
      </c>
      <c r="D146">
        <v>1.0544</v>
      </c>
      <c r="E146">
        <v>1.1933</v>
      </c>
    </row>
    <row r="147" spans="1:5" x14ac:dyDescent="0.25">
      <c r="A147" t="s">
        <v>344</v>
      </c>
      <c r="B147" t="s">
        <v>214</v>
      </c>
      <c r="C147">
        <v>1.3976999999999999</v>
      </c>
      <c r="D147">
        <v>1.0731999999999999</v>
      </c>
      <c r="E147">
        <v>0.6613</v>
      </c>
    </row>
    <row r="148" spans="1:5" x14ac:dyDescent="0.25">
      <c r="A148" t="s">
        <v>345</v>
      </c>
      <c r="B148" t="s">
        <v>215</v>
      </c>
      <c r="C148">
        <v>1.8603000000000001</v>
      </c>
      <c r="D148">
        <v>1.4932000000000001</v>
      </c>
      <c r="E148">
        <v>0.82930000000000004</v>
      </c>
    </row>
    <row r="149" spans="1:5" x14ac:dyDescent="0.25">
      <c r="A149" t="s">
        <v>345</v>
      </c>
      <c r="B149" t="s">
        <v>216</v>
      </c>
      <c r="C149">
        <v>1.8603000000000001</v>
      </c>
      <c r="D149">
        <v>0.7167</v>
      </c>
      <c r="E149">
        <v>1.4742</v>
      </c>
    </row>
    <row r="150" spans="1:5" x14ac:dyDescent="0.25">
      <c r="A150" t="s">
        <v>345</v>
      </c>
      <c r="B150" t="s">
        <v>217</v>
      </c>
      <c r="C150">
        <v>1.8603000000000001</v>
      </c>
      <c r="D150">
        <v>1.0750999999999999</v>
      </c>
      <c r="E150">
        <v>0.72560000000000002</v>
      </c>
    </row>
    <row r="151" spans="1:5" x14ac:dyDescent="0.25">
      <c r="A151" t="s">
        <v>345</v>
      </c>
      <c r="B151" t="s">
        <v>218</v>
      </c>
      <c r="C151">
        <v>1.8603000000000001</v>
      </c>
      <c r="D151">
        <v>1.0154000000000001</v>
      </c>
      <c r="E151">
        <v>0.55279999999999996</v>
      </c>
    </row>
    <row r="152" spans="1:5" x14ac:dyDescent="0.25">
      <c r="A152" t="s">
        <v>345</v>
      </c>
      <c r="B152" t="s">
        <v>219</v>
      </c>
      <c r="C152">
        <v>1.8603000000000001</v>
      </c>
      <c r="D152">
        <v>0.73909999999999998</v>
      </c>
      <c r="E152">
        <v>0.72560000000000002</v>
      </c>
    </row>
    <row r="153" spans="1:5" x14ac:dyDescent="0.25">
      <c r="A153" t="s">
        <v>345</v>
      </c>
      <c r="B153" t="s">
        <v>220</v>
      </c>
      <c r="C153">
        <v>1.8603000000000001</v>
      </c>
      <c r="D153">
        <v>0.65700000000000003</v>
      </c>
      <c r="E153">
        <v>1.1978</v>
      </c>
    </row>
    <row r="154" spans="1:5" x14ac:dyDescent="0.25">
      <c r="A154" t="s">
        <v>345</v>
      </c>
      <c r="B154" t="s">
        <v>221</v>
      </c>
      <c r="C154">
        <v>1.8603000000000001</v>
      </c>
      <c r="D154">
        <v>1.8142</v>
      </c>
      <c r="E154">
        <v>0.93289999999999995</v>
      </c>
    </row>
    <row r="155" spans="1:5" x14ac:dyDescent="0.25">
      <c r="A155" t="s">
        <v>345</v>
      </c>
      <c r="B155" t="s">
        <v>222</v>
      </c>
      <c r="C155">
        <v>1.8603000000000001</v>
      </c>
      <c r="D155">
        <v>1.0750999999999999</v>
      </c>
      <c r="E155">
        <v>1.1402000000000001</v>
      </c>
    </row>
    <row r="156" spans="1:5" x14ac:dyDescent="0.25">
      <c r="A156" t="s">
        <v>345</v>
      </c>
      <c r="B156" t="s">
        <v>223</v>
      </c>
      <c r="C156">
        <v>1.8603000000000001</v>
      </c>
      <c r="D156">
        <v>1.3439000000000001</v>
      </c>
      <c r="E156">
        <v>0.82930000000000004</v>
      </c>
    </row>
    <row r="157" spans="1:5" x14ac:dyDescent="0.25">
      <c r="A157" t="s">
        <v>345</v>
      </c>
      <c r="B157" t="s">
        <v>224</v>
      </c>
      <c r="C157">
        <v>1.8603000000000001</v>
      </c>
      <c r="D157">
        <v>0.65700000000000003</v>
      </c>
      <c r="E157">
        <v>1.0135000000000001</v>
      </c>
    </row>
    <row r="158" spans="1:5" x14ac:dyDescent="0.25">
      <c r="A158" t="s">
        <v>345</v>
      </c>
      <c r="B158" t="s">
        <v>225</v>
      </c>
      <c r="C158">
        <v>1.8603000000000001</v>
      </c>
      <c r="D158">
        <v>0.65700000000000003</v>
      </c>
      <c r="E158">
        <v>0.55279999999999996</v>
      </c>
    </row>
    <row r="159" spans="1:5" x14ac:dyDescent="0.25">
      <c r="A159" t="s">
        <v>345</v>
      </c>
      <c r="B159" t="s">
        <v>226</v>
      </c>
      <c r="C159">
        <v>1.8603000000000001</v>
      </c>
      <c r="D159">
        <v>0.67190000000000005</v>
      </c>
      <c r="E159">
        <v>1.4512</v>
      </c>
    </row>
    <row r="160" spans="1:5" x14ac:dyDescent="0.25">
      <c r="A160" t="s">
        <v>345</v>
      </c>
      <c r="B160" t="s">
        <v>227</v>
      </c>
      <c r="C160">
        <v>1.8603000000000001</v>
      </c>
      <c r="D160">
        <v>1.2766999999999999</v>
      </c>
      <c r="E160">
        <v>0.62190000000000001</v>
      </c>
    </row>
    <row r="161" spans="1:5" x14ac:dyDescent="0.25">
      <c r="A161" t="s">
        <v>345</v>
      </c>
      <c r="B161" t="s">
        <v>228</v>
      </c>
      <c r="C161">
        <v>1.8603000000000001</v>
      </c>
      <c r="D161">
        <v>0.60470000000000002</v>
      </c>
      <c r="E161">
        <v>1.7622</v>
      </c>
    </row>
    <row r="162" spans="1:5" x14ac:dyDescent="0.25">
      <c r="A162" t="s">
        <v>345</v>
      </c>
      <c r="B162" t="s">
        <v>229</v>
      </c>
      <c r="C162">
        <v>1.8603000000000001</v>
      </c>
      <c r="D162">
        <v>1.0154000000000001</v>
      </c>
      <c r="E162">
        <v>1.0135000000000001</v>
      </c>
    </row>
    <row r="163" spans="1:5" x14ac:dyDescent="0.25">
      <c r="A163" t="s">
        <v>345</v>
      </c>
      <c r="B163" t="s">
        <v>230</v>
      </c>
      <c r="C163">
        <v>1.8603000000000001</v>
      </c>
      <c r="D163">
        <v>1.2543</v>
      </c>
      <c r="E163">
        <v>1.1978</v>
      </c>
    </row>
    <row r="164" spans="1:5" x14ac:dyDescent="0.25">
      <c r="A164" t="s">
        <v>346</v>
      </c>
      <c r="B164" t="s">
        <v>231</v>
      </c>
      <c r="C164">
        <v>1.4510000000000001</v>
      </c>
      <c r="D164">
        <v>1.0338000000000001</v>
      </c>
      <c r="E164">
        <v>1.3661000000000001</v>
      </c>
    </row>
    <row r="165" spans="1:5" x14ac:dyDescent="0.25">
      <c r="A165" t="s">
        <v>346</v>
      </c>
      <c r="B165" t="s">
        <v>232</v>
      </c>
      <c r="C165">
        <v>1.4510000000000001</v>
      </c>
      <c r="D165">
        <v>0.45950000000000002</v>
      </c>
      <c r="E165">
        <v>1.2142999999999999</v>
      </c>
    </row>
    <row r="166" spans="1:5" x14ac:dyDescent="0.25">
      <c r="A166" t="s">
        <v>346</v>
      </c>
      <c r="B166" t="s">
        <v>233</v>
      </c>
      <c r="C166">
        <v>1.4510000000000001</v>
      </c>
      <c r="D166">
        <v>1.0338000000000001</v>
      </c>
      <c r="E166">
        <v>0.91069999999999995</v>
      </c>
    </row>
    <row r="167" spans="1:5" x14ac:dyDescent="0.25">
      <c r="A167" t="s">
        <v>346</v>
      </c>
      <c r="B167" t="s">
        <v>234</v>
      </c>
      <c r="C167">
        <v>1.4510000000000001</v>
      </c>
      <c r="D167">
        <v>0.86150000000000004</v>
      </c>
      <c r="E167">
        <v>0.22770000000000001</v>
      </c>
    </row>
    <row r="168" spans="1:5" x14ac:dyDescent="0.25">
      <c r="A168" t="s">
        <v>346</v>
      </c>
      <c r="B168" t="s">
        <v>235</v>
      </c>
      <c r="C168">
        <v>1.4510000000000001</v>
      </c>
      <c r="D168">
        <v>1.3784000000000001</v>
      </c>
      <c r="E168">
        <v>0.60719999999999996</v>
      </c>
    </row>
    <row r="169" spans="1:5" x14ac:dyDescent="0.25">
      <c r="A169" t="s">
        <v>346</v>
      </c>
      <c r="B169" t="s">
        <v>322</v>
      </c>
      <c r="C169">
        <v>1.4510000000000001</v>
      </c>
      <c r="D169">
        <v>0.45950000000000002</v>
      </c>
      <c r="E169">
        <v>2.4287000000000001</v>
      </c>
    </row>
    <row r="170" spans="1:5" x14ac:dyDescent="0.25">
      <c r="A170" t="s">
        <v>346</v>
      </c>
      <c r="B170" t="s">
        <v>236</v>
      </c>
      <c r="C170">
        <v>1.4510000000000001</v>
      </c>
      <c r="D170">
        <v>0.68920000000000003</v>
      </c>
      <c r="E170">
        <v>0</v>
      </c>
    </row>
    <row r="171" spans="1:5" x14ac:dyDescent="0.25">
      <c r="A171" t="s">
        <v>346</v>
      </c>
      <c r="B171" t="s">
        <v>237</v>
      </c>
      <c r="C171">
        <v>1.4510000000000001</v>
      </c>
      <c r="D171">
        <v>1.6081000000000001</v>
      </c>
      <c r="E171">
        <v>2.1251000000000002</v>
      </c>
    </row>
    <row r="172" spans="1:5" x14ac:dyDescent="0.25">
      <c r="A172" t="s">
        <v>346</v>
      </c>
      <c r="B172" t="s">
        <v>238</v>
      </c>
      <c r="C172">
        <v>1.4510000000000001</v>
      </c>
      <c r="D172">
        <v>1.6081000000000001</v>
      </c>
      <c r="E172">
        <v>0.30359999999999998</v>
      </c>
    </row>
    <row r="173" spans="1:5" x14ac:dyDescent="0.25">
      <c r="A173" t="s">
        <v>346</v>
      </c>
      <c r="B173" t="s">
        <v>321</v>
      </c>
      <c r="C173">
        <v>1.4510000000000001</v>
      </c>
      <c r="D173">
        <v>1.3784000000000001</v>
      </c>
      <c r="E173">
        <v>0.45540000000000003</v>
      </c>
    </row>
    <row r="174" spans="1:5" x14ac:dyDescent="0.25">
      <c r="A174" t="s">
        <v>346</v>
      </c>
      <c r="B174" t="s">
        <v>239</v>
      </c>
      <c r="C174">
        <v>1.4510000000000001</v>
      </c>
      <c r="D174">
        <v>0</v>
      </c>
      <c r="E174">
        <v>0</v>
      </c>
    </row>
    <row r="175" spans="1:5" x14ac:dyDescent="0.25">
      <c r="A175" t="s">
        <v>346</v>
      </c>
      <c r="B175" t="s">
        <v>240</v>
      </c>
      <c r="C175">
        <v>1.4510000000000001</v>
      </c>
      <c r="D175">
        <v>0.68920000000000003</v>
      </c>
      <c r="E175">
        <v>0.91069999999999995</v>
      </c>
    </row>
    <row r="176" spans="1:5" x14ac:dyDescent="0.25">
      <c r="A176" t="s">
        <v>346</v>
      </c>
      <c r="B176" t="s">
        <v>241</v>
      </c>
      <c r="C176">
        <v>1.4510000000000001</v>
      </c>
      <c r="D176">
        <v>0.91890000000000005</v>
      </c>
      <c r="E176">
        <v>0.91069999999999995</v>
      </c>
    </row>
    <row r="177" spans="1:5" x14ac:dyDescent="0.25">
      <c r="A177" t="s">
        <v>346</v>
      </c>
      <c r="B177" t="s">
        <v>320</v>
      </c>
      <c r="C177">
        <v>1.4510000000000001</v>
      </c>
      <c r="D177">
        <v>0.86150000000000004</v>
      </c>
      <c r="E177">
        <v>1.8214999999999999</v>
      </c>
    </row>
    <row r="178" spans="1:5" x14ac:dyDescent="0.25">
      <c r="A178" t="s">
        <v>346</v>
      </c>
      <c r="B178" t="s">
        <v>242</v>
      </c>
      <c r="C178">
        <v>1.4510000000000001</v>
      </c>
      <c r="D178">
        <v>0.45950000000000002</v>
      </c>
      <c r="E178">
        <v>1.2142999999999999</v>
      </c>
    </row>
    <row r="179" spans="1:5" x14ac:dyDescent="0.25">
      <c r="A179" t="s">
        <v>346</v>
      </c>
      <c r="B179" t="s">
        <v>243</v>
      </c>
      <c r="C179">
        <v>1.4510000000000001</v>
      </c>
      <c r="D179">
        <v>1.1486000000000001</v>
      </c>
      <c r="E179">
        <v>0.60719999999999996</v>
      </c>
    </row>
    <row r="180" spans="1:5" x14ac:dyDescent="0.25">
      <c r="A180" t="s">
        <v>346</v>
      </c>
      <c r="B180" t="s">
        <v>244</v>
      </c>
      <c r="C180">
        <v>1.4510000000000001</v>
      </c>
      <c r="D180">
        <v>1.3784000000000001</v>
      </c>
      <c r="E180">
        <v>0.30359999999999998</v>
      </c>
    </row>
    <row r="181" spans="1:5" x14ac:dyDescent="0.25">
      <c r="A181" t="s">
        <v>346</v>
      </c>
      <c r="B181" t="s">
        <v>245</v>
      </c>
      <c r="C181">
        <v>1.4510000000000001</v>
      </c>
      <c r="D181">
        <v>1.3784000000000001</v>
      </c>
      <c r="E181">
        <v>1.2142999999999999</v>
      </c>
    </row>
    <row r="182" spans="1:5" x14ac:dyDescent="0.25">
      <c r="A182" t="s">
        <v>347</v>
      </c>
      <c r="B182" t="s">
        <v>246</v>
      </c>
      <c r="C182">
        <v>1.1607000000000001</v>
      </c>
      <c r="D182">
        <v>0.86150000000000004</v>
      </c>
      <c r="E182">
        <v>1.9858</v>
      </c>
    </row>
    <row r="183" spans="1:5" x14ac:dyDescent="0.25">
      <c r="A183" t="s">
        <v>347</v>
      </c>
      <c r="B183" t="s">
        <v>247</v>
      </c>
      <c r="C183">
        <v>1.1607000000000001</v>
      </c>
      <c r="D183">
        <v>1.9384999999999999</v>
      </c>
      <c r="E183">
        <v>0.89359999999999995</v>
      </c>
    </row>
    <row r="184" spans="1:5" x14ac:dyDescent="0.25">
      <c r="A184" t="s">
        <v>347</v>
      </c>
      <c r="B184" t="s">
        <v>248</v>
      </c>
      <c r="C184">
        <v>1.1607000000000001</v>
      </c>
      <c r="D184">
        <v>1.1487000000000001</v>
      </c>
      <c r="E184">
        <v>1.1915</v>
      </c>
    </row>
    <row r="185" spans="1:5" x14ac:dyDescent="0.25">
      <c r="A185" t="s">
        <v>347</v>
      </c>
      <c r="B185" t="s">
        <v>249</v>
      </c>
      <c r="C185">
        <v>1.1607000000000001</v>
      </c>
      <c r="D185">
        <v>1.2923</v>
      </c>
      <c r="E185">
        <v>1.7871999999999999</v>
      </c>
    </row>
    <row r="186" spans="1:5" x14ac:dyDescent="0.25">
      <c r="A186" t="s">
        <v>347</v>
      </c>
      <c r="B186" t="s">
        <v>324</v>
      </c>
      <c r="C186">
        <v>1.1607000000000001</v>
      </c>
      <c r="D186">
        <v>1.7231000000000001</v>
      </c>
      <c r="E186">
        <v>0</v>
      </c>
    </row>
    <row r="187" spans="1:5" x14ac:dyDescent="0.25">
      <c r="A187" t="s">
        <v>347</v>
      </c>
      <c r="B187" t="s">
        <v>250</v>
      </c>
      <c r="C187">
        <v>1.1607000000000001</v>
      </c>
      <c r="D187">
        <v>0</v>
      </c>
      <c r="E187">
        <v>1.1915</v>
      </c>
    </row>
    <row r="188" spans="1:5" x14ac:dyDescent="0.25">
      <c r="A188" t="s">
        <v>347</v>
      </c>
      <c r="B188" t="s">
        <v>251</v>
      </c>
      <c r="C188">
        <v>1.1607000000000001</v>
      </c>
      <c r="D188">
        <v>0.57440000000000002</v>
      </c>
      <c r="E188">
        <v>1.1915</v>
      </c>
    </row>
    <row r="189" spans="1:5" x14ac:dyDescent="0.25">
      <c r="A189" t="s">
        <v>347</v>
      </c>
      <c r="B189" t="s">
        <v>323</v>
      </c>
      <c r="C189">
        <v>1.1607000000000001</v>
      </c>
      <c r="D189">
        <v>0.6462</v>
      </c>
      <c r="E189">
        <v>0.59570000000000001</v>
      </c>
    </row>
    <row r="190" spans="1:5" x14ac:dyDescent="0.25">
      <c r="A190" t="s">
        <v>347</v>
      </c>
      <c r="B190" t="s">
        <v>252</v>
      </c>
      <c r="C190">
        <v>1.1607000000000001</v>
      </c>
      <c r="D190">
        <v>2.0103</v>
      </c>
      <c r="E190">
        <v>1.1915</v>
      </c>
    </row>
    <row r="191" spans="1:5" x14ac:dyDescent="0.25">
      <c r="A191" t="s">
        <v>347</v>
      </c>
      <c r="B191" t="s">
        <v>253</v>
      </c>
      <c r="C191">
        <v>1.1607000000000001</v>
      </c>
      <c r="D191">
        <v>1.0769</v>
      </c>
      <c r="E191">
        <v>0.89359999999999995</v>
      </c>
    </row>
    <row r="192" spans="1:5" x14ac:dyDescent="0.25">
      <c r="A192" t="s">
        <v>347</v>
      </c>
      <c r="B192" t="s">
        <v>255</v>
      </c>
      <c r="C192">
        <v>1.1607000000000001</v>
      </c>
      <c r="D192">
        <v>0.6462</v>
      </c>
      <c r="E192">
        <v>1.1915</v>
      </c>
    </row>
    <row r="193" spans="1:5" x14ac:dyDescent="0.25">
      <c r="A193" t="s">
        <v>347</v>
      </c>
      <c r="B193" t="s">
        <v>256</v>
      </c>
      <c r="C193">
        <v>1.1607000000000001</v>
      </c>
      <c r="D193">
        <v>0.28720000000000001</v>
      </c>
      <c r="E193">
        <v>1.1915</v>
      </c>
    </row>
    <row r="194" spans="1:5" x14ac:dyDescent="0.25">
      <c r="A194" t="s">
        <v>347</v>
      </c>
      <c r="B194" t="s">
        <v>257</v>
      </c>
      <c r="C194">
        <v>1.1607000000000001</v>
      </c>
      <c r="D194">
        <v>0.86150000000000004</v>
      </c>
      <c r="E194">
        <v>1.4893000000000001</v>
      </c>
    </row>
    <row r="195" spans="1:5" x14ac:dyDescent="0.25">
      <c r="A195" t="s">
        <v>347</v>
      </c>
      <c r="B195" t="s">
        <v>325</v>
      </c>
      <c r="C195">
        <v>1.1607000000000001</v>
      </c>
      <c r="D195">
        <v>0.57440000000000002</v>
      </c>
      <c r="E195">
        <v>0.3972</v>
      </c>
    </row>
    <row r="196" spans="1:5" x14ac:dyDescent="0.25">
      <c r="A196" t="s">
        <v>347</v>
      </c>
      <c r="B196" t="s">
        <v>258</v>
      </c>
      <c r="C196">
        <v>1.1607000000000001</v>
      </c>
      <c r="D196">
        <v>1.2923</v>
      </c>
      <c r="E196">
        <v>0.59570000000000001</v>
      </c>
    </row>
    <row r="197" spans="1:5" x14ac:dyDescent="0.25">
      <c r="A197" t="s">
        <v>347</v>
      </c>
      <c r="B197" t="s">
        <v>259</v>
      </c>
      <c r="C197">
        <v>1.1607000000000001</v>
      </c>
      <c r="D197">
        <v>0.86150000000000004</v>
      </c>
      <c r="E197">
        <v>0.2979</v>
      </c>
    </row>
    <row r="198" spans="1:5" x14ac:dyDescent="0.25">
      <c r="A198" t="s">
        <v>348</v>
      </c>
      <c r="B198" t="s">
        <v>260</v>
      </c>
      <c r="C198">
        <v>1.2707999999999999</v>
      </c>
      <c r="D198">
        <v>1.3115000000000001</v>
      </c>
      <c r="E198">
        <v>1.0322</v>
      </c>
    </row>
    <row r="199" spans="1:5" x14ac:dyDescent="0.25">
      <c r="A199" t="s">
        <v>348</v>
      </c>
      <c r="B199" t="s">
        <v>261</v>
      </c>
      <c r="C199">
        <v>1.2707999999999999</v>
      </c>
      <c r="D199">
        <v>0.78690000000000004</v>
      </c>
      <c r="E199">
        <v>1.2903</v>
      </c>
    </row>
    <row r="200" spans="1:5" x14ac:dyDescent="0.25">
      <c r="A200" t="s">
        <v>348</v>
      </c>
      <c r="B200" t="s">
        <v>262</v>
      </c>
      <c r="C200">
        <v>1.2707999999999999</v>
      </c>
      <c r="D200">
        <v>1.0491999999999999</v>
      </c>
      <c r="E200">
        <v>0.5161</v>
      </c>
    </row>
    <row r="201" spans="1:5" x14ac:dyDescent="0.25">
      <c r="A201" t="s">
        <v>348</v>
      </c>
      <c r="B201" t="s">
        <v>263</v>
      </c>
      <c r="C201">
        <v>1.2707999999999999</v>
      </c>
      <c r="D201">
        <v>1.1803999999999999</v>
      </c>
      <c r="E201">
        <v>0.7742</v>
      </c>
    </row>
    <row r="202" spans="1:5" x14ac:dyDescent="0.25">
      <c r="A202" t="s">
        <v>348</v>
      </c>
      <c r="B202" t="s">
        <v>326</v>
      </c>
      <c r="C202">
        <v>1.2707999999999999</v>
      </c>
      <c r="D202">
        <v>0.52459999999999996</v>
      </c>
      <c r="E202">
        <v>0.7742</v>
      </c>
    </row>
    <row r="203" spans="1:5" x14ac:dyDescent="0.25">
      <c r="A203" t="s">
        <v>348</v>
      </c>
      <c r="B203" t="s">
        <v>264</v>
      </c>
      <c r="C203">
        <v>1.2707999999999999</v>
      </c>
      <c r="D203">
        <v>0.78690000000000004</v>
      </c>
      <c r="E203">
        <v>2.3224999999999998</v>
      </c>
    </row>
    <row r="204" spans="1:5" x14ac:dyDescent="0.25">
      <c r="A204" t="s">
        <v>348</v>
      </c>
      <c r="B204" t="s">
        <v>265</v>
      </c>
      <c r="C204">
        <v>1.2707999999999999</v>
      </c>
      <c r="D204">
        <v>0.78690000000000004</v>
      </c>
      <c r="E204">
        <v>1.1613</v>
      </c>
    </row>
    <row r="205" spans="1:5" x14ac:dyDescent="0.25">
      <c r="A205" t="s">
        <v>348</v>
      </c>
      <c r="B205" t="s">
        <v>266</v>
      </c>
      <c r="C205">
        <v>1.2707999999999999</v>
      </c>
      <c r="D205">
        <v>1.3115000000000001</v>
      </c>
      <c r="E205">
        <v>0.7742</v>
      </c>
    </row>
    <row r="206" spans="1:5" x14ac:dyDescent="0.25">
      <c r="A206" t="s">
        <v>348</v>
      </c>
      <c r="B206" t="s">
        <v>267</v>
      </c>
      <c r="C206">
        <v>1.2707999999999999</v>
      </c>
      <c r="D206">
        <v>1.5738000000000001</v>
      </c>
      <c r="E206">
        <v>0.7742</v>
      </c>
    </row>
    <row r="207" spans="1:5" x14ac:dyDescent="0.25">
      <c r="A207" t="s">
        <v>348</v>
      </c>
      <c r="B207" t="s">
        <v>327</v>
      </c>
      <c r="C207">
        <v>1.2707999999999999</v>
      </c>
      <c r="D207">
        <v>0.78690000000000004</v>
      </c>
      <c r="E207">
        <v>1.0322</v>
      </c>
    </row>
    <row r="208" spans="1:5" x14ac:dyDescent="0.25">
      <c r="A208" t="s">
        <v>348</v>
      </c>
      <c r="B208" t="s">
        <v>268</v>
      </c>
      <c r="C208">
        <v>1.2707999999999999</v>
      </c>
      <c r="D208">
        <v>1.0491999999999999</v>
      </c>
      <c r="E208">
        <v>0.5161</v>
      </c>
    </row>
    <row r="209" spans="1:5" x14ac:dyDescent="0.25">
      <c r="A209" t="s">
        <v>348</v>
      </c>
      <c r="B209" t="s">
        <v>269</v>
      </c>
      <c r="C209">
        <v>1.2707999999999999</v>
      </c>
      <c r="D209">
        <v>1.9673</v>
      </c>
      <c r="E209">
        <v>0</v>
      </c>
    </row>
    <row r="210" spans="1:5" x14ac:dyDescent="0.25">
      <c r="A210" t="s">
        <v>348</v>
      </c>
      <c r="B210" t="s">
        <v>270</v>
      </c>
      <c r="C210">
        <v>1.2707999999999999</v>
      </c>
      <c r="D210">
        <v>0.78690000000000004</v>
      </c>
      <c r="E210">
        <v>1.0322</v>
      </c>
    </row>
    <row r="211" spans="1:5" x14ac:dyDescent="0.25">
      <c r="A211" t="s">
        <v>348</v>
      </c>
      <c r="B211" t="s">
        <v>271</v>
      </c>
      <c r="C211">
        <v>1.2707999999999999</v>
      </c>
      <c r="D211">
        <v>0.98360000000000003</v>
      </c>
      <c r="E211">
        <v>1.3548</v>
      </c>
    </row>
    <row r="212" spans="1:5" x14ac:dyDescent="0.25">
      <c r="A212" t="s">
        <v>348</v>
      </c>
      <c r="B212" t="s">
        <v>272</v>
      </c>
      <c r="C212">
        <v>1.2707999999999999</v>
      </c>
      <c r="D212">
        <v>0.39350000000000002</v>
      </c>
      <c r="E212">
        <v>1.1613</v>
      </c>
    </row>
    <row r="213" spans="1:5" x14ac:dyDescent="0.25">
      <c r="A213" t="s">
        <v>348</v>
      </c>
      <c r="B213" t="s">
        <v>273</v>
      </c>
      <c r="C213">
        <v>1.2707999999999999</v>
      </c>
      <c r="D213">
        <v>1.5738000000000001</v>
      </c>
      <c r="E213">
        <v>0.7742</v>
      </c>
    </row>
    <row r="214" spans="1:5" x14ac:dyDescent="0.25">
      <c r="A214" t="s">
        <v>349</v>
      </c>
      <c r="B214" t="s">
        <v>274</v>
      </c>
      <c r="C214">
        <v>1.4559</v>
      </c>
      <c r="D214">
        <v>1.1677</v>
      </c>
      <c r="E214">
        <v>0.46899999999999997</v>
      </c>
    </row>
    <row r="215" spans="1:5" x14ac:dyDescent="0.25">
      <c r="A215" t="s">
        <v>349</v>
      </c>
      <c r="B215" t="s">
        <v>275</v>
      </c>
      <c r="C215">
        <v>1.4559</v>
      </c>
      <c r="D215">
        <v>1.0303</v>
      </c>
      <c r="E215">
        <v>1.1724000000000001</v>
      </c>
    </row>
    <row r="216" spans="1:5" x14ac:dyDescent="0.25">
      <c r="A216" t="s">
        <v>349</v>
      </c>
      <c r="B216" t="s">
        <v>276</v>
      </c>
      <c r="C216">
        <v>1.4559</v>
      </c>
      <c r="D216">
        <v>1.2974000000000001</v>
      </c>
      <c r="E216">
        <v>0.72950000000000004</v>
      </c>
    </row>
    <row r="217" spans="1:5" x14ac:dyDescent="0.25">
      <c r="A217" t="s">
        <v>349</v>
      </c>
      <c r="B217" t="s">
        <v>277</v>
      </c>
      <c r="C217">
        <v>1.4559</v>
      </c>
      <c r="D217">
        <v>1.2211000000000001</v>
      </c>
      <c r="E217">
        <v>1.0421</v>
      </c>
    </row>
    <row r="218" spans="1:5" x14ac:dyDescent="0.25">
      <c r="A218" t="s">
        <v>349</v>
      </c>
      <c r="B218" t="s">
        <v>278</v>
      </c>
      <c r="C218">
        <v>1.4559</v>
      </c>
      <c r="D218">
        <v>0.91579999999999995</v>
      </c>
      <c r="E218">
        <v>1.3548</v>
      </c>
    </row>
    <row r="219" spans="1:5" x14ac:dyDescent="0.25">
      <c r="A219" t="s">
        <v>349</v>
      </c>
      <c r="B219" t="s">
        <v>279</v>
      </c>
      <c r="C219">
        <v>1.4559</v>
      </c>
      <c r="D219">
        <v>1.5454000000000001</v>
      </c>
      <c r="E219">
        <v>1.4069</v>
      </c>
    </row>
    <row r="220" spans="1:5" x14ac:dyDescent="0.25">
      <c r="A220" t="s">
        <v>349</v>
      </c>
      <c r="B220" t="s">
        <v>280</v>
      </c>
      <c r="C220">
        <v>1.4559</v>
      </c>
      <c r="D220">
        <v>0.5151</v>
      </c>
      <c r="E220">
        <v>0.46899999999999997</v>
      </c>
    </row>
    <row r="221" spans="1:5" x14ac:dyDescent="0.25">
      <c r="A221" t="s">
        <v>349</v>
      </c>
      <c r="B221" t="s">
        <v>281</v>
      </c>
      <c r="C221">
        <v>1.4559</v>
      </c>
      <c r="D221">
        <v>1.3736999999999999</v>
      </c>
      <c r="E221">
        <v>1.1463000000000001</v>
      </c>
    </row>
    <row r="222" spans="1:5" x14ac:dyDescent="0.25">
      <c r="A222" t="s">
        <v>349</v>
      </c>
      <c r="B222" t="s">
        <v>282</v>
      </c>
      <c r="C222">
        <v>1.4559</v>
      </c>
      <c r="D222">
        <v>0.53420000000000001</v>
      </c>
      <c r="E222">
        <v>0.93789999999999996</v>
      </c>
    </row>
    <row r="223" spans="1:5" x14ac:dyDescent="0.25">
      <c r="A223" t="s">
        <v>349</v>
      </c>
      <c r="B223" t="s">
        <v>283</v>
      </c>
      <c r="C223">
        <v>1.4559</v>
      </c>
      <c r="D223">
        <v>1.8029999999999999</v>
      </c>
      <c r="E223">
        <v>1.1724000000000001</v>
      </c>
    </row>
    <row r="224" spans="1:5" x14ac:dyDescent="0.25">
      <c r="A224" t="s">
        <v>349</v>
      </c>
      <c r="B224" t="s">
        <v>284</v>
      </c>
      <c r="C224">
        <v>1.4559</v>
      </c>
      <c r="D224">
        <v>0.2944</v>
      </c>
      <c r="E224">
        <v>0.66990000000000005</v>
      </c>
    </row>
    <row r="225" spans="1:5" x14ac:dyDescent="0.25">
      <c r="A225" t="s">
        <v>349</v>
      </c>
      <c r="B225" t="s">
        <v>285</v>
      </c>
      <c r="C225">
        <v>1.4559</v>
      </c>
      <c r="D225">
        <v>1.1161000000000001</v>
      </c>
      <c r="E225">
        <v>0.93789999999999996</v>
      </c>
    </row>
    <row r="226" spans="1:5" x14ac:dyDescent="0.25">
      <c r="A226" t="s">
        <v>349</v>
      </c>
      <c r="B226" t="s">
        <v>286</v>
      </c>
      <c r="C226">
        <v>1.4559</v>
      </c>
      <c r="D226">
        <v>0.5151</v>
      </c>
      <c r="E226">
        <v>1.2896000000000001</v>
      </c>
    </row>
    <row r="227" spans="1:5" x14ac:dyDescent="0.25">
      <c r="A227" t="s">
        <v>349</v>
      </c>
      <c r="B227" t="s">
        <v>287</v>
      </c>
      <c r="C227">
        <v>1.4559</v>
      </c>
      <c r="D227">
        <v>1.0684</v>
      </c>
      <c r="E227">
        <v>1.2504999999999999</v>
      </c>
    </row>
    <row r="228" spans="1:5" x14ac:dyDescent="0.25">
      <c r="A228" t="s">
        <v>349</v>
      </c>
      <c r="B228" t="s">
        <v>288</v>
      </c>
      <c r="C228">
        <v>1.4559</v>
      </c>
      <c r="D228">
        <v>0.68689999999999996</v>
      </c>
      <c r="E228">
        <v>0.82069999999999999</v>
      </c>
    </row>
    <row r="229" spans="1:5" x14ac:dyDescent="0.25">
      <c r="A229" t="s">
        <v>349</v>
      </c>
      <c r="B229" t="s">
        <v>289</v>
      </c>
      <c r="C229">
        <v>1.4559</v>
      </c>
      <c r="D229">
        <v>0.76319999999999999</v>
      </c>
      <c r="E229">
        <v>1.1463000000000001</v>
      </c>
    </row>
    <row r="230" spans="1:5" x14ac:dyDescent="0.25">
      <c r="A230" t="s">
        <v>290</v>
      </c>
      <c r="B230" t="s">
        <v>291</v>
      </c>
      <c r="C230">
        <v>1.5758000000000001</v>
      </c>
      <c r="D230">
        <v>0.63460000000000005</v>
      </c>
      <c r="E230">
        <v>0.80030000000000001</v>
      </c>
    </row>
    <row r="231" spans="1:5" x14ac:dyDescent="0.25">
      <c r="A231" t="s">
        <v>290</v>
      </c>
      <c r="B231" t="s">
        <v>292</v>
      </c>
      <c r="C231">
        <v>1.5758000000000001</v>
      </c>
      <c r="D231">
        <v>0.88839999999999997</v>
      </c>
      <c r="E231">
        <v>1.3338000000000001</v>
      </c>
    </row>
    <row r="232" spans="1:5" x14ac:dyDescent="0.25">
      <c r="A232" t="s">
        <v>290</v>
      </c>
      <c r="B232" t="s">
        <v>293</v>
      </c>
      <c r="C232">
        <v>1.5758000000000001</v>
      </c>
      <c r="D232">
        <v>0.87870000000000004</v>
      </c>
      <c r="E232">
        <v>1.026</v>
      </c>
    </row>
    <row r="233" spans="1:5" x14ac:dyDescent="0.25">
      <c r="A233" t="s">
        <v>290</v>
      </c>
      <c r="B233" t="s">
        <v>294</v>
      </c>
      <c r="C233">
        <v>1.5758000000000001</v>
      </c>
      <c r="D233">
        <v>1.2692000000000001</v>
      </c>
      <c r="E233">
        <v>1.1559999999999999</v>
      </c>
    </row>
    <row r="234" spans="1:5" x14ac:dyDescent="0.25">
      <c r="A234" t="s">
        <v>290</v>
      </c>
      <c r="B234" t="s">
        <v>295</v>
      </c>
      <c r="C234">
        <v>1.5758000000000001</v>
      </c>
      <c r="D234">
        <v>1.1423000000000001</v>
      </c>
      <c r="E234">
        <v>0.80030000000000001</v>
      </c>
    </row>
    <row r="235" spans="1:5" x14ac:dyDescent="0.25">
      <c r="A235" t="s">
        <v>290</v>
      </c>
      <c r="B235" t="s">
        <v>296</v>
      </c>
      <c r="C235">
        <v>1.5758000000000001</v>
      </c>
      <c r="D235">
        <v>1.0961000000000001</v>
      </c>
      <c r="E235">
        <v>1.2934000000000001</v>
      </c>
    </row>
    <row r="236" spans="1:5" x14ac:dyDescent="0.25">
      <c r="A236" t="s">
        <v>290</v>
      </c>
      <c r="B236" t="s">
        <v>297</v>
      </c>
      <c r="C236">
        <v>1.5758000000000001</v>
      </c>
      <c r="D236">
        <v>1.1423000000000001</v>
      </c>
      <c r="E236">
        <v>0.71140000000000003</v>
      </c>
    </row>
    <row r="237" spans="1:5" x14ac:dyDescent="0.25">
      <c r="A237" t="s">
        <v>290</v>
      </c>
      <c r="B237" t="s">
        <v>298</v>
      </c>
      <c r="C237">
        <v>1.5758000000000001</v>
      </c>
      <c r="D237">
        <v>0.42309999999999998</v>
      </c>
      <c r="E237">
        <v>1.0868</v>
      </c>
    </row>
    <row r="238" spans="1:5" x14ac:dyDescent="0.25">
      <c r="A238" t="s">
        <v>290</v>
      </c>
      <c r="B238" t="s">
        <v>299</v>
      </c>
      <c r="C238">
        <v>1.5758000000000001</v>
      </c>
      <c r="D238">
        <v>1.0384</v>
      </c>
      <c r="E238">
        <v>0.88919999999999999</v>
      </c>
    </row>
    <row r="239" spans="1:5" x14ac:dyDescent="0.25">
      <c r="A239" t="s">
        <v>290</v>
      </c>
      <c r="B239" t="s">
        <v>300</v>
      </c>
      <c r="C239">
        <v>1.5758000000000001</v>
      </c>
      <c r="D239">
        <v>0.75</v>
      </c>
      <c r="E239">
        <v>1.2125999999999999</v>
      </c>
    </row>
    <row r="240" spans="1:5" x14ac:dyDescent="0.25">
      <c r="A240" t="s">
        <v>290</v>
      </c>
      <c r="B240" t="s">
        <v>301</v>
      </c>
      <c r="C240">
        <v>1.5758000000000001</v>
      </c>
      <c r="D240">
        <v>0.86539999999999995</v>
      </c>
      <c r="E240">
        <v>1.7784</v>
      </c>
    </row>
    <row r="241" spans="1:5" x14ac:dyDescent="0.25">
      <c r="A241" t="s">
        <v>290</v>
      </c>
      <c r="B241" t="s">
        <v>302</v>
      </c>
      <c r="C241">
        <v>1.5758000000000001</v>
      </c>
      <c r="D241">
        <v>1.2162999999999999</v>
      </c>
      <c r="E241">
        <v>1.2597</v>
      </c>
    </row>
    <row r="242" spans="1:5" x14ac:dyDescent="0.25">
      <c r="A242" t="s">
        <v>290</v>
      </c>
      <c r="B242" t="s">
        <v>303</v>
      </c>
      <c r="C242">
        <v>1.5758000000000001</v>
      </c>
      <c r="D242">
        <v>1.0577000000000001</v>
      </c>
      <c r="E242">
        <v>1.0374000000000001</v>
      </c>
    </row>
    <row r="243" spans="1:5" x14ac:dyDescent="0.25">
      <c r="A243" t="s">
        <v>290</v>
      </c>
      <c r="B243" t="s">
        <v>304</v>
      </c>
      <c r="C243">
        <v>1.5758000000000001</v>
      </c>
      <c r="D243">
        <v>0.69230000000000003</v>
      </c>
      <c r="E243">
        <v>0.56589999999999996</v>
      </c>
    </row>
    <row r="244" spans="1:5" x14ac:dyDescent="0.25">
      <c r="A244" t="s">
        <v>290</v>
      </c>
      <c r="B244" t="s">
        <v>305</v>
      </c>
      <c r="C244">
        <v>1.5758000000000001</v>
      </c>
      <c r="D244">
        <v>1.4052</v>
      </c>
      <c r="E244">
        <v>0.88919999999999999</v>
      </c>
    </row>
    <row r="245" spans="1:5" x14ac:dyDescent="0.25">
      <c r="A245" t="s">
        <v>290</v>
      </c>
      <c r="B245" t="s">
        <v>306</v>
      </c>
      <c r="C245">
        <v>1.5758000000000001</v>
      </c>
      <c r="D245">
        <v>1.3269</v>
      </c>
      <c r="E245">
        <v>0.97</v>
      </c>
    </row>
    <row r="246" spans="1:5" x14ac:dyDescent="0.25">
      <c r="A246" t="s">
        <v>290</v>
      </c>
      <c r="B246" t="s">
        <v>307</v>
      </c>
      <c r="C246">
        <v>1.5758000000000001</v>
      </c>
      <c r="D246">
        <v>1.5</v>
      </c>
      <c r="E246">
        <v>0.64670000000000005</v>
      </c>
    </row>
    <row r="247" spans="1:5" x14ac:dyDescent="0.25">
      <c r="A247" t="s">
        <v>290</v>
      </c>
      <c r="B247" t="s">
        <v>308</v>
      </c>
      <c r="C247">
        <v>1.5758000000000001</v>
      </c>
      <c r="D247">
        <v>0.82499999999999996</v>
      </c>
      <c r="E247">
        <v>0.71140000000000003</v>
      </c>
    </row>
    <row r="248" spans="1:5" x14ac:dyDescent="0.25">
      <c r="A248" t="s">
        <v>290</v>
      </c>
      <c r="B248" t="s">
        <v>309</v>
      </c>
      <c r="C248">
        <v>1.5758000000000001</v>
      </c>
      <c r="D248">
        <v>1.1105</v>
      </c>
      <c r="E248">
        <v>0.66690000000000005</v>
      </c>
    </row>
    <row r="249" spans="1:5" x14ac:dyDescent="0.25">
      <c r="A249" t="s">
        <v>290</v>
      </c>
      <c r="B249" t="s">
        <v>310</v>
      </c>
      <c r="C249">
        <v>1.5758000000000001</v>
      </c>
      <c r="D249">
        <v>0.79320000000000002</v>
      </c>
      <c r="E249">
        <v>0.66690000000000005</v>
      </c>
    </row>
    <row r="250" spans="1:5" x14ac:dyDescent="0.25">
      <c r="A250" t="s">
        <v>290</v>
      </c>
      <c r="B250" t="s">
        <v>311</v>
      </c>
      <c r="C250">
        <v>1.5758000000000001</v>
      </c>
      <c r="D250">
        <v>1.0788</v>
      </c>
      <c r="E250">
        <v>1.3338000000000001</v>
      </c>
    </row>
    <row r="251" spans="1:5" x14ac:dyDescent="0.25">
      <c r="A251" t="s">
        <v>290</v>
      </c>
      <c r="B251" t="s">
        <v>312</v>
      </c>
      <c r="C251">
        <v>1.5758000000000001</v>
      </c>
      <c r="D251">
        <v>1.0577000000000001</v>
      </c>
      <c r="E251">
        <v>0.88919999999999999</v>
      </c>
    </row>
    <row r="252" spans="1:5" x14ac:dyDescent="0.25">
      <c r="A252" t="s">
        <v>290</v>
      </c>
      <c r="B252" t="s">
        <v>313</v>
      </c>
      <c r="C252">
        <v>1.5758000000000001</v>
      </c>
      <c r="D252">
        <v>0.75</v>
      </c>
      <c r="E252">
        <v>1.2125999999999999</v>
      </c>
    </row>
    <row r="253" spans="1:5" x14ac:dyDescent="0.25">
      <c r="A253" t="s">
        <v>290</v>
      </c>
      <c r="B253" t="s">
        <v>314</v>
      </c>
      <c r="C253">
        <v>1.5758000000000001</v>
      </c>
      <c r="D253">
        <v>0.95189999999999997</v>
      </c>
      <c r="E253">
        <v>0.81510000000000005</v>
      </c>
    </row>
    <row r="254" spans="1:5" x14ac:dyDescent="0.25">
      <c r="A254" t="s">
        <v>290</v>
      </c>
      <c r="B254" t="s">
        <v>315</v>
      </c>
      <c r="C254">
        <v>1.5758000000000001</v>
      </c>
      <c r="D254">
        <v>1.0961000000000001</v>
      </c>
      <c r="E254">
        <v>0.97</v>
      </c>
    </row>
    <row r="255" spans="1:5" x14ac:dyDescent="0.25">
      <c r="A255" t="s">
        <v>290</v>
      </c>
      <c r="B255" t="s">
        <v>316</v>
      </c>
      <c r="C255">
        <v>1.5758000000000001</v>
      </c>
      <c r="D255">
        <v>0.84609999999999996</v>
      </c>
      <c r="E255">
        <v>1.3832</v>
      </c>
    </row>
    <row r="256" spans="1:5" x14ac:dyDescent="0.25">
      <c r="A256" t="s">
        <v>290</v>
      </c>
      <c r="B256" t="s">
        <v>317</v>
      </c>
      <c r="C256">
        <v>1.5758000000000001</v>
      </c>
      <c r="D256">
        <v>0.92310000000000003</v>
      </c>
      <c r="E256">
        <v>1.0508999999999999</v>
      </c>
    </row>
    <row r="257" spans="1:5" x14ac:dyDescent="0.25">
      <c r="A257" t="s">
        <v>357</v>
      </c>
      <c r="B257" t="s">
        <v>335</v>
      </c>
      <c r="C257">
        <v>1.9167000000000001</v>
      </c>
      <c r="D257">
        <v>2.0869</v>
      </c>
      <c r="E257">
        <v>0.64859999999999995</v>
      </c>
    </row>
    <row r="258" spans="1:5" x14ac:dyDescent="0.25">
      <c r="A258" t="s">
        <v>357</v>
      </c>
      <c r="B258" t="s">
        <v>334</v>
      </c>
      <c r="C258">
        <v>1.9167000000000001</v>
      </c>
      <c r="D258">
        <v>0.6956</v>
      </c>
      <c r="E258">
        <v>0.86480000000000001</v>
      </c>
    </row>
    <row r="259" spans="1:5" x14ac:dyDescent="0.25">
      <c r="A259" t="s">
        <v>357</v>
      </c>
      <c r="B259" t="s">
        <v>330</v>
      </c>
      <c r="C259">
        <v>1.9167000000000001</v>
      </c>
      <c r="D259">
        <v>0.78259999999999996</v>
      </c>
      <c r="E259">
        <v>1.2972999999999999</v>
      </c>
    </row>
    <row r="260" spans="1:5" x14ac:dyDescent="0.25">
      <c r="A260" t="s">
        <v>357</v>
      </c>
      <c r="B260" t="s">
        <v>332</v>
      </c>
      <c r="C260">
        <v>1.9167000000000001</v>
      </c>
      <c r="D260">
        <v>0.52170000000000005</v>
      </c>
      <c r="E260">
        <v>0.97299999999999998</v>
      </c>
    </row>
    <row r="261" spans="1:5" x14ac:dyDescent="0.25">
      <c r="A261" t="s">
        <v>357</v>
      </c>
      <c r="B261" t="s">
        <v>328</v>
      </c>
      <c r="C261">
        <v>1.9167000000000001</v>
      </c>
      <c r="D261">
        <v>0.86960000000000004</v>
      </c>
      <c r="E261">
        <v>1.7297</v>
      </c>
    </row>
    <row r="262" spans="1:5" x14ac:dyDescent="0.25">
      <c r="A262" t="s">
        <v>357</v>
      </c>
      <c r="B262" t="s">
        <v>337</v>
      </c>
      <c r="C262">
        <v>1.9167000000000001</v>
      </c>
      <c r="D262">
        <v>1.0435000000000001</v>
      </c>
      <c r="E262">
        <v>0.97299999999999998</v>
      </c>
    </row>
    <row r="263" spans="1:5" x14ac:dyDescent="0.25">
      <c r="A263" t="s">
        <v>357</v>
      </c>
      <c r="B263" t="s">
        <v>336</v>
      </c>
      <c r="C263">
        <v>1.9167000000000001</v>
      </c>
      <c r="D263">
        <v>0.86960000000000004</v>
      </c>
      <c r="E263">
        <v>0.86480000000000001</v>
      </c>
    </row>
    <row r="264" spans="1:5" x14ac:dyDescent="0.25">
      <c r="A264" t="s">
        <v>357</v>
      </c>
      <c r="B264" t="s">
        <v>331</v>
      </c>
      <c r="C264">
        <v>1.9167000000000001</v>
      </c>
      <c r="D264">
        <v>1.0435000000000001</v>
      </c>
      <c r="E264">
        <v>1.2972999999999999</v>
      </c>
    </row>
    <row r="265" spans="1:5" x14ac:dyDescent="0.25">
      <c r="A265" t="s">
        <v>357</v>
      </c>
      <c r="B265" t="s">
        <v>329</v>
      </c>
      <c r="C265">
        <v>1.9167000000000001</v>
      </c>
      <c r="D265">
        <v>0</v>
      </c>
      <c r="E265">
        <v>0</v>
      </c>
    </row>
    <row r="266" spans="1:5" x14ac:dyDescent="0.25">
      <c r="A266" t="s">
        <v>357</v>
      </c>
      <c r="B266" t="s">
        <v>333</v>
      </c>
      <c r="C266">
        <v>1.9167000000000001</v>
      </c>
      <c r="D266">
        <v>1.3043</v>
      </c>
      <c r="E266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M13" sqref="M13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338</v>
      </c>
      <c r="B2" t="s">
        <v>71</v>
      </c>
      <c r="C2">
        <v>0.86150000000000004</v>
      </c>
      <c r="D2">
        <v>1.1608000000000001</v>
      </c>
      <c r="E2">
        <v>1.052</v>
      </c>
    </row>
    <row r="3" spans="1:5" x14ac:dyDescent="0.25">
      <c r="A3" t="s">
        <v>338</v>
      </c>
      <c r="B3" t="s">
        <v>72</v>
      </c>
      <c r="C3">
        <v>0.86150000000000004</v>
      </c>
      <c r="D3">
        <v>0.58040000000000003</v>
      </c>
      <c r="E3">
        <v>0.501</v>
      </c>
    </row>
    <row r="4" spans="1:5" x14ac:dyDescent="0.25">
      <c r="A4" t="s">
        <v>338</v>
      </c>
      <c r="B4" t="s">
        <v>73</v>
      </c>
      <c r="C4">
        <v>0.86150000000000004</v>
      </c>
      <c r="D4">
        <v>0.23219999999999999</v>
      </c>
      <c r="E4">
        <v>1.8033999999999999</v>
      </c>
    </row>
    <row r="5" spans="1:5" x14ac:dyDescent="0.25">
      <c r="A5" t="s">
        <v>338</v>
      </c>
      <c r="B5" t="s">
        <v>74</v>
      </c>
      <c r="C5">
        <v>0.86150000000000004</v>
      </c>
      <c r="D5">
        <v>1.3929</v>
      </c>
      <c r="E5">
        <v>1.5028999999999999</v>
      </c>
    </row>
    <row r="6" spans="1:5" x14ac:dyDescent="0.25">
      <c r="A6" t="s">
        <v>338</v>
      </c>
      <c r="B6" t="s">
        <v>75</v>
      </c>
      <c r="C6">
        <v>0.86150000000000004</v>
      </c>
      <c r="D6">
        <v>0.77380000000000004</v>
      </c>
      <c r="E6">
        <v>0.62619999999999998</v>
      </c>
    </row>
    <row r="7" spans="1:5" x14ac:dyDescent="0.25">
      <c r="A7" t="s">
        <v>338</v>
      </c>
      <c r="B7" t="s">
        <v>76</v>
      </c>
      <c r="C7">
        <v>0.86150000000000004</v>
      </c>
      <c r="D7">
        <v>1.1608000000000001</v>
      </c>
      <c r="E7">
        <v>0.501</v>
      </c>
    </row>
    <row r="8" spans="1:5" x14ac:dyDescent="0.25">
      <c r="A8" t="s">
        <v>338</v>
      </c>
      <c r="B8" t="s">
        <v>77</v>
      </c>
      <c r="C8">
        <v>0.86150000000000004</v>
      </c>
      <c r="D8">
        <v>0.46429999999999999</v>
      </c>
      <c r="E8">
        <v>0.60109999999999997</v>
      </c>
    </row>
    <row r="9" spans="1:5" x14ac:dyDescent="0.25">
      <c r="A9" t="s">
        <v>338</v>
      </c>
      <c r="B9" t="s">
        <v>78</v>
      </c>
      <c r="C9">
        <v>0.86150000000000004</v>
      </c>
      <c r="D9">
        <v>0.92859999999999998</v>
      </c>
      <c r="E9">
        <v>1.2022999999999999</v>
      </c>
    </row>
    <row r="10" spans="1:5" x14ac:dyDescent="0.25">
      <c r="A10" t="s">
        <v>338</v>
      </c>
      <c r="B10" t="s">
        <v>79</v>
      </c>
      <c r="C10">
        <v>0.86150000000000004</v>
      </c>
      <c r="D10">
        <v>0.23219999999999999</v>
      </c>
      <c r="E10">
        <v>0.45090000000000002</v>
      </c>
    </row>
    <row r="11" spans="1:5" x14ac:dyDescent="0.25">
      <c r="A11" t="s">
        <v>338</v>
      </c>
      <c r="B11" t="s">
        <v>80</v>
      </c>
      <c r="C11">
        <v>0.86150000000000004</v>
      </c>
      <c r="D11">
        <v>1.8572</v>
      </c>
      <c r="E11">
        <v>1.2022999999999999</v>
      </c>
    </row>
    <row r="12" spans="1:5" x14ac:dyDescent="0.25">
      <c r="A12" t="s">
        <v>338</v>
      </c>
      <c r="B12" t="s">
        <v>81</v>
      </c>
      <c r="C12">
        <v>0.86150000000000004</v>
      </c>
      <c r="D12">
        <v>0.46429999999999999</v>
      </c>
      <c r="E12">
        <v>1.5028999999999999</v>
      </c>
    </row>
    <row r="13" spans="1:5" x14ac:dyDescent="0.25">
      <c r="A13" t="s">
        <v>338</v>
      </c>
      <c r="B13" t="s">
        <v>82</v>
      </c>
      <c r="C13">
        <v>0.86150000000000004</v>
      </c>
      <c r="D13">
        <v>0.87060000000000004</v>
      </c>
      <c r="E13">
        <v>1.5028999999999999</v>
      </c>
    </row>
    <row r="14" spans="1:5" x14ac:dyDescent="0.25">
      <c r="A14" t="s">
        <v>338</v>
      </c>
      <c r="B14" t="s">
        <v>83</v>
      </c>
      <c r="C14">
        <v>0.86150000000000004</v>
      </c>
      <c r="D14">
        <v>0.58040000000000003</v>
      </c>
      <c r="E14">
        <v>0.56359999999999999</v>
      </c>
    </row>
    <row r="15" spans="1:5" x14ac:dyDescent="0.25">
      <c r="A15" t="s">
        <v>338</v>
      </c>
      <c r="B15" t="s">
        <v>84</v>
      </c>
      <c r="C15">
        <v>0.86150000000000004</v>
      </c>
      <c r="D15">
        <v>1.1608000000000001</v>
      </c>
      <c r="E15">
        <v>0.75139999999999996</v>
      </c>
    </row>
    <row r="16" spans="1:5" x14ac:dyDescent="0.25">
      <c r="A16" t="s">
        <v>338</v>
      </c>
      <c r="B16" t="s">
        <v>85</v>
      </c>
      <c r="C16">
        <v>0.86150000000000004</v>
      </c>
      <c r="D16">
        <v>2.6116999999999999</v>
      </c>
      <c r="E16">
        <v>1.5028999999999999</v>
      </c>
    </row>
    <row r="17" spans="1:5" x14ac:dyDescent="0.25">
      <c r="A17" t="s">
        <v>338</v>
      </c>
      <c r="B17" t="s">
        <v>86</v>
      </c>
      <c r="C17">
        <v>0.86150000000000004</v>
      </c>
      <c r="D17">
        <v>0.23219999999999999</v>
      </c>
      <c r="E17">
        <v>0.90169999999999995</v>
      </c>
    </row>
    <row r="18" spans="1:5" x14ac:dyDescent="0.25">
      <c r="A18" t="s">
        <v>338</v>
      </c>
      <c r="B18" t="s">
        <v>87</v>
      </c>
      <c r="C18">
        <v>0.86150000000000004</v>
      </c>
      <c r="D18">
        <v>0.92859999999999998</v>
      </c>
      <c r="E18">
        <v>1.2022999999999999</v>
      </c>
    </row>
    <row r="19" spans="1:5" x14ac:dyDescent="0.25">
      <c r="A19" t="s">
        <v>338</v>
      </c>
      <c r="B19" t="s">
        <v>88</v>
      </c>
      <c r="C19">
        <v>0.86150000000000004</v>
      </c>
      <c r="D19">
        <v>1.8572</v>
      </c>
      <c r="E19">
        <v>1.2022999999999999</v>
      </c>
    </row>
    <row r="20" spans="1:5" x14ac:dyDescent="0.25">
      <c r="A20" t="s">
        <v>338</v>
      </c>
      <c r="B20" t="s">
        <v>89</v>
      </c>
      <c r="C20">
        <v>0.86150000000000004</v>
      </c>
      <c r="D20">
        <v>1.1608000000000001</v>
      </c>
      <c r="E20">
        <v>0.15029999999999999</v>
      </c>
    </row>
    <row r="21" spans="1:5" x14ac:dyDescent="0.25">
      <c r="A21" t="s">
        <v>338</v>
      </c>
      <c r="B21" t="s">
        <v>90</v>
      </c>
      <c r="C21">
        <v>0.86150000000000004</v>
      </c>
      <c r="D21">
        <v>2.0312999999999999</v>
      </c>
      <c r="E21">
        <v>0.75139999999999996</v>
      </c>
    </row>
    <row r="22" spans="1:5" x14ac:dyDescent="0.25">
      <c r="A22" t="s">
        <v>338</v>
      </c>
      <c r="B22" t="s">
        <v>91</v>
      </c>
      <c r="C22">
        <v>0.86150000000000004</v>
      </c>
      <c r="D22">
        <v>1.3929</v>
      </c>
      <c r="E22">
        <v>1.052</v>
      </c>
    </row>
    <row r="23" spans="1:5" x14ac:dyDescent="0.25">
      <c r="A23" t="s">
        <v>338</v>
      </c>
      <c r="B23" t="s">
        <v>92</v>
      </c>
      <c r="C23">
        <v>0.86150000000000004</v>
      </c>
      <c r="D23">
        <v>0.77380000000000004</v>
      </c>
      <c r="E23">
        <v>1.2524</v>
      </c>
    </row>
    <row r="24" spans="1:5" x14ac:dyDescent="0.25">
      <c r="A24" t="s">
        <v>338</v>
      </c>
      <c r="B24" t="s">
        <v>93</v>
      </c>
      <c r="C24">
        <v>0.86150000000000004</v>
      </c>
      <c r="D24">
        <v>0.92859999999999998</v>
      </c>
      <c r="E24">
        <v>1.3526</v>
      </c>
    </row>
    <row r="25" spans="1:5" x14ac:dyDescent="0.25">
      <c r="A25" t="s">
        <v>338</v>
      </c>
      <c r="B25" t="s">
        <v>94</v>
      </c>
      <c r="C25">
        <v>0.86150000000000004</v>
      </c>
      <c r="D25">
        <v>1.5477000000000001</v>
      </c>
      <c r="E25">
        <v>0.87670000000000003</v>
      </c>
    </row>
    <row r="26" spans="1:5" x14ac:dyDescent="0.25">
      <c r="A26" t="s">
        <v>338</v>
      </c>
      <c r="B26" t="s">
        <v>95</v>
      </c>
      <c r="C26">
        <v>0.86150000000000004</v>
      </c>
      <c r="D26">
        <v>0.69650000000000001</v>
      </c>
      <c r="E26">
        <v>1.5028999999999999</v>
      </c>
    </row>
    <row r="27" spans="1:5" x14ac:dyDescent="0.25">
      <c r="A27" t="s">
        <v>338</v>
      </c>
      <c r="B27" t="s">
        <v>96</v>
      </c>
      <c r="C27">
        <v>0.86150000000000004</v>
      </c>
      <c r="D27">
        <v>0.29020000000000001</v>
      </c>
      <c r="E27">
        <v>0.75139999999999996</v>
      </c>
    </row>
    <row r="28" spans="1:5" x14ac:dyDescent="0.25">
      <c r="A28" t="s">
        <v>350</v>
      </c>
      <c r="B28" t="s">
        <v>97</v>
      </c>
      <c r="C28">
        <v>1.1943999999999999</v>
      </c>
      <c r="D28">
        <v>0.55820000000000003</v>
      </c>
      <c r="E28">
        <v>1.6271</v>
      </c>
    </row>
    <row r="29" spans="1:5" x14ac:dyDescent="0.25">
      <c r="A29" t="s">
        <v>350</v>
      </c>
      <c r="B29" t="s">
        <v>98</v>
      </c>
      <c r="C29">
        <v>1.1943999999999999</v>
      </c>
      <c r="D29">
        <v>0.55820000000000003</v>
      </c>
      <c r="E29">
        <v>1.2202999999999999</v>
      </c>
    </row>
    <row r="30" spans="1:5" x14ac:dyDescent="0.25">
      <c r="A30" t="s">
        <v>350</v>
      </c>
      <c r="B30" t="s">
        <v>99</v>
      </c>
      <c r="C30">
        <v>1.1943999999999999</v>
      </c>
      <c r="D30">
        <v>0.83720000000000006</v>
      </c>
      <c r="E30">
        <v>0.81359999999999999</v>
      </c>
    </row>
    <row r="31" spans="1:5" x14ac:dyDescent="0.25">
      <c r="A31" t="s">
        <v>350</v>
      </c>
      <c r="B31" t="s">
        <v>100</v>
      </c>
      <c r="C31">
        <v>1.1943999999999999</v>
      </c>
      <c r="D31">
        <v>0.83720000000000006</v>
      </c>
      <c r="E31">
        <v>1.0168999999999999</v>
      </c>
    </row>
    <row r="32" spans="1:5" x14ac:dyDescent="0.25">
      <c r="A32" t="s">
        <v>350</v>
      </c>
      <c r="B32" t="s">
        <v>101</v>
      </c>
      <c r="C32">
        <v>1.1943999999999999</v>
      </c>
      <c r="D32">
        <v>1.6745000000000001</v>
      </c>
      <c r="E32">
        <v>1.0168999999999999</v>
      </c>
    </row>
    <row r="33" spans="1:5" x14ac:dyDescent="0.25">
      <c r="A33" t="s">
        <v>350</v>
      </c>
      <c r="B33" t="s">
        <v>102</v>
      </c>
      <c r="C33">
        <v>1.1943999999999999</v>
      </c>
      <c r="D33">
        <v>0.55820000000000003</v>
      </c>
      <c r="E33">
        <v>0.40679999999999999</v>
      </c>
    </row>
    <row r="34" spans="1:5" x14ac:dyDescent="0.25">
      <c r="A34" t="s">
        <v>350</v>
      </c>
      <c r="B34" t="s">
        <v>103</v>
      </c>
      <c r="C34">
        <v>1.1943999999999999</v>
      </c>
      <c r="D34">
        <v>0.83720000000000006</v>
      </c>
      <c r="E34">
        <v>0.81359999999999999</v>
      </c>
    </row>
    <row r="35" spans="1:5" x14ac:dyDescent="0.25">
      <c r="A35" t="s">
        <v>350</v>
      </c>
      <c r="B35" t="s">
        <v>104</v>
      </c>
      <c r="C35">
        <v>1.1943999999999999</v>
      </c>
      <c r="D35">
        <v>0.55820000000000003</v>
      </c>
      <c r="E35">
        <v>2.2372999999999998</v>
      </c>
    </row>
    <row r="36" spans="1:5" x14ac:dyDescent="0.25">
      <c r="A36" t="s">
        <v>350</v>
      </c>
      <c r="B36" t="s">
        <v>105</v>
      </c>
      <c r="C36">
        <v>1.1943999999999999</v>
      </c>
      <c r="D36">
        <v>1.3954</v>
      </c>
      <c r="E36">
        <v>0.2034</v>
      </c>
    </row>
    <row r="37" spans="1:5" x14ac:dyDescent="0.25">
      <c r="A37" t="s">
        <v>350</v>
      </c>
      <c r="B37" t="s">
        <v>106</v>
      </c>
      <c r="C37">
        <v>1.1943999999999999</v>
      </c>
      <c r="D37">
        <v>2.2326000000000001</v>
      </c>
      <c r="E37">
        <v>0.61019999999999996</v>
      </c>
    </row>
    <row r="38" spans="1:5" x14ac:dyDescent="0.25">
      <c r="A38" t="s">
        <v>350</v>
      </c>
      <c r="B38" t="s">
        <v>107</v>
      </c>
      <c r="C38">
        <v>1.1943999999999999</v>
      </c>
      <c r="D38">
        <v>1.1163000000000001</v>
      </c>
      <c r="E38">
        <v>1.0168999999999999</v>
      </c>
    </row>
    <row r="39" spans="1:5" x14ac:dyDescent="0.25">
      <c r="A39" t="s">
        <v>350</v>
      </c>
      <c r="B39" t="s">
        <v>108</v>
      </c>
      <c r="C39">
        <v>1.1943999999999999</v>
      </c>
      <c r="D39">
        <v>0.83720000000000006</v>
      </c>
      <c r="E39">
        <v>1.0168999999999999</v>
      </c>
    </row>
    <row r="40" spans="1:5" x14ac:dyDescent="0.25">
      <c r="A40" t="s">
        <v>339</v>
      </c>
      <c r="B40" t="s">
        <v>109</v>
      </c>
      <c r="C40">
        <v>1.0484</v>
      </c>
      <c r="D40">
        <v>0.95379999999999998</v>
      </c>
      <c r="E40">
        <v>1.5998000000000001</v>
      </c>
    </row>
    <row r="41" spans="1:5" x14ac:dyDescent="0.25">
      <c r="A41" t="s">
        <v>339</v>
      </c>
      <c r="B41" t="s">
        <v>110</v>
      </c>
      <c r="C41">
        <v>1.0484</v>
      </c>
      <c r="D41">
        <v>1.24</v>
      </c>
      <c r="E41">
        <v>0.93859999999999999</v>
      </c>
    </row>
    <row r="42" spans="1:5" x14ac:dyDescent="0.25">
      <c r="A42" t="s">
        <v>339</v>
      </c>
      <c r="B42" t="s">
        <v>111</v>
      </c>
      <c r="C42">
        <v>1.0484</v>
      </c>
      <c r="D42">
        <v>1.0491999999999999</v>
      </c>
      <c r="E42">
        <v>0.68259999999999998</v>
      </c>
    </row>
    <row r="43" spans="1:5" x14ac:dyDescent="0.25">
      <c r="A43" t="s">
        <v>339</v>
      </c>
      <c r="B43" t="s">
        <v>112</v>
      </c>
      <c r="C43">
        <v>1.0484</v>
      </c>
      <c r="D43">
        <v>0.95379999999999998</v>
      </c>
      <c r="E43">
        <v>0.94799999999999995</v>
      </c>
    </row>
    <row r="44" spans="1:5" x14ac:dyDescent="0.25">
      <c r="A44" t="s">
        <v>339</v>
      </c>
      <c r="B44" t="s">
        <v>113</v>
      </c>
      <c r="C44">
        <v>1.0484</v>
      </c>
      <c r="D44">
        <v>1.0598000000000001</v>
      </c>
      <c r="E44">
        <v>1.5168999999999999</v>
      </c>
    </row>
    <row r="45" spans="1:5" x14ac:dyDescent="0.25">
      <c r="A45" t="s">
        <v>339</v>
      </c>
      <c r="B45" t="s">
        <v>114</v>
      </c>
      <c r="C45">
        <v>1.0484</v>
      </c>
      <c r="D45">
        <v>1.5261</v>
      </c>
      <c r="E45">
        <v>0.76790000000000003</v>
      </c>
    </row>
    <row r="46" spans="1:5" x14ac:dyDescent="0.25">
      <c r="A46" t="s">
        <v>339</v>
      </c>
      <c r="B46" t="s">
        <v>115</v>
      </c>
      <c r="C46">
        <v>1.0484</v>
      </c>
      <c r="D46">
        <v>0.52990000000000004</v>
      </c>
      <c r="E46">
        <v>1.0428999999999999</v>
      </c>
    </row>
    <row r="47" spans="1:5" x14ac:dyDescent="0.25">
      <c r="A47" t="s">
        <v>339</v>
      </c>
      <c r="B47" t="s">
        <v>116</v>
      </c>
      <c r="C47">
        <v>1.0484</v>
      </c>
      <c r="D47">
        <v>0.95379999999999998</v>
      </c>
      <c r="E47">
        <v>1.3652</v>
      </c>
    </row>
    <row r="48" spans="1:5" x14ac:dyDescent="0.25">
      <c r="A48" t="s">
        <v>339</v>
      </c>
      <c r="B48" t="s">
        <v>117</v>
      </c>
      <c r="C48">
        <v>1.0484</v>
      </c>
      <c r="D48">
        <v>0.7631</v>
      </c>
      <c r="E48">
        <v>0.34129999999999999</v>
      </c>
    </row>
    <row r="49" spans="1:5" x14ac:dyDescent="0.25">
      <c r="A49" t="s">
        <v>339</v>
      </c>
      <c r="B49" t="s">
        <v>118</v>
      </c>
      <c r="C49">
        <v>1.0484</v>
      </c>
      <c r="D49">
        <v>0.84789999999999999</v>
      </c>
      <c r="E49">
        <v>0.56879999999999997</v>
      </c>
    </row>
    <row r="50" spans="1:5" x14ac:dyDescent="0.25">
      <c r="A50" t="s">
        <v>339</v>
      </c>
      <c r="B50" t="s">
        <v>119</v>
      </c>
      <c r="C50">
        <v>1.0484</v>
      </c>
      <c r="D50">
        <v>2.2654000000000001</v>
      </c>
      <c r="E50">
        <v>0.5333</v>
      </c>
    </row>
    <row r="51" spans="1:5" x14ac:dyDescent="0.25">
      <c r="A51" t="s">
        <v>339</v>
      </c>
      <c r="B51" t="s">
        <v>120</v>
      </c>
      <c r="C51">
        <v>1.0484</v>
      </c>
      <c r="D51">
        <v>0.84789999999999999</v>
      </c>
      <c r="E51">
        <v>1.0428999999999999</v>
      </c>
    </row>
    <row r="52" spans="1:5" x14ac:dyDescent="0.25">
      <c r="A52" t="s">
        <v>339</v>
      </c>
      <c r="B52" t="s">
        <v>121</v>
      </c>
      <c r="C52">
        <v>1.0484</v>
      </c>
      <c r="D52">
        <v>1.0405</v>
      </c>
      <c r="E52">
        <v>1.3186</v>
      </c>
    </row>
    <row r="53" spans="1:5" x14ac:dyDescent="0.25">
      <c r="A53" t="s">
        <v>339</v>
      </c>
      <c r="B53" t="s">
        <v>122</v>
      </c>
      <c r="C53">
        <v>1.0484</v>
      </c>
      <c r="D53">
        <v>0.59609999999999996</v>
      </c>
      <c r="E53">
        <v>1.1732</v>
      </c>
    </row>
    <row r="54" spans="1:5" x14ac:dyDescent="0.25">
      <c r="A54" t="s">
        <v>339</v>
      </c>
      <c r="B54" t="s">
        <v>123</v>
      </c>
      <c r="C54">
        <v>1.0484</v>
      </c>
      <c r="D54">
        <v>1.24</v>
      </c>
      <c r="E54">
        <v>1.0239</v>
      </c>
    </row>
    <row r="55" spans="1:5" x14ac:dyDescent="0.25">
      <c r="A55" t="s">
        <v>339</v>
      </c>
      <c r="B55" t="s">
        <v>124</v>
      </c>
      <c r="C55">
        <v>1.0484</v>
      </c>
      <c r="D55">
        <v>0.71540000000000004</v>
      </c>
      <c r="E55">
        <v>0.95989999999999998</v>
      </c>
    </row>
    <row r="56" spans="1:5" x14ac:dyDescent="0.25">
      <c r="A56" t="s">
        <v>339</v>
      </c>
      <c r="B56" t="s">
        <v>125</v>
      </c>
      <c r="C56">
        <v>1.0484</v>
      </c>
      <c r="D56">
        <v>1.1922999999999999</v>
      </c>
      <c r="E56">
        <v>0.74660000000000004</v>
      </c>
    </row>
    <row r="57" spans="1:5" x14ac:dyDescent="0.25">
      <c r="A57" t="s">
        <v>339</v>
      </c>
      <c r="B57" t="s">
        <v>126</v>
      </c>
      <c r="C57">
        <v>1.0484</v>
      </c>
      <c r="D57">
        <v>0.95379999999999998</v>
      </c>
      <c r="E57">
        <v>1.5168999999999999</v>
      </c>
    </row>
    <row r="58" spans="1:5" x14ac:dyDescent="0.25">
      <c r="A58" t="s">
        <v>339</v>
      </c>
      <c r="B58" t="s">
        <v>127</v>
      </c>
      <c r="C58">
        <v>1.0484</v>
      </c>
      <c r="D58">
        <v>0.78039999999999998</v>
      </c>
      <c r="E58">
        <v>1.1635</v>
      </c>
    </row>
    <row r="59" spans="1:5" x14ac:dyDescent="0.25">
      <c r="A59" t="s">
        <v>339</v>
      </c>
      <c r="B59" t="s">
        <v>128</v>
      </c>
      <c r="C59">
        <v>1.0484</v>
      </c>
      <c r="D59">
        <v>0.57230000000000003</v>
      </c>
      <c r="E59">
        <v>0.76790000000000003</v>
      </c>
    </row>
    <row r="60" spans="1:5" x14ac:dyDescent="0.25">
      <c r="A60" t="s">
        <v>340</v>
      </c>
      <c r="B60" t="s">
        <v>129</v>
      </c>
      <c r="C60">
        <v>1.2321</v>
      </c>
      <c r="D60">
        <v>0.69569999999999999</v>
      </c>
      <c r="E60">
        <v>0.98160000000000003</v>
      </c>
    </row>
    <row r="61" spans="1:5" x14ac:dyDescent="0.25">
      <c r="A61" t="s">
        <v>340</v>
      </c>
      <c r="B61" t="s">
        <v>130</v>
      </c>
      <c r="C61">
        <v>1.2321</v>
      </c>
      <c r="D61">
        <v>0.92759999999999998</v>
      </c>
      <c r="E61">
        <v>1.4722999999999999</v>
      </c>
    </row>
    <row r="62" spans="1:5" x14ac:dyDescent="0.25">
      <c r="A62" t="s">
        <v>340</v>
      </c>
      <c r="B62" t="s">
        <v>131</v>
      </c>
      <c r="C62">
        <v>1.2321</v>
      </c>
      <c r="D62">
        <v>1.3914</v>
      </c>
      <c r="E62">
        <v>0.88339999999999996</v>
      </c>
    </row>
    <row r="63" spans="1:5" x14ac:dyDescent="0.25">
      <c r="A63" t="s">
        <v>340</v>
      </c>
      <c r="B63" t="s">
        <v>132</v>
      </c>
      <c r="C63">
        <v>1.2321</v>
      </c>
      <c r="D63">
        <v>0.57969999999999999</v>
      </c>
      <c r="E63">
        <v>1.3742000000000001</v>
      </c>
    </row>
    <row r="64" spans="1:5" x14ac:dyDescent="0.25">
      <c r="A64" t="s">
        <v>340</v>
      </c>
      <c r="B64" t="s">
        <v>133</v>
      </c>
      <c r="C64">
        <v>1.2321</v>
      </c>
      <c r="D64">
        <v>0.81159999999999999</v>
      </c>
      <c r="E64">
        <v>1.4722999999999999</v>
      </c>
    </row>
    <row r="65" spans="1:5" x14ac:dyDescent="0.25">
      <c r="A65" t="s">
        <v>340</v>
      </c>
      <c r="B65" t="s">
        <v>134</v>
      </c>
      <c r="C65">
        <v>1.2321</v>
      </c>
      <c r="D65">
        <v>0.81159999999999999</v>
      </c>
      <c r="E65">
        <v>0.68710000000000004</v>
      </c>
    </row>
    <row r="66" spans="1:5" x14ac:dyDescent="0.25">
      <c r="A66" t="s">
        <v>340</v>
      </c>
      <c r="B66" t="s">
        <v>135</v>
      </c>
      <c r="C66">
        <v>1.2321</v>
      </c>
      <c r="D66">
        <v>2.0870000000000002</v>
      </c>
      <c r="E66">
        <v>0.7853</v>
      </c>
    </row>
    <row r="67" spans="1:5" x14ac:dyDescent="0.25">
      <c r="A67" t="s">
        <v>340</v>
      </c>
      <c r="B67" t="s">
        <v>136</v>
      </c>
      <c r="C67">
        <v>1.2321</v>
      </c>
      <c r="D67">
        <v>0.46379999999999999</v>
      </c>
      <c r="E67">
        <v>0.68710000000000004</v>
      </c>
    </row>
    <row r="68" spans="1:5" x14ac:dyDescent="0.25">
      <c r="A68" t="s">
        <v>340</v>
      </c>
      <c r="B68" t="s">
        <v>137</v>
      </c>
      <c r="C68">
        <v>1.2321</v>
      </c>
      <c r="D68">
        <v>0.46379999999999999</v>
      </c>
      <c r="E68">
        <v>0.7853</v>
      </c>
    </row>
    <row r="69" spans="1:5" x14ac:dyDescent="0.25">
      <c r="A69" t="s">
        <v>340</v>
      </c>
      <c r="B69" t="s">
        <v>138</v>
      </c>
      <c r="C69">
        <v>1.2321</v>
      </c>
      <c r="D69">
        <v>0.2319</v>
      </c>
      <c r="E69">
        <v>1.5705</v>
      </c>
    </row>
    <row r="70" spans="1:5" x14ac:dyDescent="0.25">
      <c r="A70" t="s">
        <v>340</v>
      </c>
      <c r="B70" t="s">
        <v>139</v>
      </c>
      <c r="C70">
        <v>1.2321</v>
      </c>
      <c r="D70">
        <v>1.8551</v>
      </c>
      <c r="E70">
        <v>0.58889999999999998</v>
      </c>
    </row>
    <row r="71" spans="1:5" x14ac:dyDescent="0.25">
      <c r="A71" t="s">
        <v>340</v>
      </c>
      <c r="B71" t="s">
        <v>140</v>
      </c>
      <c r="C71">
        <v>1.2321</v>
      </c>
      <c r="D71">
        <v>1.6232</v>
      </c>
      <c r="E71">
        <v>0.58889999999999998</v>
      </c>
    </row>
    <row r="72" spans="1:5" x14ac:dyDescent="0.25">
      <c r="A72" t="s">
        <v>340</v>
      </c>
      <c r="B72" t="s">
        <v>141</v>
      </c>
      <c r="C72">
        <v>1.2321</v>
      </c>
      <c r="D72">
        <v>1.5073000000000001</v>
      </c>
      <c r="E72">
        <v>1.0797000000000001</v>
      </c>
    </row>
    <row r="73" spans="1:5" x14ac:dyDescent="0.25">
      <c r="A73" t="s">
        <v>340</v>
      </c>
      <c r="B73" t="s">
        <v>142</v>
      </c>
      <c r="C73">
        <v>1.2321</v>
      </c>
      <c r="D73">
        <v>1.8551</v>
      </c>
      <c r="E73">
        <v>1.1778999999999999</v>
      </c>
    </row>
    <row r="74" spans="1:5" x14ac:dyDescent="0.25">
      <c r="A74" t="s">
        <v>340</v>
      </c>
      <c r="B74" t="s">
        <v>143</v>
      </c>
      <c r="C74">
        <v>1.2321</v>
      </c>
      <c r="D74">
        <v>0.2319</v>
      </c>
      <c r="E74">
        <v>0.98160000000000003</v>
      </c>
    </row>
    <row r="75" spans="1:5" x14ac:dyDescent="0.25">
      <c r="A75" t="s">
        <v>340</v>
      </c>
      <c r="B75" t="s">
        <v>144</v>
      </c>
      <c r="C75">
        <v>1.2321</v>
      </c>
      <c r="D75">
        <v>0.46379999999999999</v>
      </c>
      <c r="E75">
        <v>0.88339999999999996</v>
      </c>
    </row>
    <row r="76" spans="1:5" x14ac:dyDescent="0.25">
      <c r="A76" t="s">
        <v>341</v>
      </c>
      <c r="B76" t="s">
        <v>145</v>
      </c>
      <c r="C76">
        <v>1.2142999999999999</v>
      </c>
      <c r="D76">
        <v>0.82350000000000001</v>
      </c>
      <c r="E76">
        <v>0.57269999999999999</v>
      </c>
    </row>
    <row r="77" spans="1:5" x14ac:dyDescent="0.25">
      <c r="A77" t="s">
        <v>341</v>
      </c>
      <c r="B77" t="s">
        <v>146</v>
      </c>
      <c r="C77">
        <v>1.2142999999999999</v>
      </c>
      <c r="D77">
        <v>0</v>
      </c>
      <c r="E77">
        <v>1.0182</v>
      </c>
    </row>
    <row r="78" spans="1:5" x14ac:dyDescent="0.25">
      <c r="A78" t="s">
        <v>341</v>
      </c>
      <c r="B78" t="s">
        <v>147</v>
      </c>
      <c r="C78">
        <v>1.2142999999999999</v>
      </c>
      <c r="D78">
        <v>1.4412</v>
      </c>
      <c r="E78">
        <v>1.7181999999999999</v>
      </c>
    </row>
    <row r="79" spans="1:5" x14ac:dyDescent="0.25">
      <c r="A79" t="s">
        <v>341</v>
      </c>
      <c r="B79" t="s">
        <v>148</v>
      </c>
      <c r="C79">
        <v>1.2142999999999999</v>
      </c>
      <c r="D79">
        <v>2.4706000000000001</v>
      </c>
      <c r="E79">
        <v>0.25459999999999999</v>
      </c>
    </row>
    <row r="80" spans="1:5" x14ac:dyDescent="0.25">
      <c r="A80" t="s">
        <v>341</v>
      </c>
      <c r="B80" t="s">
        <v>149</v>
      </c>
      <c r="C80">
        <v>1.2142999999999999</v>
      </c>
      <c r="D80">
        <v>1.0294000000000001</v>
      </c>
      <c r="E80">
        <v>0.38179999999999997</v>
      </c>
    </row>
    <row r="81" spans="1:5" x14ac:dyDescent="0.25">
      <c r="A81" t="s">
        <v>341</v>
      </c>
      <c r="B81" t="s">
        <v>150</v>
      </c>
      <c r="C81">
        <v>1.2142999999999999</v>
      </c>
      <c r="D81">
        <v>1.0980000000000001</v>
      </c>
      <c r="E81">
        <v>0.5091</v>
      </c>
    </row>
    <row r="82" spans="1:5" x14ac:dyDescent="0.25">
      <c r="A82" t="s">
        <v>341</v>
      </c>
      <c r="B82" t="s">
        <v>151</v>
      </c>
      <c r="C82">
        <v>1.2142999999999999</v>
      </c>
      <c r="D82">
        <v>1.2353000000000001</v>
      </c>
      <c r="E82">
        <v>1.3364</v>
      </c>
    </row>
    <row r="83" spans="1:5" x14ac:dyDescent="0.25">
      <c r="A83" t="s">
        <v>341</v>
      </c>
      <c r="B83" t="s">
        <v>152</v>
      </c>
      <c r="C83">
        <v>1.2142999999999999</v>
      </c>
      <c r="D83">
        <v>1.4412</v>
      </c>
      <c r="E83">
        <v>0.76370000000000005</v>
      </c>
    </row>
    <row r="84" spans="1:5" x14ac:dyDescent="0.25">
      <c r="A84" t="s">
        <v>341</v>
      </c>
      <c r="B84" t="s">
        <v>318</v>
      </c>
      <c r="C84">
        <v>1.2142999999999999</v>
      </c>
      <c r="D84">
        <v>0.27450000000000002</v>
      </c>
      <c r="E84">
        <v>1.0182</v>
      </c>
    </row>
    <row r="85" spans="1:5" x14ac:dyDescent="0.25">
      <c r="A85" t="s">
        <v>341</v>
      </c>
      <c r="B85" t="s">
        <v>153</v>
      </c>
      <c r="C85">
        <v>1.2142999999999999</v>
      </c>
      <c r="D85">
        <v>0</v>
      </c>
      <c r="E85">
        <v>0.76370000000000005</v>
      </c>
    </row>
    <row r="86" spans="1:5" x14ac:dyDescent="0.25">
      <c r="A86" t="s">
        <v>341</v>
      </c>
      <c r="B86" t="s">
        <v>154</v>
      </c>
      <c r="C86">
        <v>1.2142999999999999</v>
      </c>
      <c r="D86">
        <v>0.54900000000000004</v>
      </c>
      <c r="E86">
        <v>2.0364</v>
      </c>
    </row>
    <row r="87" spans="1:5" x14ac:dyDescent="0.25">
      <c r="A87" t="s">
        <v>341</v>
      </c>
      <c r="B87" t="s">
        <v>319</v>
      </c>
      <c r="C87">
        <v>1.2142999999999999</v>
      </c>
      <c r="D87">
        <v>1.2353000000000001</v>
      </c>
      <c r="E87">
        <v>1.5273000000000001</v>
      </c>
    </row>
    <row r="88" spans="1:5" x14ac:dyDescent="0.25">
      <c r="A88" t="s">
        <v>351</v>
      </c>
      <c r="B88" t="s">
        <v>155</v>
      </c>
      <c r="C88">
        <v>1.1635</v>
      </c>
      <c r="D88">
        <v>0.85950000000000004</v>
      </c>
      <c r="E88">
        <v>1.456</v>
      </c>
    </row>
    <row r="89" spans="1:5" x14ac:dyDescent="0.25">
      <c r="A89" t="s">
        <v>351</v>
      </c>
      <c r="B89" t="s">
        <v>156</v>
      </c>
      <c r="C89">
        <v>1.1635</v>
      </c>
      <c r="D89">
        <v>0.77349999999999997</v>
      </c>
      <c r="E89">
        <v>1.1648000000000001</v>
      </c>
    </row>
    <row r="90" spans="1:5" x14ac:dyDescent="0.25">
      <c r="A90" t="s">
        <v>351</v>
      </c>
      <c r="B90" t="s">
        <v>157</v>
      </c>
      <c r="C90">
        <v>1.1635</v>
      </c>
      <c r="D90">
        <v>1.105</v>
      </c>
      <c r="E90">
        <v>0.23769999999999999</v>
      </c>
    </row>
    <row r="91" spans="1:5" x14ac:dyDescent="0.25">
      <c r="A91" t="s">
        <v>351</v>
      </c>
      <c r="B91" t="s">
        <v>158</v>
      </c>
      <c r="C91">
        <v>1.1635</v>
      </c>
      <c r="D91">
        <v>1.1459999999999999</v>
      </c>
      <c r="E91">
        <v>0.27729999999999999</v>
      </c>
    </row>
    <row r="92" spans="1:5" x14ac:dyDescent="0.25">
      <c r="A92" t="s">
        <v>351</v>
      </c>
      <c r="B92" t="s">
        <v>159</v>
      </c>
      <c r="C92">
        <v>1.1635</v>
      </c>
      <c r="D92">
        <v>1.3752</v>
      </c>
      <c r="E92">
        <v>1.3311999999999999</v>
      </c>
    </row>
    <row r="93" spans="1:5" x14ac:dyDescent="0.25">
      <c r="A93" t="s">
        <v>351</v>
      </c>
      <c r="B93" t="s">
        <v>160</v>
      </c>
      <c r="C93">
        <v>1.1635</v>
      </c>
      <c r="D93">
        <v>0.60160000000000002</v>
      </c>
      <c r="E93">
        <v>1.3311999999999999</v>
      </c>
    </row>
    <row r="94" spans="1:5" x14ac:dyDescent="0.25">
      <c r="A94" t="s">
        <v>351</v>
      </c>
      <c r="B94" t="s">
        <v>161</v>
      </c>
      <c r="C94">
        <v>1.1635</v>
      </c>
      <c r="D94">
        <v>1.2415</v>
      </c>
      <c r="E94">
        <v>1.0168999999999999</v>
      </c>
    </row>
    <row r="95" spans="1:5" x14ac:dyDescent="0.25">
      <c r="A95" t="s">
        <v>351</v>
      </c>
      <c r="B95" t="s">
        <v>162</v>
      </c>
      <c r="C95">
        <v>1.1635</v>
      </c>
      <c r="D95">
        <v>0.76400000000000001</v>
      </c>
      <c r="E95">
        <v>1.5716000000000001</v>
      </c>
    </row>
    <row r="96" spans="1:5" x14ac:dyDescent="0.25">
      <c r="A96" t="s">
        <v>351</v>
      </c>
      <c r="B96" t="s">
        <v>163</v>
      </c>
      <c r="C96">
        <v>1.1635</v>
      </c>
      <c r="D96">
        <v>1.6234999999999999</v>
      </c>
      <c r="E96">
        <v>0.73960000000000004</v>
      </c>
    </row>
    <row r="97" spans="1:5" x14ac:dyDescent="0.25">
      <c r="A97" t="s">
        <v>351</v>
      </c>
      <c r="B97" t="s">
        <v>164</v>
      </c>
      <c r="C97">
        <v>1.1635</v>
      </c>
      <c r="D97">
        <v>1.0743</v>
      </c>
      <c r="E97">
        <v>0.83199999999999996</v>
      </c>
    </row>
    <row r="98" spans="1:5" x14ac:dyDescent="0.25">
      <c r="A98" t="s">
        <v>351</v>
      </c>
      <c r="B98" t="s">
        <v>165</v>
      </c>
      <c r="C98">
        <v>1.1635</v>
      </c>
      <c r="D98">
        <v>0.64459999999999995</v>
      </c>
      <c r="E98">
        <v>1.248</v>
      </c>
    </row>
    <row r="99" spans="1:5" x14ac:dyDescent="0.25">
      <c r="A99" t="s">
        <v>351</v>
      </c>
      <c r="B99" t="s">
        <v>166</v>
      </c>
      <c r="C99">
        <v>1.1635</v>
      </c>
      <c r="D99">
        <v>0.73670000000000002</v>
      </c>
      <c r="E99">
        <v>0.47539999999999999</v>
      </c>
    </row>
    <row r="100" spans="1:5" x14ac:dyDescent="0.25">
      <c r="A100" t="s">
        <v>342</v>
      </c>
      <c r="B100" t="s">
        <v>167</v>
      </c>
      <c r="C100">
        <v>1.2016</v>
      </c>
      <c r="D100">
        <v>0.66579999999999995</v>
      </c>
      <c r="E100">
        <v>0.9073</v>
      </c>
    </row>
    <row r="101" spans="1:5" x14ac:dyDescent="0.25">
      <c r="A101" t="s">
        <v>342</v>
      </c>
      <c r="B101" t="s">
        <v>168</v>
      </c>
      <c r="C101">
        <v>1.2016</v>
      </c>
      <c r="D101">
        <v>0.97089999999999999</v>
      </c>
      <c r="E101">
        <v>0.75609999999999999</v>
      </c>
    </row>
    <row r="102" spans="1:5" x14ac:dyDescent="0.25">
      <c r="A102" t="s">
        <v>342</v>
      </c>
      <c r="B102" t="s">
        <v>169</v>
      </c>
      <c r="C102">
        <v>1.2016</v>
      </c>
      <c r="D102">
        <v>1.3444</v>
      </c>
      <c r="E102">
        <v>1.105</v>
      </c>
    </row>
    <row r="103" spans="1:5" x14ac:dyDescent="0.25">
      <c r="A103" t="s">
        <v>342</v>
      </c>
      <c r="B103" t="s">
        <v>170</v>
      </c>
      <c r="C103">
        <v>1.2016</v>
      </c>
      <c r="D103">
        <v>1.0403</v>
      </c>
      <c r="E103">
        <v>1.0710999999999999</v>
      </c>
    </row>
    <row r="104" spans="1:5" x14ac:dyDescent="0.25">
      <c r="A104" t="s">
        <v>342</v>
      </c>
      <c r="B104" t="s">
        <v>171</v>
      </c>
      <c r="C104">
        <v>1.2016</v>
      </c>
      <c r="D104">
        <v>0.8962</v>
      </c>
      <c r="E104">
        <v>1.0468999999999999</v>
      </c>
    </row>
    <row r="105" spans="1:5" x14ac:dyDescent="0.25">
      <c r="A105" t="s">
        <v>342</v>
      </c>
      <c r="B105" t="s">
        <v>172</v>
      </c>
      <c r="C105">
        <v>1.2016</v>
      </c>
      <c r="D105">
        <v>0.70420000000000005</v>
      </c>
      <c r="E105">
        <v>1.5122</v>
      </c>
    </row>
    <row r="106" spans="1:5" x14ac:dyDescent="0.25">
      <c r="A106" t="s">
        <v>342</v>
      </c>
      <c r="B106" t="s">
        <v>173</v>
      </c>
      <c r="C106">
        <v>1.2016</v>
      </c>
      <c r="D106">
        <v>1.387</v>
      </c>
      <c r="E106">
        <v>0.63009999999999999</v>
      </c>
    </row>
    <row r="107" spans="1:5" x14ac:dyDescent="0.25">
      <c r="A107" t="s">
        <v>342</v>
      </c>
      <c r="B107" t="s">
        <v>174</v>
      </c>
      <c r="C107">
        <v>1.2016</v>
      </c>
      <c r="D107">
        <v>0.83220000000000005</v>
      </c>
      <c r="E107">
        <v>0.52339999999999998</v>
      </c>
    </row>
    <row r="108" spans="1:5" x14ac:dyDescent="0.25">
      <c r="A108" t="s">
        <v>342</v>
      </c>
      <c r="B108" t="s">
        <v>175</v>
      </c>
      <c r="C108">
        <v>1.2016</v>
      </c>
      <c r="D108">
        <v>1.3444</v>
      </c>
      <c r="E108">
        <v>1.1632</v>
      </c>
    </row>
    <row r="109" spans="1:5" x14ac:dyDescent="0.25">
      <c r="A109" t="s">
        <v>342</v>
      </c>
      <c r="B109" t="s">
        <v>176</v>
      </c>
      <c r="C109">
        <v>1.2016</v>
      </c>
      <c r="D109">
        <v>0.76819999999999999</v>
      </c>
      <c r="E109">
        <v>1.2214</v>
      </c>
    </row>
    <row r="110" spans="1:5" x14ac:dyDescent="0.25">
      <c r="A110" t="s">
        <v>343</v>
      </c>
      <c r="B110" t="s">
        <v>177</v>
      </c>
      <c r="C110">
        <v>1.1041000000000001</v>
      </c>
      <c r="D110">
        <v>0.83599999999999997</v>
      </c>
      <c r="E110">
        <v>1.0137</v>
      </c>
    </row>
    <row r="111" spans="1:5" x14ac:dyDescent="0.25">
      <c r="A111" t="s">
        <v>343</v>
      </c>
      <c r="B111" t="s">
        <v>178</v>
      </c>
      <c r="C111">
        <v>1.1041000000000001</v>
      </c>
      <c r="D111">
        <v>1.1321000000000001</v>
      </c>
      <c r="E111">
        <v>1.0982000000000001</v>
      </c>
    </row>
    <row r="112" spans="1:5" x14ac:dyDescent="0.25">
      <c r="A112" t="s">
        <v>343</v>
      </c>
      <c r="B112" t="s">
        <v>179</v>
      </c>
      <c r="C112">
        <v>1.1041000000000001</v>
      </c>
      <c r="D112">
        <v>0.96230000000000004</v>
      </c>
      <c r="E112">
        <v>0.8236</v>
      </c>
    </row>
    <row r="113" spans="1:5" x14ac:dyDescent="0.25">
      <c r="A113" t="s">
        <v>343</v>
      </c>
      <c r="B113" t="s">
        <v>180</v>
      </c>
      <c r="C113">
        <v>1.1041000000000001</v>
      </c>
      <c r="D113">
        <v>0.58220000000000005</v>
      </c>
      <c r="E113">
        <v>0.60909999999999997</v>
      </c>
    </row>
    <row r="114" spans="1:5" x14ac:dyDescent="0.25">
      <c r="A114" t="s">
        <v>343</v>
      </c>
      <c r="B114" t="s">
        <v>181</v>
      </c>
      <c r="C114">
        <v>1.1041000000000001</v>
      </c>
      <c r="D114">
        <v>0.75480000000000003</v>
      </c>
      <c r="E114">
        <v>1.0336000000000001</v>
      </c>
    </row>
    <row r="115" spans="1:5" x14ac:dyDescent="0.25">
      <c r="A115" t="s">
        <v>343</v>
      </c>
      <c r="B115" t="s">
        <v>182</v>
      </c>
      <c r="C115">
        <v>1.1041000000000001</v>
      </c>
      <c r="D115">
        <v>1.268</v>
      </c>
      <c r="E115">
        <v>0.67179999999999995</v>
      </c>
    </row>
    <row r="116" spans="1:5" x14ac:dyDescent="0.25">
      <c r="A116" t="s">
        <v>343</v>
      </c>
      <c r="B116" t="s">
        <v>183</v>
      </c>
      <c r="C116">
        <v>1.1041000000000001</v>
      </c>
      <c r="D116">
        <v>0.76639999999999997</v>
      </c>
      <c r="E116">
        <v>0.89449999999999996</v>
      </c>
    </row>
    <row r="117" spans="1:5" x14ac:dyDescent="0.25">
      <c r="A117" t="s">
        <v>343</v>
      </c>
      <c r="B117" t="s">
        <v>184</v>
      </c>
      <c r="C117">
        <v>1.1041000000000001</v>
      </c>
      <c r="D117">
        <v>2.0055000000000001</v>
      </c>
      <c r="E117">
        <v>0.3876</v>
      </c>
    </row>
    <row r="118" spans="1:5" x14ac:dyDescent="0.25">
      <c r="A118" t="s">
        <v>343</v>
      </c>
      <c r="B118" t="s">
        <v>185</v>
      </c>
      <c r="C118">
        <v>1.1041000000000001</v>
      </c>
      <c r="D118">
        <v>1.0350999999999999</v>
      </c>
      <c r="E118">
        <v>0.60909999999999997</v>
      </c>
    </row>
    <row r="119" spans="1:5" x14ac:dyDescent="0.25">
      <c r="A119" t="s">
        <v>343</v>
      </c>
      <c r="B119" t="s">
        <v>186</v>
      </c>
      <c r="C119">
        <v>1.1041000000000001</v>
      </c>
      <c r="D119">
        <v>0.55740000000000001</v>
      </c>
      <c r="E119">
        <v>1.7293000000000001</v>
      </c>
    </row>
    <row r="120" spans="1:5" x14ac:dyDescent="0.25">
      <c r="A120" t="s">
        <v>343</v>
      </c>
      <c r="B120" t="s">
        <v>187</v>
      </c>
      <c r="C120">
        <v>1.1041000000000001</v>
      </c>
      <c r="D120">
        <v>0.84099999999999997</v>
      </c>
      <c r="E120">
        <v>0.66449999999999998</v>
      </c>
    </row>
    <row r="121" spans="1:5" x14ac:dyDescent="0.25">
      <c r="A121" t="s">
        <v>343</v>
      </c>
      <c r="B121" t="s">
        <v>188</v>
      </c>
      <c r="C121">
        <v>1.1041000000000001</v>
      </c>
      <c r="D121">
        <v>1.1147</v>
      </c>
      <c r="E121">
        <v>0.83479999999999999</v>
      </c>
    </row>
    <row r="122" spans="1:5" x14ac:dyDescent="0.25">
      <c r="A122" t="s">
        <v>343</v>
      </c>
      <c r="B122" t="s">
        <v>189</v>
      </c>
      <c r="C122">
        <v>1.1041000000000001</v>
      </c>
      <c r="D122">
        <v>1.0350999999999999</v>
      </c>
      <c r="E122">
        <v>0.99670000000000003</v>
      </c>
    </row>
    <row r="123" spans="1:5" x14ac:dyDescent="0.25">
      <c r="A123" t="s">
        <v>343</v>
      </c>
      <c r="B123" t="s">
        <v>190</v>
      </c>
      <c r="C123">
        <v>1.1041000000000001</v>
      </c>
      <c r="D123">
        <v>1.2541</v>
      </c>
      <c r="E123">
        <v>1.3119000000000001</v>
      </c>
    </row>
    <row r="124" spans="1:5" x14ac:dyDescent="0.25">
      <c r="A124" t="s">
        <v>343</v>
      </c>
      <c r="B124" t="s">
        <v>191</v>
      </c>
      <c r="C124">
        <v>1.1041000000000001</v>
      </c>
      <c r="D124">
        <v>0.627</v>
      </c>
      <c r="E124">
        <v>1.3119000000000001</v>
      </c>
    </row>
    <row r="125" spans="1:5" x14ac:dyDescent="0.25">
      <c r="A125" t="s">
        <v>343</v>
      </c>
      <c r="B125" t="s">
        <v>192</v>
      </c>
      <c r="C125">
        <v>1.1041000000000001</v>
      </c>
      <c r="D125">
        <v>0.76639999999999997</v>
      </c>
      <c r="E125">
        <v>0.7752</v>
      </c>
    </row>
    <row r="126" spans="1:5" x14ac:dyDescent="0.25">
      <c r="A126" t="s">
        <v>343</v>
      </c>
      <c r="B126" t="s">
        <v>193</v>
      </c>
      <c r="C126">
        <v>1.1041000000000001</v>
      </c>
      <c r="D126">
        <v>0.69669999999999999</v>
      </c>
      <c r="E126">
        <v>1.5504</v>
      </c>
    </row>
    <row r="127" spans="1:5" x14ac:dyDescent="0.25">
      <c r="A127" t="s">
        <v>343</v>
      </c>
      <c r="B127" t="s">
        <v>194</v>
      </c>
      <c r="C127">
        <v>1.1041000000000001</v>
      </c>
      <c r="D127">
        <v>1.4233</v>
      </c>
      <c r="E127">
        <v>0.94130000000000003</v>
      </c>
    </row>
    <row r="128" spans="1:5" x14ac:dyDescent="0.25">
      <c r="A128" t="s">
        <v>343</v>
      </c>
      <c r="B128" t="s">
        <v>195</v>
      </c>
      <c r="C128">
        <v>1.1041000000000001</v>
      </c>
      <c r="D128">
        <v>1.8869</v>
      </c>
      <c r="E128">
        <v>0.90439999999999998</v>
      </c>
    </row>
    <row r="129" spans="1:5" x14ac:dyDescent="0.25">
      <c r="A129" t="s">
        <v>343</v>
      </c>
      <c r="B129" t="s">
        <v>196</v>
      </c>
      <c r="C129">
        <v>1.1041000000000001</v>
      </c>
      <c r="D129">
        <v>0.45290000000000002</v>
      </c>
      <c r="E129">
        <v>1.9934000000000001</v>
      </c>
    </row>
    <row r="130" spans="1:5" x14ac:dyDescent="0.25">
      <c r="A130" t="s">
        <v>344</v>
      </c>
      <c r="B130" t="s">
        <v>197</v>
      </c>
      <c r="C130">
        <v>1.0585</v>
      </c>
      <c r="D130">
        <v>0.94469999999999998</v>
      </c>
      <c r="E130">
        <v>1.4730000000000001</v>
      </c>
    </row>
    <row r="131" spans="1:5" x14ac:dyDescent="0.25">
      <c r="A131" t="s">
        <v>344</v>
      </c>
      <c r="B131" t="s">
        <v>198</v>
      </c>
      <c r="C131">
        <v>1.0585</v>
      </c>
      <c r="D131">
        <v>0.89219999999999999</v>
      </c>
      <c r="E131">
        <v>0.71550000000000002</v>
      </c>
    </row>
    <row r="132" spans="1:5" x14ac:dyDescent="0.25">
      <c r="A132" t="s">
        <v>344</v>
      </c>
      <c r="B132" t="s">
        <v>199</v>
      </c>
      <c r="C132">
        <v>1.0585</v>
      </c>
      <c r="D132">
        <v>1.3425</v>
      </c>
      <c r="E132">
        <v>0.86609999999999998</v>
      </c>
    </row>
    <row r="133" spans="1:5" x14ac:dyDescent="0.25">
      <c r="A133" t="s">
        <v>344</v>
      </c>
      <c r="B133" t="s">
        <v>200</v>
      </c>
      <c r="C133">
        <v>1.0585</v>
      </c>
      <c r="D133">
        <v>1.2282</v>
      </c>
      <c r="E133">
        <v>0.85860000000000003</v>
      </c>
    </row>
    <row r="134" spans="1:5" x14ac:dyDescent="0.25">
      <c r="A134" t="s">
        <v>344</v>
      </c>
      <c r="B134" t="s">
        <v>201</v>
      </c>
      <c r="C134">
        <v>1.0585</v>
      </c>
      <c r="D134">
        <v>0.61129999999999995</v>
      </c>
      <c r="E134">
        <v>1.2625999999999999</v>
      </c>
    </row>
    <row r="135" spans="1:5" x14ac:dyDescent="0.25">
      <c r="A135" t="s">
        <v>344</v>
      </c>
      <c r="B135" t="s">
        <v>202</v>
      </c>
      <c r="C135">
        <v>1.0585</v>
      </c>
      <c r="D135">
        <v>1.0736000000000001</v>
      </c>
      <c r="E135">
        <v>0.6179</v>
      </c>
    </row>
    <row r="136" spans="1:5" x14ac:dyDescent="0.25">
      <c r="A136" t="s">
        <v>344</v>
      </c>
      <c r="B136" t="s">
        <v>203</v>
      </c>
      <c r="C136">
        <v>1.0585</v>
      </c>
      <c r="D136">
        <v>1.1809000000000001</v>
      </c>
      <c r="E136">
        <v>0.89429999999999998</v>
      </c>
    </row>
    <row r="137" spans="1:5" x14ac:dyDescent="0.25">
      <c r="A137" t="s">
        <v>344</v>
      </c>
      <c r="B137" t="s">
        <v>204</v>
      </c>
      <c r="C137">
        <v>1.0585</v>
      </c>
      <c r="D137">
        <v>0.83360000000000001</v>
      </c>
      <c r="E137">
        <v>1.2625999999999999</v>
      </c>
    </row>
    <row r="138" spans="1:5" x14ac:dyDescent="0.25">
      <c r="A138" t="s">
        <v>344</v>
      </c>
      <c r="B138" t="s">
        <v>205</v>
      </c>
      <c r="C138">
        <v>1.0585</v>
      </c>
      <c r="D138">
        <v>1.1114999999999999</v>
      </c>
      <c r="E138">
        <v>1.4309000000000001</v>
      </c>
    </row>
    <row r="139" spans="1:5" x14ac:dyDescent="0.25">
      <c r="A139" t="s">
        <v>344</v>
      </c>
      <c r="B139" t="s">
        <v>206</v>
      </c>
      <c r="C139">
        <v>1.0585</v>
      </c>
      <c r="D139">
        <v>1.3646</v>
      </c>
      <c r="E139">
        <v>0.8347</v>
      </c>
    </row>
    <row r="140" spans="1:5" x14ac:dyDescent="0.25">
      <c r="A140" t="s">
        <v>344</v>
      </c>
      <c r="B140" t="s">
        <v>207</v>
      </c>
      <c r="C140">
        <v>1.0585</v>
      </c>
      <c r="D140">
        <v>0.73480000000000001</v>
      </c>
      <c r="E140">
        <v>1.0731999999999999</v>
      </c>
    </row>
    <row r="141" spans="1:5" x14ac:dyDescent="0.25">
      <c r="A141" t="s">
        <v>344</v>
      </c>
      <c r="B141" t="s">
        <v>208</v>
      </c>
      <c r="C141">
        <v>1.0585</v>
      </c>
      <c r="D141">
        <v>1.1247</v>
      </c>
      <c r="E141">
        <v>0.68140000000000001</v>
      </c>
    </row>
    <row r="142" spans="1:5" x14ac:dyDescent="0.25">
      <c r="A142" t="s">
        <v>344</v>
      </c>
      <c r="B142" t="s">
        <v>209</v>
      </c>
      <c r="C142">
        <v>1.0585</v>
      </c>
      <c r="D142">
        <v>1.2146999999999999</v>
      </c>
      <c r="E142">
        <v>0.98799999999999999</v>
      </c>
    </row>
    <row r="143" spans="1:5" x14ac:dyDescent="0.25">
      <c r="A143" t="s">
        <v>344</v>
      </c>
      <c r="B143" t="s">
        <v>210</v>
      </c>
      <c r="C143">
        <v>1.0585</v>
      </c>
      <c r="D143">
        <v>0.73480000000000001</v>
      </c>
      <c r="E143">
        <v>1.6296999999999999</v>
      </c>
    </row>
    <row r="144" spans="1:5" x14ac:dyDescent="0.25">
      <c r="A144" t="s">
        <v>344</v>
      </c>
      <c r="B144" t="s">
        <v>211</v>
      </c>
      <c r="C144">
        <v>1.0585</v>
      </c>
      <c r="D144">
        <v>0.70850000000000002</v>
      </c>
      <c r="E144">
        <v>0.85860000000000003</v>
      </c>
    </row>
    <row r="145" spans="1:5" x14ac:dyDescent="0.25">
      <c r="A145" t="s">
        <v>344</v>
      </c>
      <c r="B145" t="s">
        <v>212</v>
      </c>
      <c r="C145">
        <v>1.0585</v>
      </c>
      <c r="D145">
        <v>0.99199999999999999</v>
      </c>
      <c r="E145">
        <v>1.3951</v>
      </c>
    </row>
    <row r="146" spans="1:5" x14ac:dyDescent="0.25">
      <c r="A146" t="s">
        <v>344</v>
      </c>
      <c r="B146" t="s">
        <v>213</v>
      </c>
      <c r="C146">
        <v>1.0585</v>
      </c>
      <c r="D146">
        <v>1.0939000000000001</v>
      </c>
      <c r="E146">
        <v>0.6401</v>
      </c>
    </row>
    <row r="147" spans="1:5" x14ac:dyDescent="0.25">
      <c r="A147" t="s">
        <v>344</v>
      </c>
      <c r="B147" t="s">
        <v>214</v>
      </c>
      <c r="C147">
        <v>1.0585</v>
      </c>
      <c r="D147">
        <v>0.70850000000000002</v>
      </c>
      <c r="E147">
        <v>0.78700000000000003</v>
      </c>
    </row>
    <row r="148" spans="1:5" x14ac:dyDescent="0.25">
      <c r="A148" t="s">
        <v>345</v>
      </c>
      <c r="B148" t="s">
        <v>215</v>
      </c>
      <c r="C148">
        <v>1.2059</v>
      </c>
      <c r="D148">
        <v>1.1402000000000001</v>
      </c>
      <c r="E148">
        <v>0.53749999999999998</v>
      </c>
    </row>
    <row r="149" spans="1:5" x14ac:dyDescent="0.25">
      <c r="A149" t="s">
        <v>345</v>
      </c>
      <c r="B149" t="s">
        <v>216</v>
      </c>
      <c r="C149">
        <v>1.2059</v>
      </c>
      <c r="D149">
        <v>0.62190000000000001</v>
      </c>
      <c r="E149">
        <v>1.2766999999999999</v>
      </c>
    </row>
    <row r="150" spans="1:5" x14ac:dyDescent="0.25">
      <c r="A150" t="s">
        <v>345</v>
      </c>
      <c r="B150" t="s">
        <v>217</v>
      </c>
      <c r="C150">
        <v>1.2059</v>
      </c>
      <c r="D150">
        <v>1.0135000000000001</v>
      </c>
      <c r="E150">
        <v>1.0750999999999999</v>
      </c>
    </row>
    <row r="151" spans="1:5" x14ac:dyDescent="0.25">
      <c r="A151" t="s">
        <v>345</v>
      </c>
      <c r="B151" t="s">
        <v>218</v>
      </c>
      <c r="C151">
        <v>1.2059</v>
      </c>
      <c r="D151">
        <v>0.51829999999999998</v>
      </c>
      <c r="E151">
        <v>0.87350000000000005</v>
      </c>
    </row>
    <row r="152" spans="1:5" x14ac:dyDescent="0.25">
      <c r="A152" t="s">
        <v>345</v>
      </c>
      <c r="B152" t="s">
        <v>219</v>
      </c>
      <c r="C152">
        <v>1.2059</v>
      </c>
      <c r="D152">
        <v>1.3821000000000001</v>
      </c>
      <c r="E152">
        <v>0.7167</v>
      </c>
    </row>
    <row r="153" spans="1:5" x14ac:dyDescent="0.25">
      <c r="A153" t="s">
        <v>345</v>
      </c>
      <c r="B153" t="s">
        <v>220</v>
      </c>
      <c r="C153">
        <v>1.2059</v>
      </c>
      <c r="D153">
        <v>0.93289999999999995</v>
      </c>
      <c r="E153">
        <v>0.67190000000000005</v>
      </c>
    </row>
    <row r="154" spans="1:5" x14ac:dyDescent="0.25">
      <c r="A154" t="s">
        <v>345</v>
      </c>
      <c r="B154" t="s">
        <v>221</v>
      </c>
      <c r="C154">
        <v>1.2059</v>
      </c>
      <c r="D154">
        <v>1.29</v>
      </c>
      <c r="E154">
        <v>0.77649999999999997</v>
      </c>
    </row>
    <row r="155" spans="1:5" x14ac:dyDescent="0.25">
      <c r="A155" t="s">
        <v>345</v>
      </c>
      <c r="B155" t="s">
        <v>222</v>
      </c>
      <c r="C155">
        <v>1.2059</v>
      </c>
      <c r="D155">
        <v>0.73709999999999998</v>
      </c>
      <c r="E155">
        <v>1.2543</v>
      </c>
    </row>
    <row r="156" spans="1:5" x14ac:dyDescent="0.25">
      <c r="A156" t="s">
        <v>345</v>
      </c>
      <c r="B156" t="s">
        <v>223</v>
      </c>
      <c r="C156">
        <v>1.2059</v>
      </c>
      <c r="D156">
        <v>1.29</v>
      </c>
      <c r="E156">
        <v>0.83620000000000005</v>
      </c>
    </row>
    <row r="157" spans="1:5" x14ac:dyDescent="0.25">
      <c r="A157" t="s">
        <v>345</v>
      </c>
      <c r="B157" t="s">
        <v>224</v>
      </c>
      <c r="C157">
        <v>1.2059</v>
      </c>
      <c r="D157">
        <v>1.1402000000000001</v>
      </c>
      <c r="E157">
        <v>1.3439000000000001</v>
      </c>
    </row>
    <row r="158" spans="1:5" x14ac:dyDescent="0.25">
      <c r="A158" t="s">
        <v>345</v>
      </c>
      <c r="B158" t="s">
        <v>225</v>
      </c>
      <c r="C158">
        <v>1.2059</v>
      </c>
      <c r="D158">
        <v>0.72560000000000002</v>
      </c>
      <c r="E158">
        <v>1.0750999999999999</v>
      </c>
    </row>
    <row r="159" spans="1:5" x14ac:dyDescent="0.25">
      <c r="A159" t="s">
        <v>345</v>
      </c>
      <c r="B159" t="s">
        <v>226</v>
      </c>
      <c r="C159">
        <v>1.2059</v>
      </c>
      <c r="D159">
        <v>1.1056999999999999</v>
      </c>
      <c r="E159">
        <v>1.4335</v>
      </c>
    </row>
    <row r="160" spans="1:5" x14ac:dyDescent="0.25">
      <c r="A160" t="s">
        <v>345</v>
      </c>
      <c r="B160" t="s">
        <v>227</v>
      </c>
      <c r="C160">
        <v>1.2059</v>
      </c>
      <c r="D160">
        <v>0.55279999999999996</v>
      </c>
      <c r="E160">
        <v>1.1348</v>
      </c>
    </row>
    <row r="161" spans="1:5" x14ac:dyDescent="0.25">
      <c r="A161" t="s">
        <v>345</v>
      </c>
      <c r="B161" t="s">
        <v>228</v>
      </c>
      <c r="C161">
        <v>1.2059</v>
      </c>
      <c r="D161">
        <v>0.9214</v>
      </c>
      <c r="E161">
        <v>0.83620000000000005</v>
      </c>
    </row>
    <row r="162" spans="1:5" x14ac:dyDescent="0.25">
      <c r="A162" t="s">
        <v>345</v>
      </c>
      <c r="B162" t="s">
        <v>229</v>
      </c>
      <c r="C162">
        <v>1.2059</v>
      </c>
      <c r="D162">
        <v>1.3474999999999999</v>
      </c>
      <c r="E162">
        <v>0.80630000000000002</v>
      </c>
    </row>
    <row r="163" spans="1:5" x14ac:dyDescent="0.25">
      <c r="A163" t="s">
        <v>345</v>
      </c>
      <c r="B163" t="s">
        <v>230</v>
      </c>
      <c r="C163">
        <v>1.2059</v>
      </c>
      <c r="D163">
        <v>1.2439</v>
      </c>
      <c r="E163">
        <v>1.3439000000000001</v>
      </c>
    </row>
    <row r="164" spans="1:5" x14ac:dyDescent="0.25">
      <c r="A164" t="s">
        <v>346</v>
      </c>
      <c r="B164" t="s">
        <v>231</v>
      </c>
      <c r="C164">
        <v>1.0980000000000001</v>
      </c>
      <c r="D164">
        <v>0.68310000000000004</v>
      </c>
      <c r="E164">
        <v>1.2060999999999999</v>
      </c>
    </row>
    <row r="165" spans="1:5" x14ac:dyDescent="0.25">
      <c r="A165" t="s">
        <v>346</v>
      </c>
      <c r="B165" t="s">
        <v>232</v>
      </c>
      <c r="C165">
        <v>1.0980000000000001</v>
      </c>
      <c r="D165">
        <v>1.3661000000000001</v>
      </c>
      <c r="E165">
        <v>1.0338000000000001</v>
      </c>
    </row>
    <row r="166" spans="1:5" x14ac:dyDescent="0.25">
      <c r="A166" t="s">
        <v>346</v>
      </c>
      <c r="B166" t="s">
        <v>233</v>
      </c>
      <c r="C166">
        <v>1.0980000000000001</v>
      </c>
      <c r="D166">
        <v>0.91069999999999995</v>
      </c>
      <c r="E166">
        <v>1.0338000000000001</v>
      </c>
    </row>
    <row r="167" spans="1:5" x14ac:dyDescent="0.25">
      <c r="A167" t="s">
        <v>346</v>
      </c>
      <c r="B167" t="s">
        <v>234</v>
      </c>
      <c r="C167">
        <v>1.0980000000000001</v>
      </c>
      <c r="D167">
        <v>2.7322000000000002</v>
      </c>
      <c r="E167">
        <v>0.68920000000000003</v>
      </c>
    </row>
    <row r="168" spans="1:5" x14ac:dyDescent="0.25">
      <c r="A168" t="s">
        <v>346</v>
      </c>
      <c r="B168" t="s">
        <v>235</v>
      </c>
      <c r="C168">
        <v>1.0980000000000001</v>
      </c>
      <c r="D168">
        <v>0.60719999999999996</v>
      </c>
      <c r="E168">
        <v>0.91890000000000005</v>
      </c>
    </row>
    <row r="169" spans="1:5" x14ac:dyDescent="0.25">
      <c r="A169" t="s">
        <v>346</v>
      </c>
      <c r="B169" t="s">
        <v>322</v>
      </c>
      <c r="C169">
        <v>1.0980000000000001</v>
      </c>
      <c r="D169">
        <v>0.30359999999999998</v>
      </c>
      <c r="E169">
        <v>1.1486000000000001</v>
      </c>
    </row>
    <row r="170" spans="1:5" x14ac:dyDescent="0.25">
      <c r="A170" t="s">
        <v>346</v>
      </c>
      <c r="B170" t="s">
        <v>236</v>
      </c>
      <c r="C170">
        <v>1.0980000000000001</v>
      </c>
      <c r="D170">
        <v>0.68310000000000004</v>
      </c>
      <c r="E170">
        <v>0.68920000000000003</v>
      </c>
    </row>
    <row r="171" spans="1:5" x14ac:dyDescent="0.25">
      <c r="A171" t="s">
        <v>346</v>
      </c>
      <c r="B171" t="s">
        <v>237</v>
      </c>
      <c r="C171">
        <v>1.0980000000000001</v>
      </c>
      <c r="D171">
        <v>0.91069999999999995</v>
      </c>
      <c r="E171">
        <v>0.22969999999999999</v>
      </c>
    </row>
    <row r="172" spans="1:5" x14ac:dyDescent="0.25">
      <c r="A172" t="s">
        <v>346</v>
      </c>
      <c r="B172" t="s">
        <v>238</v>
      </c>
      <c r="C172">
        <v>1.0980000000000001</v>
      </c>
      <c r="D172">
        <v>0.60719999999999996</v>
      </c>
      <c r="E172">
        <v>0.91890000000000005</v>
      </c>
    </row>
    <row r="173" spans="1:5" x14ac:dyDescent="0.25">
      <c r="A173" t="s">
        <v>346</v>
      </c>
      <c r="B173" t="s">
        <v>321</v>
      </c>
      <c r="C173">
        <v>1.0980000000000001</v>
      </c>
      <c r="D173">
        <v>0.60719999999999996</v>
      </c>
      <c r="E173">
        <v>0.68920000000000003</v>
      </c>
    </row>
    <row r="174" spans="1:5" x14ac:dyDescent="0.25">
      <c r="A174" t="s">
        <v>346</v>
      </c>
      <c r="B174" t="s">
        <v>239</v>
      </c>
      <c r="C174">
        <v>1.0980000000000001</v>
      </c>
      <c r="D174">
        <v>1.3661000000000001</v>
      </c>
      <c r="E174">
        <v>1.2060999999999999</v>
      </c>
    </row>
    <row r="175" spans="1:5" x14ac:dyDescent="0.25">
      <c r="A175" t="s">
        <v>346</v>
      </c>
      <c r="B175" t="s">
        <v>240</v>
      </c>
      <c r="C175">
        <v>1.0980000000000001</v>
      </c>
      <c r="D175">
        <v>1.8214999999999999</v>
      </c>
      <c r="E175">
        <v>0.68920000000000003</v>
      </c>
    </row>
    <row r="176" spans="1:5" x14ac:dyDescent="0.25">
      <c r="A176" t="s">
        <v>346</v>
      </c>
      <c r="B176" t="s">
        <v>241</v>
      </c>
      <c r="C176">
        <v>1.0980000000000001</v>
      </c>
      <c r="D176">
        <v>0.60719999999999996</v>
      </c>
      <c r="E176">
        <v>1.3784000000000001</v>
      </c>
    </row>
    <row r="177" spans="1:5" x14ac:dyDescent="0.25">
      <c r="A177" t="s">
        <v>346</v>
      </c>
      <c r="B177" t="s">
        <v>320</v>
      </c>
      <c r="C177">
        <v>1.0980000000000001</v>
      </c>
      <c r="D177">
        <v>0</v>
      </c>
      <c r="E177">
        <v>0.68920000000000003</v>
      </c>
    </row>
    <row r="178" spans="1:5" x14ac:dyDescent="0.25">
      <c r="A178" t="s">
        <v>346</v>
      </c>
      <c r="B178" t="s">
        <v>242</v>
      </c>
      <c r="C178">
        <v>1.0980000000000001</v>
      </c>
      <c r="D178">
        <v>1.8214999999999999</v>
      </c>
      <c r="E178">
        <v>0.68920000000000003</v>
      </c>
    </row>
    <row r="179" spans="1:5" x14ac:dyDescent="0.25">
      <c r="A179" t="s">
        <v>346</v>
      </c>
      <c r="B179" t="s">
        <v>243</v>
      </c>
      <c r="C179">
        <v>1.0980000000000001</v>
      </c>
      <c r="D179">
        <v>1.8214999999999999</v>
      </c>
      <c r="E179">
        <v>1.1486000000000001</v>
      </c>
    </row>
    <row r="180" spans="1:5" x14ac:dyDescent="0.25">
      <c r="A180" t="s">
        <v>346</v>
      </c>
      <c r="B180" t="s">
        <v>244</v>
      </c>
      <c r="C180">
        <v>1.0980000000000001</v>
      </c>
      <c r="D180">
        <v>0.91069999999999995</v>
      </c>
      <c r="E180">
        <v>1.3784000000000001</v>
      </c>
    </row>
    <row r="181" spans="1:5" x14ac:dyDescent="0.25">
      <c r="A181" t="s">
        <v>346</v>
      </c>
      <c r="B181" t="s">
        <v>245</v>
      </c>
      <c r="C181">
        <v>1.0980000000000001</v>
      </c>
      <c r="D181">
        <v>0</v>
      </c>
      <c r="E181">
        <v>2.4121000000000001</v>
      </c>
    </row>
    <row r="182" spans="1:5" x14ac:dyDescent="0.25">
      <c r="A182" t="s">
        <v>347</v>
      </c>
      <c r="B182" t="s">
        <v>246</v>
      </c>
      <c r="C182">
        <v>0.83930000000000005</v>
      </c>
      <c r="D182">
        <v>0.89359999999999995</v>
      </c>
      <c r="E182">
        <v>1.7231000000000001</v>
      </c>
    </row>
    <row r="183" spans="1:5" x14ac:dyDescent="0.25">
      <c r="A183" t="s">
        <v>347</v>
      </c>
      <c r="B183" t="s">
        <v>247</v>
      </c>
      <c r="C183">
        <v>0.83930000000000005</v>
      </c>
      <c r="D183">
        <v>1.5886</v>
      </c>
      <c r="E183">
        <v>0.28720000000000001</v>
      </c>
    </row>
    <row r="184" spans="1:5" x14ac:dyDescent="0.25">
      <c r="A184" t="s">
        <v>347</v>
      </c>
      <c r="B184" t="s">
        <v>248</v>
      </c>
      <c r="C184">
        <v>0.83930000000000005</v>
      </c>
      <c r="D184">
        <v>0.2979</v>
      </c>
      <c r="E184">
        <v>0.86150000000000004</v>
      </c>
    </row>
    <row r="185" spans="1:5" x14ac:dyDescent="0.25">
      <c r="A185" t="s">
        <v>347</v>
      </c>
      <c r="B185" t="s">
        <v>249</v>
      </c>
      <c r="C185">
        <v>0.83930000000000005</v>
      </c>
      <c r="D185">
        <v>0</v>
      </c>
      <c r="E185">
        <v>1.4359</v>
      </c>
    </row>
    <row r="186" spans="1:5" x14ac:dyDescent="0.25">
      <c r="A186" t="s">
        <v>347</v>
      </c>
      <c r="B186" t="s">
        <v>324</v>
      </c>
      <c r="C186">
        <v>0.83930000000000005</v>
      </c>
      <c r="D186">
        <v>0.2979</v>
      </c>
      <c r="E186">
        <v>0.43080000000000002</v>
      </c>
    </row>
    <row r="187" spans="1:5" x14ac:dyDescent="0.25">
      <c r="A187" t="s">
        <v>347</v>
      </c>
      <c r="B187" t="s">
        <v>250</v>
      </c>
      <c r="C187">
        <v>0.83930000000000005</v>
      </c>
      <c r="D187">
        <v>1.7871999999999999</v>
      </c>
      <c r="E187">
        <v>0.6462</v>
      </c>
    </row>
    <row r="188" spans="1:5" x14ac:dyDescent="0.25">
      <c r="A188" t="s">
        <v>347</v>
      </c>
      <c r="B188" t="s">
        <v>251</v>
      </c>
      <c r="C188">
        <v>0.83930000000000005</v>
      </c>
      <c r="D188">
        <v>1.4893000000000001</v>
      </c>
      <c r="E188">
        <v>0.43080000000000002</v>
      </c>
    </row>
    <row r="189" spans="1:5" x14ac:dyDescent="0.25">
      <c r="A189" t="s">
        <v>347</v>
      </c>
      <c r="B189" t="s">
        <v>323</v>
      </c>
      <c r="C189">
        <v>0.83930000000000005</v>
      </c>
      <c r="D189">
        <v>1.9858</v>
      </c>
      <c r="E189">
        <v>0</v>
      </c>
    </row>
    <row r="190" spans="1:5" x14ac:dyDescent="0.25">
      <c r="A190" t="s">
        <v>347</v>
      </c>
      <c r="B190" t="s">
        <v>252</v>
      </c>
      <c r="C190">
        <v>0.83930000000000005</v>
      </c>
      <c r="D190">
        <v>0.59570000000000001</v>
      </c>
      <c r="E190">
        <v>1.2923</v>
      </c>
    </row>
    <row r="191" spans="1:5" x14ac:dyDescent="0.25">
      <c r="A191" t="s">
        <v>347</v>
      </c>
      <c r="B191" t="s">
        <v>253</v>
      </c>
      <c r="C191">
        <v>0.83930000000000005</v>
      </c>
      <c r="D191">
        <v>0.79430000000000001</v>
      </c>
      <c r="E191">
        <v>2.2974999999999999</v>
      </c>
    </row>
    <row r="192" spans="1:5" x14ac:dyDescent="0.25">
      <c r="A192" t="s">
        <v>347</v>
      </c>
      <c r="B192" t="s">
        <v>255</v>
      </c>
      <c r="C192">
        <v>0.83930000000000005</v>
      </c>
      <c r="D192">
        <v>0.3972</v>
      </c>
      <c r="E192">
        <v>1.4359</v>
      </c>
    </row>
    <row r="193" spans="1:5" x14ac:dyDescent="0.25">
      <c r="A193" t="s">
        <v>347</v>
      </c>
      <c r="B193" t="s">
        <v>256</v>
      </c>
      <c r="C193">
        <v>0.83930000000000005</v>
      </c>
      <c r="D193">
        <v>1.1915</v>
      </c>
      <c r="E193">
        <v>0.6462</v>
      </c>
    </row>
    <row r="194" spans="1:5" x14ac:dyDescent="0.25">
      <c r="A194" t="s">
        <v>347</v>
      </c>
      <c r="B194" t="s">
        <v>257</v>
      </c>
      <c r="C194">
        <v>0.83930000000000005</v>
      </c>
      <c r="D194">
        <v>0.79430000000000001</v>
      </c>
      <c r="E194">
        <v>0.86150000000000004</v>
      </c>
    </row>
    <row r="195" spans="1:5" x14ac:dyDescent="0.25">
      <c r="A195" t="s">
        <v>347</v>
      </c>
      <c r="B195" t="s">
        <v>325</v>
      </c>
      <c r="C195">
        <v>0.83930000000000005</v>
      </c>
      <c r="D195">
        <v>1.4893000000000001</v>
      </c>
      <c r="E195">
        <v>1.5077</v>
      </c>
    </row>
    <row r="196" spans="1:5" x14ac:dyDescent="0.25">
      <c r="A196" t="s">
        <v>347</v>
      </c>
      <c r="B196" t="s">
        <v>258</v>
      </c>
      <c r="C196">
        <v>0.83930000000000005</v>
      </c>
      <c r="D196">
        <v>1.1915</v>
      </c>
      <c r="E196">
        <v>1.7231000000000001</v>
      </c>
    </row>
    <row r="197" spans="1:5" x14ac:dyDescent="0.25">
      <c r="A197" t="s">
        <v>347</v>
      </c>
      <c r="B197" t="s">
        <v>259</v>
      </c>
      <c r="C197">
        <v>0.83930000000000005</v>
      </c>
      <c r="D197">
        <v>1.1915</v>
      </c>
      <c r="E197">
        <v>0.57440000000000002</v>
      </c>
    </row>
    <row r="198" spans="1:5" x14ac:dyDescent="0.25">
      <c r="A198" t="s">
        <v>348</v>
      </c>
      <c r="B198" t="s">
        <v>260</v>
      </c>
      <c r="C198">
        <v>1.2917000000000001</v>
      </c>
      <c r="D198">
        <v>0.7742</v>
      </c>
      <c r="E198">
        <v>1.3115000000000001</v>
      </c>
    </row>
    <row r="199" spans="1:5" x14ac:dyDescent="0.25">
      <c r="A199" t="s">
        <v>348</v>
      </c>
      <c r="B199" t="s">
        <v>261</v>
      </c>
      <c r="C199">
        <v>1.2917000000000001</v>
      </c>
      <c r="D199">
        <v>1.0322</v>
      </c>
      <c r="E199">
        <v>2.0983999999999998</v>
      </c>
    </row>
    <row r="200" spans="1:5" x14ac:dyDescent="0.25">
      <c r="A200" t="s">
        <v>348</v>
      </c>
      <c r="B200" t="s">
        <v>262</v>
      </c>
      <c r="C200">
        <v>1.2917000000000001</v>
      </c>
      <c r="D200">
        <v>1.0322</v>
      </c>
      <c r="E200">
        <v>1.0491999999999999</v>
      </c>
    </row>
    <row r="201" spans="1:5" x14ac:dyDescent="0.25">
      <c r="A201" t="s">
        <v>348</v>
      </c>
      <c r="B201" t="s">
        <v>263</v>
      </c>
      <c r="C201">
        <v>1.2917000000000001</v>
      </c>
      <c r="D201">
        <v>1.3548</v>
      </c>
      <c r="E201">
        <v>0.78690000000000004</v>
      </c>
    </row>
    <row r="202" spans="1:5" x14ac:dyDescent="0.25">
      <c r="A202" t="s">
        <v>348</v>
      </c>
      <c r="B202" t="s">
        <v>326</v>
      </c>
      <c r="C202">
        <v>1.2917000000000001</v>
      </c>
      <c r="D202">
        <v>1.0322</v>
      </c>
      <c r="E202">
        <v>1.0491999999999999</v>
      </c>
    </row>
    <row r="203" spans="1:5" x14ac:dyDescent="0.25">
      <c r="A203" t="s">
        <v>348</v>
      </c>
      <c r="B203" t="s">
        <v>264</v>
      </c>
      <c r="C203">
        <v>1.2917000000000001</v>
      </c>
      <c r="D203">
        <v>1.0322</v>
      </c>
      <c r="E203">
        <v>0.78690000000000004</v>
      </c>
    </row>
    <row r="204" spans="1:5" x14ac:dyDescent="0.25">
      <c r="A204" t="s">
        <v>348</v>
      </c>
      <c r="B204" t="s">
        <v>265</v>
      </c>
      <c r="C204">
        <v>1.2917000000000001</v>
      </c>
      <c r="D204">
        <v>0.3871</v>
      </c>
      <c r="E204">
        <v>1.1803999999999999</v>
      </c>
    </row>
    <row r="205" spans="1:5" x14ac:dyDescent="0.25">
      <c r="A205" t="s">
        <v>348</v>
      </c>
      <c r="B205" t="s">
        <v>266</v>
      </c>
      <c r="C205">
        <v>1.2917000000000001</v>
      </c>
      <c r="D205">
        <v>1.5483</v>
      </c>
      <c r="E205">
        <v>1.3115000000000001</v>
      </c>
    </row>
    <row r="206" spans="1:5" x14ac:dyDescent="0.25">
      <c r="A206" t="s">
        <v>348</v>
      </c>
      <c r="B206" t="s">
        <v>267</v>
      </c>
      <c r="C206">
        <v>1.2917000000000001</v>
      </c>
      <c r="D206">
        <v>1.0322</v>
      </c>
      <c r="E206">
        <v>0.78690000000000004</v>
      </c>
    </row>
    <row r="207" spans="1:5" x14ac:dyDescent="0.25">
      <c r="A207" t="s">
        <v>348</v>
      </c>
      <c r="B207" t="s">
        <v>327</v>
      </c>
      <c r="C207">
        <v>1.2917000000000001</v>
      </c>
      <c r="D207">
        <v>1.0322</v>
      </c>
      <c r="E207">
        <v>0.78690000000000004</v>
      </c>
    </row>
    <row r="208" spans="1:5" x14ac:dyDescent="0.25">
      <c r="A208" t="s">
        <v>348</v>
      </c>
      <c r="B208" t="s">
        <v>268</v>
      </c>
      <c r="C208">
        <v>1.2917000000000001</v>
      </c>
      <c r="D208">
        <v>1.0322</v>
      </c>
      <c r="E208">
        <v>0.78690000000000004</v>
      </c>
    </row>
    <row r="209" spans="1:5" x14ac:dyDescent="0.25">
      <c r="A209" t="s">
        <v>348</v>
      </c>
      <c r="B209" t="s">
        <v>269</v>
      </c>
      <c r="C209">
        <v>1.2917000000000001</v>
      </c>
      <c r="D209">
        <v>0.7742</v>
      </c>
      <c r="E209">
        <v>0.78690000000000004</v>
      </c>
    </row>
    <row r="210" spans="1:5" x14ac:dyDescent="0.25">
      <c r="A210" t="s">
        <v>348</v>
      </c>
      <c r="B210" t="s">
        <v>270</v>
      </c>
      <c r="C210">
        <v>1.2917000000000001</v>
      </c>
      <c r="D210">
        <v>0.5161</v>
      </c>
      <c r="E210">
        <v>0.52459999999999996</v>
      </c>
    </row>
    <row r="211" spans="1:5" x14ac:dyDescent="0.25">
      <c r="A211" t="s">
        <v>348</v>
      </c>
      <c r="B211" t="s">
        <v>271</v>
      </c>
      <c r="C211">
        <v>1.2917000000000001</v>
      </c>
      <c r="D211">
        <v>0.7742</v>
      </c>
      <c r="E211">
        <v>0.78690000000000004</v>
      </c>
    </row>
    <row r="212" spans="1:5" x14ac:dyDescent="0.25">
      <c r="A212" t="s">
        <v>348</v>
      </c>
      <c r="B212" t="s">
        <v>272</v>
      </c>
      <c r="C212">
        <v>1.2917000000000001</v>
      </c>
      <c r="D212">
        <v>0</v>
      </c>
      <c r="E212">
        <v>1.1803999999999999</v>
      </c>
    </row>
    <row r="213" spans="1:5" x14ac:dyDescent="0.25">
      <c r="A213" t="s">
        <v>348</v>
      </c>
      <c r="B213" t="s">
        <v>273</v>
      </c>
      <c r="C213">
        <v>1.2917000000000001</v>
      </c>
      <c r="D213">
        <v>1.7419</v>
      </c>
      <c r="E213">
        <v>0.98360000000000003</v>
      </c>
    </row>
    <row r="214" spans="1:5" x14ac:dyDescent="0.25">
      <c r="A214" t="s">
        <v>349</v>
      </c>
      <c r="B214" t="s">
        <v>274</v>
      </c>
      <c r="C214">
        <v>1.0662</v>
      </c>
      <c r="D214">
        <v>1.2059</v>
      </c>
      <c r="E214">
        <v>0.8831</v>
      </c>
    </row>
    <row r="215" spans="1:5" x14ac:dyDescent="0.25">
      <c r="A215" t="s">
        <v>349</v>
      </c>
      <c r="B215" t="s">
        <v>275</v>
      </c>
      <c r="C215">
        <v>1.0662</v>
      </c>
      <c r="D215">
        <v>0.52110000000000001</v>
      </c>
      <c r="E215">
        <v>1.45</v>
      </c>
    </row>
    <row r="216" spans="1:5" x14ac:dyDescent="0.25">
      <c r="A216" t="s">
        <v>349</v>
      </c>
      <c r="B216" t="s">
        <v>276</v>
      </c>
      <c r="C216">
        <v>1.0662</v>
      </c>
      <c r="D216">
        <v>1.0550999999999999</v>
      </c>
      <c r="E216">
        <v>0.5151</v>
      </c>
    </row>
    <row r="217" spans="1:5" x14ac:dyDescent="0.25">
      <c r="A217" t="s">
        <v>349</v>
      </c>
      <c r="B217" t="s">
        <v>277</v>
      </c>
      <c r="C217">
        <v>1.0662</v>
      </c>
      <c r="D217">
        <v>1.5241</v>
      </c>
      <c r="E217">
        <v>0.42930000000000001</v>
      </c>
    </row>
    <row r="218" spans="1:5" x14ac:dyDescent="0.25">
      <c r="A218" t="s">
        <v>349</v>
      </c>
      <c r="B218" t="s">
        <v>278</v>
      </c>
      <c r="C218">
        <v>1.0662</v>
      </c>
      <c r="D218">
        <v>1.0550999999999999</v>
      </c>
      <c r="E218">
        <v>0.85860000000000003</v>
      </c>
    </row>
    <row r="219" spans="1:5" x14ac:dyDescent="0.25">
      <c r="A219" t="s">
        <v>349</v>
      </c>
      <c r="B219" t="s">
        <v>279</v>
      </c>
      <c r="C219">
        <v>1.0662</v>
      </c>
      <c r="D219">
        <v>0.93789999999999996</v>
      </c>
      <c r="E219">
        <v>0.99209999999999998</v>
      </c>
    </row>
    <row r="220" spans="1:5" x14ac:dyDescent="0.25">
      <c r="A220" t="s">
        <v>349</v>
      </c>
      <c r="B220" t="s">
        <v>280</v>
      </c>
      <c r="C220">
        <v>1.0662</v>
      </c>
      <c r="D220">
        <v>0.72950000000000004</v>
      </c>
      <c r="E220">
        <v>0.76319999999999999</v>
      </c>
    </row>
    <row r="221" spans="1:5" x14ac:dyDescent="0.25">
      <c r="A221" t="s">
        <v>349</v>
      </c>
      <c r="B221" t="s">
        <v>281</v>
      </c>
      <c r="C221">
        <v>1.0662</v>
      </c>
      <c r="D221">
        <v>1.2896000000000001</v>
      </c>
      <c r="E221">
        <v>0.94440000000000002</v>
      </c>
    </row>
    <row r="222" spans="1:5" x14ac:dyDescent="0.25">
      <c r="A222" t="s">
        <v>349</v>
      </c>
      <c r="B222" t="s">
        <v>282</v>
      </c>
      <c r="C222">
        <v>1.0662</v>
      </c>
      <c r="D222">
        <v>1.0550999999999999</v>
      </c>
      <c r="E222">
        <v>0.85860000000000003</v>
      </c>
    </row>
    <row r="223" spans="1:5" x14ac:dyDescent="0.25">
      <c r="A223" t="s">
        <v>349</v>
      </c>
      <c r="B223" t="s">
        <v>283</v>
      </c>
      <c r="C223">
        <v>1.0662</v>
      </c>
      <c r="D223">
        <v>1.6674</v>
      </c>
      <c r="E223">
        <v>0.83950000000000002</v>
      </c>
    </row>
    <row r="224" spans="1:5" x14ac:dyDescent="0.25">
      <c r="A224" t="s">
        <v>349</v>
      </c>
      <c r="B224" t="s">
        <v>284</v>
      </c>
      <c r="C224">
        <v>1.0662</v>
      </c>
      <c r="D224">
        <v>0.93789999999999996</v>
      </c>
      <c r="E224">
        <v>0.96160000000000001</v>
      </c>
    </row>
    <row r="225" spans="1:5" x14ac:dyDescent="0.25">
      <c r="A225" t="s">
        <v>349</v>
      </c>
      <c r="B225" t="s">
        <v>285</v>
      </c>
      <c r="C225">
        <v>1.0662</v>
      </c>
      <c r="D225">
        <v>1.1463000000000001</v>
      </c>
      <c r="E225">
        <v>0.76319999999999999</v>
      </c>
    </row>
    <row r="226" spans="1:5" x14ac:dyDescent="0.25">
      <c r="A226" t="s">
        <v>349</v>
      </c>
      <c r="B226" t="s">
        <v>286</v>
      </c>
      <c r="C226">
        <v>1.0662</v>
      </c>
      <c r="D226">
        <v>0.62529999999999997</v>
      </c>
      <c r="E226">
        <v>1.5264</v>
      </c>
    </row>
    <row r="227" spans="1:5" x14ac:dyDescent="0.25">
      <c r="A227" t="s">
        <v>349</v>
      </c>
      <c r="B227" t="s">
        <v>287</v>
      </c>
      <c r="C227">
        <v>1.0662</v>
      </c>
      <c r="D227">
        <v>0.23449999999999999</v>
      </c>
      <c r="E227">
        <v>1.5454000000000001</v>
      </c>
    </row>
    <row r="228" spans="1:5" x14ac:dyDescent="0.25">
      <c r="A228" t="s">
        <v>349</v>
      </c>
      <c r="B228" t="s">
        <v>288</v>
      </c>
      <c r="C228">
        <v>1.0662</v>
      </c>
      <c r="D228">
        <v>0.93789999999999996</v>
      </c>
      <c r="E228">
        <v>1.5264</v>
      </c>
    </row>
    <row r="229" spans="1:5" x14ac:dyDescent="0.25">
      <c r="A229" t="s">
        <v>349</v>
      </c>
      <c r="B229" t="s">
        <v>289</v>
      </c>
      <c r="C229">
        <v>1.0662</v>
      </c>
      <c r="D229">
        <v>1.1724000000000001</v>
      </c>
      <c r="E229">
        <v>1.0303</v>
      </c>
    </row>
    <row r="230" spans="1:5" x14ac:dyDescent="0.25">
      <c r="A230" t="s">
        <v>290</v>
      </c>
      <c r="B230" t="s">
        <v>291</v>
      </c>
      <c r="C230">
        <v>1.1246</v>
      </c>
      <c r="D230">
        <v>1.1114999999999999</v>
      </c>
      <c r="E230">
        <v>1.0047999999999999</v>
      </c>
    </row>
    <row r="231" spans="1:5" x14ac:dyDescent="0.25">
      <c r="A231" t="s">
        <v>290</v>
      </c>
      <c r="B231" t="s">
        <v>292</v>
      </c>
      <c r="C231">
        <v>1.1246</v>
      </c>
      <c r="D231">
        <v>0.51870000000000005</v>
      </c>
      <c r="E231">
        <v>0.84609999999999996</v>
      </c>
    </row>
    <row r="232" spans="1:5" x14ac:dyDescent="0.25">
      <c r="A232" t="s">
        <v>290</v>
      </c>
      <c r="B232" t="s">
        <v>293</v>
      </c>
      <c r="C232">
        <v>1.1246</v>
      </c>
      <c r="D232">
        <v>0.59279999999999999</v>
      </c>
      <c r="E232">
        <v>1.2692000000000001</v>
      </c>
    </row>
    <row r="233" spans="1:5" x14ac:dyDescent="0.25">
      <c r="A233" t="s">
        <v>290</v>
      </c>
      <c r="B233" t="s">
        <v>294</v>
      </c>
      <c r="C233">
        <v>1.1246</v>
      </c>
      <c r="D233">
        <v>0.74099999999999999</v>
      </c>
      <c r="E233">
        <v>0.74039999999999995</v>
      </c>
    </row>
    <row r="234" spans="1:5" x14ac:dyDescent="0.25">
      <c r="A234" t="s">
        <v>290</v>
      </c>
      <c r="B234" t="s">
        <v>295</v>
      </c>
      <c r="C234">
        <v>1.1246</v>
      </c>
      <c r="D234">
        <v>1.0508999999999999</v>
      </c>
      <c r="E234">
        <v>0.63460000000000005</v>
      </c>
    </row>
    <row r="235" spans="1:5" x14ac:dyDescent="0.25">
      <c r="A235" t="s">
        <v>290</v>
      </c>
      <c r="B235" t="s">
        <v>296</v>
      </c>
      <c r="C235">
        <v>1.1246</v>
      </c>
      <c r="D235">
        <v>0.59279999999999999</v>
      </c>
      <c r="E235">
        <v>0.84609999999999996</v>
      </c>
    </row>
    <row r="236" spans="1:5" x14ac:dyDescent="0.25">
      <c r="A236" t="s">
        <v>290</v>
      </c>
      <c r="B236" t="s">
        <v>297</v>
      </c>
      <c r="C236">
        <v>1.1246</v>
      </c>
      <c r="D236">
        <v>1.2597</v>
      </c>
      <c r="E236">
        <v>1.2692000000000001</v>
      </c>
    </row>
    <row r="237" spans="1:5" x14ac:dyDescent="0.25">
      <c r="A237" t="s">
        <v>290</v>
      </c>
      <c r="B237" t="s">
        <v>298</v>
      </c>
      <c r="C237">
        <v>1.1246</v>
      </c>
      <c r="D237">
        <v>1.1114999999999999</v>
      </c>
      <c r="E237">
        <v>1.4278</v>
      </c>
    </row>
    <row r="238" spans="1:5" x14ac:dyDescent="0.25">
      <c r="A238" t="s">
        <v>290</v>
      </c>
      <c r="B238" t="s">
        <v>299</v>
      </c>
      <c r="C238">
        <v>1.1246</v>
      </c>
      <c r="D238">
        <v>1.0374000000000001</v>
      </c>
      <c r="E238">
        <v>1.3221000000000001</v>
      </c>
    </row>
    <row r="239" spans="1:5" x14ac:dyDescent="0.25">
      <c r="A239" t="s">
        <v>290</v>
      </c>
      <c r="B239" t="s">
        <v>300</v>
      </c>
      <c r="C239">
        <v>1.1246</v>
      </c>
      <c r="D239">
        <v>0.81510000000000005</v>
      </c>
      <c r="E239">
        <v>1.1105</v>
      </c>
    </row>
    <row r="240" spans="1:5" x14ac:dyDescent="0.25">
      <c r="A240" t="s">
        <v>290</v>
      </c>
      <c r="B240" t="s">
        <v>301</v>
      </c>
      <c r="C240">
        <v>1.1246</v>
      </c>
      <c r="D240">
        <v>0.62239999999999995</v>
      </c>
      <c r="E240">
        <v>0.57110000000000005</v>
      </c>
    </row>
    <row r="241" spans="1:5" x14ac:dyDescent="0.25">
      <c r="A241" t="s">
        <v>290</v>
      </c>
      <c r="B241" t="s">
        <v>302</v>
      </c>
      <c r="C241">
        <v>1.1246</v>
      </c>
      <c r="D241">
        <v>0.80030000000000001</v>
      </c>
      <c r="E241">
        <v>0.88839999999999997</v>
      </c>
    </row>
    <row r="242" spans="1:5" x14ac:dyDescent="0.25">
      <c r="A242" t="s">
        <v>290</v>
      </c>
      <c r="B242" t="s">
        <v>303</v>
      </c>
      <c r="C242">
        <v>1.1246</v>
      </c>
      <c r="D242">
        <v>1.3338000000000001</v>
      </c>
      <c r="E242">
        <v>1.3327</v>
      </c>
    </row>
    <row r="243" spans="1:5" x14ac:dyDescent="0.25">
      <c r="A243" t="s">
        <v>290</v>
      </c>
      <c r="B243" t="s">
        <v>304</v>
      </c>
      <c r="C243">
        <v>1.1246</v>
      </c>
      <c r="D243">
        <v>1.0669999999999999</v>
      </c>
      <c r="E243">
        <v>1.0788</v>
      </c>
    </row>
    <row r="244" spans="1:5" x14ac:dyDescent="0.25">
      <c r="A244" t="s">
        <v>290</v>
      </c>
      <c r="B244" t="s">
        <v>305</v>
      </c>
      <c r="C244">
        <v>1.1246</v>
      </c>
      <c r="D244">
        <v>0.66690000000000005</v>
      </c>
      <c r="E244">
        <v>0.55530000000000002</v>
      </c>
    </row>
    <row r="245" spans="1:5" x14ac:dyDescent="0.25">
      <c r="A245" t="s">
        <v>290</v>
      </c>
      <c r="B245" t="s">
        <v>306</v>
      </c>
      <c r="C245">
        <v>1.1246</v>
      </c>
      <c r="D245">
        <v>1.5047999999999999</v>
      </c>
      <c r="E245">
        <v>0.78100000000000003</v>
      </c>
    </row>
    <row r="246" spans="1:5" x14ac:dyDescent="0.25">
      <c r="A246" t="s">
        <v>290</v>
      </c>
      <c r="B246" t="s">
        <v>307</v>
      </c>
      <c r="C246">
        <v>1.1246</v>
      </c>
      <c r="D246">
        <v>0.97809999999999997</v>
      </c>
      <c r="E246">
        <v>0.88839999999999997</v>
      </c>
    </row>
    <row r="247" spans="1:5" x14ac:dyDescent="0.25">
      <c r="A247" t="s">
        <v>290</v>
      </c>
      <c r="B247" t="s">
        <v>308</v>
      </c>
      <c r="C247">
        <v>1.1246</v>
      </c>
      <c r="D247">
        <v>0.88919999999999999</v>
      </c>
      <c r="E247">
        <v>1.0788</v>
      </c>
    </row>
    <row r="248" spans="1:5" x14ac:dyDescent="0.25">
      <c r="A248" t="s">
        <v>290</v>
      </c>
      <c r="B248" t="s">
        <v>309</v>
      </c>
      <c r="C248">
        <v>1.1246</v>
      </c>
      <c r="D248">
        <v>1.0669999999999999</v>
      </c>
      <c r="E248">
        <v>1.0788</v>
      </c>
    </row>
    <row r="249" spans="1:5" x14ac:dyDescent="0.25">
      <c r="A249" t="s">
        <v>290</v>
      </c>
      <c r="B249" t="s">
        <v>310</v>
      </c>
      <c r="C249">
        <v>1.1246</v>
      </c>
      <c r="D249">
        <v>1.0508999999999999</v>
      </c>
      <c r="E249">
        <v>0.86539999999999995</v>
      </c>
    </row>
    <row r="250" spans="1:5" x14ac:dyDescent="0.25">
      <c r="A250" t="s">
        <v>290</v>
      </c>
      <c r="B250" t="s">
        <v>311</v>
      </c>
      <c r="C250">
        <v>1.1246</v>
      </c>
      <c r="D250">
        <v>1.0374000000000001</v>
      </c>
      <c r="E250">
        <v>1.2692000000000001</v>
      </c>
    </row>
    <row r="251" spans="1:5" x14ac:dyDescent="0.25">
      <c r="A251" t="s">
        <v>290</v>
      </c>
      <c r="B251" t="s">
        <v>312</v>
      </c>
      <c r="C251">
        <v>1.1246</v>
      </c>
      <c r="D251">
        <v>1.2448999999999999</v>
      </c>
      <c r="E251">
        <v>1.0788</v>
      </c>
    </row>
    <row r="252" spans="1:5" x14ac:dyDescent="0.25">
      <c r="A252" t="s">
        <v>290</v>
      </c>
      <c r="B252" t="s">
        <v>313</v>
      </c>
      <c r="C252">
        <v>1.1246</v>
      </c>
      <c r="D252">
        <v>0.88919999999999999</v>
      </c>
      <c r="E252">
        <v>0.86539999999999995</v>
      </c>
    </row>
    <row r="253" spans="1:5" x14ac:dyDescent="0.25">
      <c r="A253" t="s">
        <v>290</v>
      </c>
      <c r="B253" t="s">
        <v>314</v>
      </c>
      <c r="C253">
        <v>1.1246</v>
      </c>
      <c r="D253">
        <v>1.5116000000000001</v>
      </c>
      <c r="E253">
        <v>0.50770000000000004</v>
      </c>
    </row>
    <row r="254" spans="1:5" x14ac:dyDescent="0.25">
      <c r="A254" t="s">
        <v>290</v>
      </c>
      <c r="B254" t="s">
        <v>315</v>
      </c>
      <c r="C254">
        <v>1.1246</v>
      </c>
      <c r="D254">
        <v>1.3338000000000001</v>
      </c>
      <c r="E254">
        <v>0.74039999999999995</v>
      </c>
    </row>
    <row r="255" spans="1:5" x14ac:dyDescent="0.25">
      <c r="A255" t="s">
        <v>290</v>
      </c>
      <c r="B255" t="s">
        <v>316</v>
      </c>
      <c r="C255">
        <v>1.1246</v>
      </c>
      <c r="D255">
        <v>0.95760000000000001</v>
      </c>
      <c r="E255">
        <v>1.6109</v>
      </c>
    </row>
    <row r="256" spans="1:5" x14ac:dyDescent="0.25">
      <c r="A256" t="s">
        <v>290</v>
      </c>
      <c r="B256" t="s">
        <v>317</v>
      </c>
      <c r="C256">
        <v>1.1246</v>
      </c>
      <c r="D256">
        <v>1.0508999999999999</v>
      </c>
      <c r="E256">
        <v>1.0961000000000001</v>
      </c>
    </row>
    <row r="257" spans="1:5" x14ac:dyDescent="0.25">
      <c r="A257" t="s">
        <v>357</v>
      </c>
      <c r="B257" t="s">
        <v>335</v>
      </c>
      <c r="C257">
        <v>1.5417000000000001</v>
      </c>
      <c r="D257">
        <v>1.2972999999999999</v>
      </c>
      <c r="E257">
        <v>0.52170000000000005</v>
      </c>
    </row>
    <row r="258" spans="1:5" x14ac:dyDescent="0.25">
      <c r="A258" t="s">
        <v>357</v>
      </c>
      <c r="B258" t="s">
        <v>334</v>
      </c>
      <c r="C258">
        <v>1.5417000000000001</v>
      </c>
      <c r="D258">
        <v>0.32429999999999998</v>
      </c>
      <c r="E258">
        <v>0.52170000000000005</v>
      </c>
    </row>
    <row r="259" spans="1:5" x14ac:dyDescent="0.25">
      <c r="A259" t="s">
        <v>357</v>
      </c>
      <c r="B259" t="s">
        <v>330</v>
      </c>
      <c r="C259">
        <v>1.5417000000000001</v>
      </c>
      <c r="D259">
        <v>0.64859999999999995</v>
      </c>
      <c r="E259">
        <v>1.2174</v>
      </c>
    </row>
    <row r="260" spans="1:5" x14ac:dyDescent="0.25">
      <c r="A260" t="s">
        <v>357</v>
      </c>
      <c r="B260" t="s">
        <v>332</v>
      </c>
      <c r="C260">
        <v>1.5417000000000001</v>
      </c>
      <c r="D260">
        <v>1.2972999999999999</v>
      </c>
      <c r="E260">
        <v>0.78259999999999996</v>
      </c>
    </row>
    <row r="261" spans="1:5" x14ac:dyDescent="0.25">
      <c r="A261" t="s">
        <v>357</v>
      </c>
      <c r="B261" t="s">
        <v>328</v>
      </c>
      <c r="C261">
        <v>1.5417000000000001</v>
      </c>
      <c r="D261">
        <v>0.97299999999999998</v>
      </c>
      <c r="E261">
        <v>1.5651999999999999</v>
      </c>
    </row>
    <row r="262" spans="1:5" x14ac:dyDescent="0.25">
      <c r="A262" t="s">
        <v>357</v>
      </c>
      <c r="B262" t="s">
        <v>337</v>
      </c>
      <c r="C262">
        <v>1.5417000000000001</v>
      </c>
      <c r="D262">
        <v>0.86480000000000001</v>
      </c>
      <c r="E262">
        <v>1.2174</v>
      </c>
    </row>
    <row r="263" spans="1:5" x14ac:dyDescent="0.25">
      <c r="A263" t="s">
        <v>357</v>
      </c>
      <c r="B263" t="s">
        <v>336</v>
      </c>
      <c r="C263">
        <v>1.5417000000000001</v>
      </c>
      <c r="D263">
        <v>0.64859999999999995</v>
      </c>
      <c r="E263">
        <v>1.8261000000000001</v>
      </c>
    </row>
    <row r="264" spans="1:5" x14ac:dyDescent="0.25">
      <c r="A264" t="s">
        <v>357</v>
      </c>
      <c r="B264" t="s">
        <v>331</v>
      </c>
      <c r="C264">
        <v>1.5417000000000001</v>
      </c>
      <c r="D264">
        <v>0.97299999999999998</v>
      </c>
      <c r="E264">
        <v>0.78259999999999996</v>
      </c>
    </row>
    <row r="265" spans="1:5" x14ac:dyDescent="0.25">
      <c r="A265" t="s">
        <v>357</v>
      </c>
      <c r="B265" t="s">
        <v>329</v>
      </c>
      <c r="C265">
        <v>1.5417000000000001</v>
      </c>
      <c r="D265">
        <v>1.0810999999999999</v>
      </c>
      <c r="E265">
        <v>0.86960000000000004</v>
      </c>
    </row>
    <row r="266" spans="1:5" x14ac:dyDescent="0.25">
      <c r="A266" t="s">
        <v>357</v>
      </c>
      <c r="B266" t="s">
        <v>333</v>
      </c>
      <c r="C266">
        <v>1.5417000000000001</v>
      </c>
      <c r="D266">
        <v>1.7297</v>
      </c>
      <c r="E266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0"/>
  <sheetViews>
    <sheetView tabSelected="1" zoomScale="80" zoomScaleNormal="80" workbookViewId="0">
      <pane xSplit="12" ySplit="1" topLeftCell="M906" activePane="bottomRight" state="frozen"/>
      <selection pane="topRight" activeCell="M1" sqref="M1"/>
      <selection pane="bottomLeft" activeCell="A2" sqref="A2"/>
      <selection pane="bottomRight" activeCell="K909" sqref="K909:L931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338</v>
      </c>
      <c r="B2" t="s">
        <v>74</v>
      </c>
      <c r="C2" t="s">
        <v>83</v>
      </c>
      <c r="D2" t="s">
        <v>67</v>
      </c>
      <c r="E2" s="1">
        <f>VLOOKUP(A2,home!$A$2:$E$405,3,FALSE)</f>
        <v>1.3308</v>
      </c>
      <c r="F2">
        <f>VLOOKUP(B2,home!$B$2:$E$405,3,FALSE)</f>
        <v>0.75139999999999996</v>
      </c>
      <c r="G2">
        <f>VLOOKUP(C2,away!$B$2:$E$405,4,FALSE)</f>
        <v>0.56359999999999999</v>
      </c>
      <c r="H2">
        <f>VLOOKUP(A2,away!$A$2:$E$405,3,FALSE)</f>
        <v>0.86150000000000004</v>
      </c>
      <c r="I2">
        <f>VLOOKUP(C2,away!$B$2:$E$405,3,FALSE)</f>
        <v>0.58040000000000003</v>
      </c>
      <c r="J2">
        <f>VLOOKUP(B2,home!$B$2:$E$405,4,FALSE)</f>
        <v>0.46429999999999999</v>
      </c>
      <c r="K2" s="3">
        <f>E2*F2*G2</f>
        <v>0.56357921443199999</v>
      </c>
      <c r="L2" s="3">
        <f>H2*I2*J2</f>
        <v>0.23215677878000004</v>
      </c>
      <c r="M2" s="5">
        <f>_xlfn.POISSON.DIST(0,$K2,FALSE) * _xlfn.POISSON.DIST(0,$L2,FALSE)</f>
        <v>0.45124899647664052</v>
      </c>
      <c r="N2" s="5">
        <f>_xlfn.POISSON.DIST(1,K2,FALSE) * _xlfn.POISSON.DIST(0,L2,FALSE)</f>
        <v>0.25431455494753336</v>
      </c>
      <c r="O2" s="5">
        <f>_xlfn.POISSON.DIST(0,K2,FALSE) * _xlfn.POISSON.DIST(1,L2,FALSE)</f>
        <v>0.10476051344972445</v>
      </c>
      <c r="P2" s="5">
        <f>_xlfn.POISSON.DIST(1,K2,FALSE) * _xlfn.POISSON.DIST(1,L2,FALSE)</f>
        <v>5.9040847873488671E-2</v>
      </c>
      <c r="Q2" s="5">
        <f>_xlfn.POISSON.DIST(2,K2,FALSE) * _xlfn.POISSON.DIST(0,L2,FALSE)</f>
        <v>7.1663198547977272E-2</v>
      </c>
      <c r="R2" s="5">
        <f>_xlfn.POISSON.DIST(0,K2,FALSE) * _xlfn.POISSON.DIST(2,L2,FALSE)</f>
        <v>1.216043167291345E-2</v>
      </c>
      <c r="S2" s="5">
        <f>_xlfn.POISSON.DIST(2,K2,FALSE) * _xlfn.POISSON.DIST(2,L2,FALSE)</f>
        <v>1.9312074624197421E-3</v>
      </c>
      <c r="T2" s="5">
        <f>_xlfn.POISSON.DIST(2,K2,FALSE) * _xlfn.POISSON.DIST(1,L2,FALSE)</f>
        <v>1.6637097331969979E-2</v>
      </c>
      <c r="U2" s="5">
        <f>_xlfn.POISSON.DIST(1,K2,FALSE) * _xlfn.POISSON.DIST(2,L2,FALSE)</f>
        <v>6.8533665293745733E-3</v>
      </c>
      <c r="V2" s="5">
        <f>_xlfn.POISSON.DIST(3,K2,FALSE) * _xlfn.POISSON.DIST(3,L2,FALSE)</f>
        <v>2.8075193491630048E-5</v>
      </c>
      <c r="W2" s="5">
        <f>_xlfn.POISSON.DIST(3,K2,FALSE) * _xlfn.POISSON.DIST(0,L2,FALSE)</f>
        <v>1.346262971378449E-2</v>
      </c>
      <c r="X2" s="5">
        <f>_xlfn.POISSON.DIST(3,K2,FALSE) * _xlfn.POISSON.DIST(1,L2,FALSE)</f>
        <v>3.1254407482601216E-3</v>
      </c>
      <c r="Y2" s="5">
        <f>_xlfn.POISSON.DIST(3,K2,FALSE) * _xlfn.POISSON.DIST(2,L2,FALSE)</f>
        <v>3.6279612819191143E-4</v>
      </c>
      <c r="Z2" s="5">
        <f>_xlfn.POISSON.DIST(0,K2,FALSE) * _xlfn.POISSON.DIST(3,L2,FALSE)</f>
        <v>9.4104221525262487E-4</v>
      </c>
      <c r="AA2" s="5">
        <f>_xlfn.POISSON.DIST(1,K2,FALSE) * _xlfn.POISSON.DIST(3,L2,FALSE)</f>
        <v>5.303518324194233E-4</v>
      </c>
      <c r="AB2" s="5">
        <f>_xlfn.POISSON.DIST(2,K2,FALSE) * _xlfn.POISSON.DIST(3,L2,FALSE)</f>
        <v>1.4944763454375514E-4</v>
      </c>
      <c r="AC2" s="5">
        <f>_xlfn.POISSON.DIST(4,K2,FALSE) * _xlfn.POISSON.DIST(4,L2,FALSE)</f>
        <v>2.2958267510018376E-7</v>
      </c>
      <c r="AD2" s="5">
        <f>_xlfn.POISSON.DIST(4,K2,FALSE) * _xlfn.POISSON.DIST(0,L2,FALSE)</f>
        <v>1.8968145695708906E-3</v>
      </c>
      <c r="AE2" s="5">
        <f>_xlfn.POISSON.DIST(4,K2,FALSE) * _xlfn.POISSON.DIST(1,L2,FALSE)</f>
        <v>4.4035836041455027E-4</v>
      </c>
      <c r="AF2" s="5">
        <f>_xlfn.POISSON.DIST(4,K2,FALSE) * _xlfn.POISSON.DIST(2,L2,FALSE)</f>
        <v>5.1116089231342147E-5</v>
      </c>
      <c r="AG2" s="5">
        <f>_xlfn.POISSON.DIST(4,K2,FALSE) * _xlfn.POISSON.DIST(3,L2,FALSE)</f>
        <v>3.9556488732598142E-6</v>
      </c>
      <c r="AH2" s="5">
        <f>_xlfn.POISSON.DIST(0,K2,FALSE) * _xlfn.POISSON.DIST(4,L2,FALSE)</f>
        <v>5.4617332347261191E-5</v>
      </c>
      <c r="AI2" s="5">
        <f>_xlfn.POISSON.DIST(1,K2,FALSE) * _xlfn.POISSON.DIST(4,L2,FALSE)</f>
        <v>3.0781193258640924E-5</v>
      </c>
      <c r="AJ2" s="5">
        <f>_xlfn.POISSON.DIST(2,K2,FALSE) * _xlfn.POISSON.DIST(4,L2,FALSE)</f>
        <v>8.6738203579922118E-6</v>
      </c>
      <c r="AK2" s="5">
        <f>_xlfn.POISSON.DIST(3,K2,FALSE) * _xlfn.POISSON.DIST(4,L2,FALSE)</f>
        <v>1.6294616211605132E-6</v>
      </c>
      <c r="AL2" s="5">
        <f>_xlfn.POISSON.DIST(5,K2,FALSE) * _xlfn.POISSON.DIST(5,L2,FALSE)</f>
        <v>1.2015322716118405E-9</v>
      </c>
      <c r="AM2" s="5">
        <f>_xlfn.POISSON.DIST(5,K2,FALSE) * _xlfn.POISSON.DIST(0,L2,FALSE)</f>
        <v>2.1380105300838705E-4</v>
      </c>
      <c r="AN2" s="5">
        <f>_xlfn.POISSON.DIST(5,K2,FALSE) * _xlfn.POISSON.DIST(1,L2,FALSE)</f>
        <v>4.9635363766199178E-5</v>
      </c>
      <c r="AO2" s="5">
        <f>_xlfn.POISSON.DIST(5,K2,FALSE) * _xlfn.POISSON.DIST(2,L2,FALSE)</f>
        <v>5.7615930827671663E-6</v>
      </c>
      <c r="AP2" s="5">
        <f>_xlfn.POISSON.DIST(5,K2,FALSE) * _xlfn.POISSON.DIST(3,L2,FALSE)</f>
        <v>4.458642969121186E-7</v>
      </c>
      <c r="AQ2" s="5">
        <f>_xlfn.POISSON.DIST(5,K2,FALSE) * _xlfn.POISSON.DIST(4,L2,FALSE)</f>
        <v>2.5877604736031743E-8</v>
      </c>
      <c r="AR2" s="5">
        <f>_xlfn.POISSON.DIST(0,K2,FALSE) * _xlfn.POISSON.DIST(5,L2,FALSE)</f>
        <v>2.5359567886593718E-6</v>
      </c>
      <c r="AS2" s="5">
        <f>_xlfn.POISSON.DIST(1,K2,FALSE) * _xlfn.POISSON.DIST(5,L2,FALSE)</f>
        <v>1.4292125347861461E-6</v>
      </c>
      <c r="AT2" s="5">
        <f>_xlfn.POISSON.DIST(2,K2,FALSE) * _xlfn.POISSON.DIST(5,L2,FALSE)</f>
        <v>4.027372388055718E-7</v>
      </c>
      <c r="AU2" s="5">
        <f>_xlfn.POISSON.DIST(3,K2,FALSE) * _xlfn.POISSON.DIST(5,L2,FALSE)</f>
        <v>7.5658112222852301E-8</v>
      </c>
      <c r="AV2" s="5">
        <f>_xlfn.POISSON.DIST(4,K2,FALSE) * _xlfn.POISSON.DIST(5,L2,FALSE)</f>
        <v>1.0659834862990799E-8</v>
      </c>
      <c r="AW2" s="5">
        <f>_xlfn.POISSON.DIST(6,K2,FALSE) * _xlfn.POISSON.DIST(6,L2,FALSE)</f>
        <v>4.3668600692016637E-12</v>
      </c>
      <c r="AX2" s="5">
        <f>_xlfn.POISSON.DIST(6,K2,FALSE) * _xlfn.POISSON.DIST(0,L2,FALSE)</f>
        <v>2.0082304916533512E-5</v>
      </c>
      <c r="AY2" s="5">
        <f>_xlfn.POISSON.DIST(6,K2,FALSE) * _xlfn.POISSON.DIST(1,L2,FALSE)</f>
        <v>4.6622432199001777E-6</v>
      </c>
      <c r="AZ2" s="5">
        <f>_xlfn.POISSON.DIST(6,K2,FALSE) * _xlfn.POISSON.DIST(2,L2,FALSE)</f>
        <v>5.4118568391046042E-7</v>
      </c>
      <c r="BA2" s="5">
        <f>_xlfn.POISSON.DIST(6,K2,FALSE) * _xlfn.POISSON.DIST(3,L2,FALSE)</f>
        <v>4.1879975032834607E-8</v>
      </c>
      <c r="BB2" s="5">
        <f>_xlfn.POISSON.DIST(6,K2,FALSE) * _xlfn.POISSON.DIST(4,L2,FALSE)</f>
        <v>2.4306800247524266E-9</v>
      </c>
      <c r="BC2" s="5">
        <f>_xlfn.POISSON.DIST(6,K2,FALSE) * _xlfn.POISSON.DIST(5,L2,FALSE)</f>
        <v>1.1285976895828284E-10</v>
      </c>
      <c r="BD2" s="5">
        <f>_xlfn.POISSON.DIST(0,K2,FALSE) * _xlfn.POISSON.DIST(6,L2,FALSE)</f>
        <v>9.8123259863405496E-8</v>
      </c>
      <c r="BE2" s="5">
        <f>_xlfn.POISSON.DIST(1,K2,FALSE) * _xlfn.POISSON.DIST(6,L2,FALSE)</f>
        <v>5.5300229711325063E-8</v>
      </c>
      <c r="BF2" s="5">
        <f>_xlfn.POISSON.DIST(2,K2,FALSE) * _xlfn.POISSON.DIST(6,L2,FALSE)</f>
        <v>1.558303000930886E-8</v>
      </c>
      <c r="BG2" s="5">
        <f>_xlfn.POISSON.DIST(3,K2,FALSE) * _xlfn.POISSON.DIST(6,L2,FALSE)</f>
        <v>2.9274239370388563E-9</v>
      </c>
      <c r="BH2" s="5">
        <f>_xlfn.POISSON.DIST(4,K2,FALSE) * _xlfn.POISSON.DIST(6,L2,FALSE)</f>
        <v>4.1245882068644773E-10</v>
      </c>
      <c r="BI2" s="5">
        <f>_xlfn.POISSON.DIST(5,K2,FALSE) * _xlfn.POISSON.DIST(6,L2,FALSE)</f>
        <v>4.6490643629603491E-11</v>
      </c>
      <c r="BJ2" s="8">
        <f>SUM(N2,Q2,T2,W2,X2,Y2,AD2,AE2,AF2,AG2,AM2,AN2,AO2,AP2,AQ2,AX2,AY2,AZ2,BA2,BB2,BC2)</f>
        <v>0.36225296199490131</v>
      </c>
      <c r="BK2" s="8">
        <f>SUM(M2,P2,S2,V2,AC2,AL2,AY2)</f>
        <v>0.51225402003346787</v>
      </c>
      <c r="BL2" s="8">
        <f>SUM(O2,R2,U2,AA2,AB2,AH2,AI2,AJ2,AK2,AR2,AS2,AT2,AU2,AV2,BD2,BE2,BF2,BG2,BH2,BI2)</f>
        <v>0.12455443954396304</v>
      </c>
      <c r="BM2" s="8">
        <f>SUM(S2:BI2)</f>
        <v>4.6809258580454066E-2</v>
      </c>
      <c r="BN2" s="8">
        <f>SUM(M2:R2)</f>
        <v>0.95318854296827771</v>
      </c>
    </row>
    <row r="3" spans="1:88" x14ac:dyDescent="0.25">
      <c r="A3" t="s">
        <v>350</v>
      </c>
      <c r="B3" t="s">
        <v>106</v>
      </c>
      <c r="C3" t="s">
        <v>105</v>
      </c>
      <c r="D3" t="s">
        <v>67</v>
      </c>
      <c r="E3">
        <f>VLOOKUP(A3,home!$A$2:$E$405,3,FALSE)</f>
        <v>1.6389</v>
      </c>
      <c r="F3">
        <f>VLOOKUP(B3,home!$B$2:$E$405,3,FALSE)</f>
        <v>1.2202999999999999</v>
      </c>
      <c r="G3">
        <f>VLOOKUP(C3,away!$B$2:$E$405,4,FALSE)</f>
        <v>0.2034</v>
      </c>
      <c r="H3">
        <f>VLOOKUP(A3,away!$A$2:$E$405,3,FALSE)</f>
        <v>1.1943999999999999</v>
      </c>
      <c r="I3">
        <f>VLOOKUP(C3,away!$B$2:$E$405,3,FALSE)</f>
        <v>1.3954</v>
      </c>
      <c r="J3">
        <f>VLOOKUP(B3,home!$B$2:$E$405,4,FALSE)</f>
        <v>1.6745000000000001</v>
      </c>
      <c r="K3" s="3">
        <f t="shared" ref="K3:K8" si="0">E3*F3*G3</f>
        <v>0.40678976287799995</v>
      </c>
      <c r="L3" s="3">
        <f t="shared" ref="L3:L8" si="1">H3*I3*J3</f>
        <v>2.7908318151199998</v>
      </c>
      <c r="M3" s="5">
        <f>_xlfn.POISSON.DIST(0,K3,FALSE) * _xlfn.POISSON.DIST(0,L3,FALSE)</f>
        <v>4.0859269086295322E-2</v>
      </c>
      <c r="N3" s="5">
        <f>_xlfn.POISSON.DIST(1,K3,FALSE) * _xlfn.POISSON.DIST(0,L3,FALSE)</f>
        <v>1.6621132382982465E-2</v>
      </c>
      <c r="O3" s="5">
        <f>_xlfn.POISSON.DIST(0,K3,FALSE) * _xlfn.POISSON.DIST(1,L3,FALSE)</f>
        <v>0.11403134810858206</v>
      </c>
      <c r="P3" s="5">
        <f>_xlfn.POISSON.DIST(1,K3,FALSE) * _xlfn.POISSON.DIST(1,L3,FALSE)</f>
        <v>4.6386785057748764E-2</v>
      </c>
      <c r="Q3" s="5">
        <f>_xlfn.POISSON.DIST(2,K3,FALSE) * _xlfn.POISSON.DIST(0,L3,FALSE)</f>
        <v>3.3806532504186419E-3</v>
      </c>
      <c r="R3" s="5">
        <f>_xlfn.POISSON.DIST(0,K3,FALSE) * _xlfn.POISSON.DIST(2,L3,FALSE)</f>
        <v>0.15912115711122735</v>
      </c>
      <c r="S3" s="5">
        <f>_xlfn.POISSON.DIST(2,K3,FALSE) * _xlfn.POISSON.DIST(2,L3,FALSE)</f>
        <v>1.3165518351841378E-2</v>
      </c>
      <c r="T3" s="5">
        <f>_xlfn.POISSON.DIST(2,K3,FALSE) * _xlfn.POISSON.DIST(1,L3,FALSE)</f>
        <v>9.4348346471571851E-3</v>
      </c>
      <c r="U3" s="5">
        <f>_xlfn.POISSON.DIST(1,K3,FALSE) * _xlfn.POISSON.DIST(2,L3,FALSE)</f>
        <v>6.472885777014914E-2</v>
      </c>
      <c r="V3" s="5">
        <f>_xlfn.POISSON.DIST(3,K3,FALSE) * _xlfn.POISSON.DIST(3,L3,FALSE)</f>
        <v>1.6607303927126426E-3</v>
      </c>
      <c r="W3" s="5">
        <f>_xlfn.POISSON.DIST(3,K3,FALSE) * _xlfn.POISSON.DIST(0,L3,FALSE)</f>
        <v>4.5840504470351313E-4</v>
      </c>
      <c r="X3" s="5">
        <f>_xlfn.POISSON.DIST(3,K3,FALSE) * _xlfn.POISSON.DIST(1,L3,FALSE)</f>
        <v>1.2793313829700702E-3</v>
      </c>
      <c r="Y3" s="5">
        <f>_xlfn.POISSON.DIST(3,K3,FALSE) * _xlfn.POISSON.DIST(2,L3,FALSE)</f>
        <v>1.7851993628371706E-3</v>
      </c>
      <c r="Z3" s="5">
        <f>_xlfn.POISSON.DIST(0,K3,FALSE) * _xlfn.POISSON.DIST(3,L3,FALSE)</f>
        <v>0.14802679590824042</v>
      </c>
      <c r="AA3" s="5">
        <f>_xlfn.POISSON.DIST(1,K3,FALSE) * _xlfn.POISSON.DIST(3,L3,FALSE)</f>
        <v>6.021578520710321E-2</v>
      </c>
      <c r="AB3" s="5">
        <f>_xlfn.POISSON.DIST(2,K3,FALSE) * _xlfn.POISSON.DIST(3,L3,FALSE)</f>
        <v>1.2247582492955046E-2</v>
      </c>
      <c r="AC3" s="5">
        <f>_xlfn.POISSON.DIST(4,K3,FALSE) * _xlfn.POISSON.DIST(4,L3,FALSE)</f>
        <v>1.1783731312430465E-4</v>
      </c>
      <c r="AD3" s="5">
        <f>_xlfn.POISSON.DIST(4,K3,FALSE) * _xlfn.POISSON.DIST(0,L3,FALSE)</f>
        <v>4.661861985925526E-5</v>
      </c>
      <c r="AE3" s="5">
        <f>_xlfn.POISSON.DIST(4,K3,FALSE) * _xlfn.POISSON.DIST(1,L3,FALSE)</f>
        <v>1.3010472748019463E-4</v>
      </c>
      <c r="AF3" s="5">
        <f>_xlfn.POISSON.DIST(4,K3,FALSE) * _xlfn.POISSON.DIST(2,L3,FALSE)</f>
        <v>1.8155020637462227E-4</v>
      </c>
      <c r="AG3" s="5">
        <f>_xlfn.POISSON.DIST(4,K3,FALSE) * _xlfn.POISSON.DIST(3,L3,FALSE)</f>
        <v>1.6889203066396588E-4</v>
      </c>
      <c r="AH3" s="5">
        <f>_xlfn.POISSON.DIST(0,K3,FALSE) * _xlfn.POISSON.DIST(4,L3,FALSE)</f>
        <v>0.10327947287774811</v>
      </c>
      <c r="AI3" s="5">
        <f>_xlfn.POISSON.DIST(1,K3,FALSE) * _xlfn.POISSON.DIST(4,L3,FALSE)</f>
        <v>4.2013032282103978E-2</v>
      </c>
      <c r="AJ3" s="5">
        <f>_xlfn.POISSON.DIST(2,K3,FALSE) * _xlfn.POISSON.DIST(4,L3,FALSE)</f>
        <v>8.5452357199114169E-3</v>
      </c>
      <c r="AK3" s="5">
        <f>_xlfn.POISSON.DIST(3,K3,FALSE) * _xlfn.POISSON.DIST(4,L3,FALSE)</f>
        <v>1.1587048040797938E-3</v>
      </c>
      <c r="AL3" s="5">
        <f>_xlfn.POISSON.DIST(5,K3,FALSE) * _xlfn.POISSON.DIST(5,L3,FALSE)</f>
        <v>5.3511423360366932E-6</v>
      </c>
      <c r="AM3" s="5">
        <f>_xlfn.POISSON.DIST(5,K3,FALSE) * _xlfn.POISSON.DIST(0,L3,FALSE)</f>
        <v>3.792795463649214E-6</v>
      </c>
      <c r="AN3" s="5">
        <f>_xlfn.POISSON.DIST(5,K3,FALSE) * _xlfn.POISSON.DIST(1,L3,FALSE)</f>
        <v>1.0585054248195037E-5</v>
      </c>
      <c r="AO3" s="5">
        <f>_xlfn.POISSON.DIST(5,K3,FALSE) * _xlfn.POISSON.DIST(2,L3,FALSE)</f>
        <v>1.4770553080316913E-5</v>
      </c>
      <c r="AP3" s="5">
        <f>_xlfn.POISSON.DIST(5,K3,FALSE) * _xlfn.POISSON.DIST(3,L3,FALSE)</f>
        <v>1.3740709821155718E-5</v>
      </c>
      <c r="AQ3" s="5">
        <f>_xlfn.POISSON.DIST(5,K3,FALSE) * _xlfn.POISSON.DIST(4,L3,FALSE)</f>
        <v>9.5870025328033059E-6</v>
      </c>
      <c r="AR3" s="5">
        <f>_xlfn.POISSON.DIST(0,K3,FALSE) * _xlfn.POISSON.DIST(5,L3,FALSE)</f>
        <v>5.7647127751208463E-2</v>
      </c>
      <c r="AS3" s="5">
        <f>_xlfn.POISSON.DIST(1,K3,FALSE) * _xlfn.POISSON.DIST(5,L3,FALSE)</f>
        <v>2.3450261428511861E-2</v>
      </c>
      <c r="AT3" s="5">
        <f>_xlfn.POISSON.DIST(2,K3,FALSE) * _xlfn.POISSON.DIST(5,L3,FALSE)</f>
        <v>4.7696631429657247E-3</v>
      </c>
      <c r="AU3" s="5">
        <f>_xlfn.POISSON.DIST(3,K3,FALSE) * _xlfn.POISSON.DIST(5,L3,FALSE)</f>
        <v>6.4675004631165446E-4</v>
      </c>
      <c r="AV3" s="5">
        <f>_xlfn.POISSON.DIST(4,K3,FALSE) * _xlfn.POISSON.DIST(5,L3,FALSE)</f>
        <v>6.577282449511333E-5</v>
      </c>
      <c r="AW3" s="5">
        <f>_xlfn.POISSON.DIST(6,K3,FALSE) * _xlfn.POISSON.DIST(6,L3,FALSE)</f>
        <v>1.6875151580994401E-7</v>
      </c>
      <c r="AX3" s="5">
        <f>_xlfn.POISSON.DIST(6,K3,FALSE) * _xlfn.POISSON.DIST(0,L3,FALSE)</f>
        <v>2.5714506121710288E-7</v>
      </c>
      <c r="AY3" s="5">
        <f>_xlfn.POISSON.DIST(6,K3,FALSE) * _xlfn.POISSON.DIST(1,L3,FALSE)</f>
        <v>7.1764861794567076E-7</v>
      </c>
      <c r="AZ3" s="5">
        <f>_xlfn.POISSON.DIST(6,K3,FALSE) * _xlfn.POISSON.DIST(2,L3,FALSE)</f>
        <v>1.0014182975198379E-6</v>
      </c>
      <c r="BA3" s="5">
        <f>_xlfn.POISSON.DIST(6,K3,FALSE) * _xlfn.POISSON.DIST(3,L3,FALSE)</f>
        <v>9.3159668165388978E-7</v>
      </c>
      <c r="BB3" s="5">
        <f>_xlfn.POISSON.DIST(6,K3,FALSE) * _xlfn.POISSON.DIST(4,L3,FALSE)</f>
        <v>6.4998241450497359E-7</v>
      </c>
      <c r="BC3" s="5">
        <f>_xlfn.POISSON.DIST(6,K3,FALSE) * _xlfn.POISSON.DIST(5,L3,FALSE)</f>
        <v>3.6279832033379884E-7</v>
      </c>
      <c r="BD3" s="5">
        <f>_xlfn.POISSON.DIST(0,K3,FALSE) * _xlfn.POISSON.DIST(6,L3,FALSE)</f>
        <v>2.6813906363059966E-2</v>
      </c>
      <c r="BE3" s="5">
        <f>_xlfn.POISSON.DIST(1,K3,FALSE) * _xlfn.POISSON.DIST(6,L3,FALSE)</f>
        <v>1.0907622611262057E-2</v>
      </c>
      <c r="BF3" s="5">
        <f>_xlfn.POISSON.DIST(2,K3,FALSE) * _xlfn.POISSON.DIST(6,L3,FALSE)</f>
        <v>2.2185546077990019E-3</v>
      </c>
      <c r="BG3" s="5">
        <f>_xlfn.POISSON.DIST(3,K3,FALSE) * _xlfn.POISSON.DIST(6,L3,FALSE)</f>
        <v>3.0082843427948341E-4</v>
      </c>
      <c r="BH3" s="5">
        <f>_xlfn.POISSON.DIST(4,K3,FALSE) * _xlfn.POISSON.DIST(6,L3,FALSE)</f>
        <v>3.0593481861877754E-5</v>
      </c>
      <c r="BI3" s="5">
        <f>_xlfn.POISSON.DIST(5,K3,FALSE) * _xlfn.POISSON.DIST(6,L3,FALSE)</f>
        <v>2.4890230464411294E-6</v>
      </c>
      <c r="BJ3" s="8">
        <f>SUM(N3,Q3,T3,W3,X3,Y3,AD3,AE3,AF3,AG3,AM3,AN3,AO3,AP3,AQ3,AX3,AY3,AZ3,BA3,BB3,BC3)</f>
        <v>3.3543118359986385E-2</v>
      </c>
      <c r="BK3" s="8">
        <f>SUM(M3,P3,S3,V3,AC3,AL3,AY3)</f>
        <v>0.10219620899267638</v>
      </c>
      <c r="BL3" s="8">
        <f>SUM(O3,R3,U3,AA3,AB3,AH3,AI3,AJ3,AK3,AR3,AS3,AT3,AU3,AV3,BD3,BE3,BF3,BG3,BH3,BI3)</f>
        <v>0.69219474608866149</v>
      </c>
      <c r="BM3" s="8">
        <f>SUM(S3:BI3)</f>
        <v>0.595559975455208</v>
      </c>
      <c r="BN3" s="8">
        <f>SUM(M3:R3)</f>
        <v>0.38040034499725461</v>
      </c>
    </row>
    <row r="4" spans="1:88" x14ac:dyDescent="0.25">
      <c r="A4" t="s">
        <v>351</v>
      </c>
      <c r="B4" t="s">
        <v>157</v>
      </c>
      <c r="C4" t="s">
        <v>162</v>
      </c>
      <c r="D4" t="s">
        <v>67</v>
      </c>
      <c r="E4">
        <f>VLOOKUP(A4,home!$A$2:$E$405,3,FALSE)</f>
        <v>1.2019</v>
      </c>
      <c r="F4">
        <f>VLOOKUP(B4,home!$B$2:$E$405,3,FALSE)</f>
        <v>0.83199999999999996</v>
      </c>
      <c r="G4">
        <f>VLOOKUP(C4,away!$B$2:$E$405,4,FALSE)</f>
        <v>1.5716000000000001</v>
      </c>
      <c r="H4">
        <f>VLOOKUP(A4,away!$A$2:$E$405,3,FALSE)</f>
        <v>1.1635</v>
      </c>
      <c r="I4">
        <f>VLOOKUP(C4,away!$B$2:$E$405,3,FALSE)</f>
        <v>0.76400000000000001</v>
      </c>
      <c r="J4">
        <f>VLOOKUP(B4,home!$B$2:$E$405,4,FALSE)</f>
        <v>1.5041</v>
      </c>
      <c r="K4" s="3">
        <f t="shared" si="0"/>
        <v>1.5715698252799999</v>
      </c>
      <c r="L4" s="3">
        <f t="shared" si="1"/>
        <v>1.3370155474000001</v>
      </c>
      <c r="M4" s="5">
        <f t="shared" ref="M4:M8" si="2">_xlfn.POISSON.DIST(0,K4,FALSE) * _xlfn.POISSON.DIST(0,L4,FALSE)</f>
        <v>5.4552847258262066E-2</v>
      </c>
      <c r="N4" s="5">
        <f t="shared" ref="N4:N8" si="3">_xlfn.POISSON.DIST(1,K4,FALSE) * _xlfn.POISSON.DIST(0,L4,FALSE)</f>
        <v>8.5733608634193423E-2</v>
      </c>
      <c r="O4" s="5">
        <f t="shared" ref="O4:O8" si="4">_xlfn.POISSON.DIST(0,K4,FALSE) * _xlfn.POISSON.DIST(1,L4,FALSE)</f>
        <v>7.2938004939233844E-2</v>
      </c>
      <c r="P4" s="5">
        <f t="shared" ref="P4:P8" si="5">_xlfn.POISSON.DIST(1,K4,FALSE) * _xlfn.POISSON.DIST(1,L4,FALSE)</f>
        <v>0.11462716767862351</v>
      </c>
      <c r="Q4" s="5">
        <f t="shared" ref="Q4:Q8" si="6">_xlfn.POISSON.DIST(2,K4,FALSE) * _xlfn.POISSON.DIST(0,L4,FALSE)</f>
        <v>6.7368176170931646E-2</v>
      </c>
      <c r="R4" s="5">
        <f t="shared" ref="R4:R8" si="7">_xlfn.POISSON.DIST(0,K4,FALSE) * _xlfn.POISSON.DIST(2,L4,FALSE)</f>
        <v>4.8759623300046837E-2</v>
      </c>
      <c r="S4" s="5">
        <f t="shared" ref="S4:S8" si="8">_xlfn.POISSON.DIST(2,K4,FALSE) * _xlfn.POISSON.DIST(2,L4,FALSE)</f>
        <v>6.0214032036766445E-2</v>
      </c>
      <c r="T4" s="5">
        <f t="shared" ref="T4:T8" si="9">_xlfn.POISSON.DIST(2,K4,FALSE) * _xlfn.POISSON.DIST(1,L4,FALSE)</f>
        <v>9.0072298940517811E-2</v>
      </c>
      <c r="U4" s="5">
        <f t="shared" ref="U4:U8" si="10">_xlfn.POISSON.DIST(1,K4,FALSE) * _xlfn.POISSON.DIST(2,L4,FALSE)</f>
        <v>7.6629152670373207E-2</v>
      </c>
      <c r="V4" s="5">
        <f t="shared" ref="V4:V8" si="11">_xlfn.POISSON.DIST(3,K4,FALSE) * _xlfn.POISSON.DIST(3,L4,FALSE)</f>
        <v>1.4058058263736781E-2</v>
      </c>
      <c r="W4" s="5">
        <f t="shared" ref="W4:W8" si="12">_xlfn.POISSON.DIST(3,K4,FALSE) * _xlfn.POISSON.DIST(0,L4,FALSE)</f>
        <v>3.5291264284794427E-2</v>
      </c>
      <c r="X4" s="5">
        <f t="shared" ref="X4:X8" si="13">_xlfn.POISSON.DIST(3,K4,FALSE) * _xlfn.POISSON.DIST(1,L4,FALSE)</f>
        <v>4.7184969036172496E-2</v>
      </c>
      <c r="Y4" s="5">
        <f t="shared" ref="Y4:Y8" si="14">_xlfn.POISSON.DIST(3,K4,FALSE) * _xlfn.POISSON.DIST(2,L4,FALSE)</f>
        <v>3.1543518602475118E-2</v>
      </c>
      <c r="Z4" s="5">
        <f t="shared" ref="Z4:Z8" si="15">_xlfn.POISSON.DIST(0,K4,FALSE) * _xlfn.POISSON.DIST(3,L4,FALSE)</f>
        <v>2.1730791479176635E-2</v>
      </c>
      <c r="AA4" s="5">
        <f t="shared" ref="AA4:AA8" si="16">_xlfn.POISSON.DIST(1,K4,FALSE) * _xlfn.POISSON.DIST(3,L4,FALSE)</f>
        <v>3.4151456168125732E-2</v>
      </c>
      <c r="AB4" s="5">
        <f t="shared" ref="AB4:AB8" si="17">_xlfn.POISSON.DIST(2,K4,FALSE) * _xlfn.POISSON.DIST(3,L4,FALSE)</f>
        <v>2.6835699001599472E-2</v>
      </c>
      <c r="AC4" s="5">
        <f t="shared" ref="AC4:AC8" si="18">_xlfn.POISSON.DIST(4,K4,FALSE) * _xlfn.POISSON.DIST(4,L4,FALSE)</f>
        <v>1.8461861786567444E-3</v>
      </c>
      <c r="AD4" s="5">
        <f t="shared" ref="AD4:AD8" si="19">_xlfn.POISSON.DIST(4,K4,FALSE) * _xlfn.POISSON.DIST(0,L4,FALSE)</f>
        <v>1.386567151149117E-2</v>
      </c>
      <c r="AE4" s="5">
        <f t="shared" ref="AE4:AE8" si="20">_xlfn.POISSON.DIST(4,K4,FALSE) * _xlfn.POISSON.DIST(1,L4,FALSE)</f>
        <v>1.8538618386004953E-2</v>
      </c>
      <c r="AF4" s="5">
        <f t="shared" ref="AF4:AF8" si="21">_xlfn.POISSON.DIST(4,K4,FALSE) * _xlfn.POISSON.DIST(2,L4,FALSE)</f>
        <v>1.2393210504702061E-2</v>
      </c>
      <c r="AG4" s="5">
        <f t="shared" ref="AG4:AG8" si="22">_xlfn.POISSON.DIST(4,K4,FALSE) * _xlfn.POISSON.DIST(3,L4,FALSE)</f>
        <v>5.5233050423292174E-3</v>
      </c>
      <c r="AH4" s="5">
        <f t="shared" ref="AH4:AH8" si="23">_xlfn.POISSON.DIST(0,K4,FALSE) * _xlfn.POISSON.DIST(4,L4,FALSE)</f>
        <v>7.263601516241649E-3</v>
      </c>
      <c r="AI4" s="5">
        <f t="shared" ref="AI4:AI8" si="24">_xlfn.POISSON.DIST(1,K4,FALSE) * _xlfn.POISSON.DIST(4,L4,FALSE)</f>
        <v>1.1415256965783431E-2</v>
      </c>
      <c r="AJ4" s="5">
        <f t="shared" ref="AJ4:AJ8" si="25">_xlfn.POISSON.DIST(2,K4,FALSE) * _xlfn.POISSON.DIST(4,L4,FALSE)</f>
        <v>8.9699366976212867E-3</v>
      </c>
      <c r="AK4" s="5">
        <f t="shared" ref="AK4:AK8" si="26">_xlfn.POISSON.DIST(3,K4,FALSE) * _xlfn.POISSON.DIST(4,L4,FALSE)</f>
        <v>4.6989606162177802E-3</v>
      </c>
      <c r="AL4" s="5">
        <f t="shared" ref="AL4:AL8" si="27">_xlfn.POISSON.DIST(5,K4,FALSE) * _xlfn.POISSON.DIST(5,L4,FALSE)</f>
        <v>1.5516923739286091E-4</v>
      </c>
      <c r="AM4" s="5">
        <f t="shared" ref="AM4:AM8" si="28">_xlfn.POISSON.DIST(5,K4,FALSE) * _xlfn.POISSON.DIST(0,L4,FALSE)</f>
        <v>4.3581741909408094E-3</v>
      </c>
      <c r="AN4" s="5">
        <f t="shared" ref="AN4:AN8" si="29">_xlfn.POISSON.DIST(5,K4,FALSE) * _xlfn.POISSON.DIST(1,L4,FALSE)</f>
        <v>5.8269466515652787E-3</v>
      </c>
      <c r="AO4" s="5">
        <f t="shared" ref="AO4:AO8" si="30">_xlfn.POISSON.DIST(5,K4,FALSE) * _xlfn.POISSON.DIST(2,L4,FALSE)</f>
        <v>3.8953591335065753E-3</v>
      </c>
      <c r="AP4" s="5">
        <f t="shared" ref="AP4:AP8" si="31">_xlfn.POISSON.DIST(5,K4,FALSE) * _xlfn.POISSON.DIST(3,L4,FALSE)</f>
        <v>1.7360519080682941E-3</v>
      </c>
      <c r="AQ4" s="5">
        <f t="shared" ref="AQ4:AQ8" si="32">_xlfn.POISSON.DIST(5,K4,FALSE) * _xlfn.POISSON.DIST(4,L4,FALSE)</f>
        <v>5.8028209804518612E-4</v>
      </c>
      <c r="AR4" s="5">
        <f t="shared" ref="AR4:AR8" si="33">_xlfn.POISSON.DIST(0,K4,FALSE) * _xlfn.POISSON.DIST(5,L4,FALSE)</f>
        <v>1.9423096314666588E-3</v>
      </c>
      <c r="AS4" s="5">
        <f t="shared" ref="AS4:AS8" si="34">_xlfn.POISSON.DIST(1,K4,FALSE) * _xlfn.POISSON.DIST(5,L4,FALSE)</f>
        <v>3.0524752081637178E-3</v>
      </c>
      <c r="AT4" s="5">
        <f t="shared" ref="AT4:AT8" si="35">_xlfn.POISSON.DIST(2,K4,FALSE) * _xlfn.POISSON.DIST(5,L4,FALSE)</f>
        <v>2.3985889647826935E-3</v>
      </c>
      <c r="AU4" s="5">
        <f t="shared" ref="AU4:AU8" si="36">_xlfn.POISSON.DIST(3,K4,FALSE) * _xlfn.POISSON.DIST(5,L4,FALSE)</f>
        <v>1.2565166801006909E-3</v>
      </c>
      <c r="AV4" s="5">
        <f t="shared" ref="AV4:AV8" si="37">_xlfn.POISSON.DIST(4,K4,FALSE) * _xlfn.POISSON.DIST(5,L4,FALSE)</f>
        <v>4.9367592485181206E-4</v>
      </c>
      <c r="AW4" s="5">
        <f t="shared" ref="AW4:AW8" si="38">_xlfn.POISSON.DIST(6,K4,FALSE) * _xlfn.POISSON.DIST(6,L4,FALSE)</f>
        <v>9.0567684401058784E-6</v>
      </c>
      <c r="AX4" s="5">
        <f t="shared" ref="AX4:AX8" si="39">_xlfn.POISSON.DIST(6,K4,FALSE) * _xlfn.POISSON.DIST(0,L4,FALSE)</f>
        <v>1.141529175299443E-3</v>
      </c>
      <c r="AY4" s="5">
        <f t="shared" ref="AY4:AY8" si="40">_xlfn.POISSON.DIST(6,K4,FALSE) * _xlfn.POISSON.DIST(1,L4,FALSE)</f>
        <v>1.5262422551860556E-3</v>
      </c>
      <c r="AZ4" s="5">
        <f t="shared" ref="AZ4:AZ8" si="41">_xlfn.POISSON.DIST(6,K4,FALSE) * _xlfn.POISSON.DIST(2,L4,FALSE)</f>
        <v>1.0203048121412974E-3</v>
      </c>
      <c r="BA4" s="5">
        <f t="shared" ref="BA4:BA8" si="42">_xlfn.POISSON.DIST(6,K4,FALSE) * _xlfn.POISSON.DIST(3,L4,FALSE)</f>
        <v>4.5472113230665023E-4</v>
      </c>
      <c r="BB4" s="5">
        <f t="shared" ref="BB4:BB8" si="43">_xlfn.POISSON.DIST(6,K4,FALSE) * _xlfn.POISSON.DIST(4,L4,FALSE)</f>
        <v>1.5199230590633094E-4</v>
      </c>
      <c r="BC4" s="5">
        <f t="shared" ref="BC4:BC8" si="44">_xlfn.POISSON.DIST(6,K4,FALSE) * _xlfn.POISSON.DIST(5,L4,FALSE)</f>
        <v>4.0643215216388239E-5</v>
      </c>
      <c r="BD4" s="5">
        <f t="shared" ref="BD4:BD8" si="45">_xlfn.POISSON.DIST(0,K4,FALSE) * _xlfn.POISSON.DIST(6,L4,FALSE)</f>
        <v>4.3281636252261402E-4</v>
      </c>
      <c r="BE4" s="5">
        <f t="shared" ref="BE4:BE8" si="46">_xlfn.POISSON.DIST(1,K4,FALSE) * _xlfn.POISSON.DIST(6,L4,FALSE)</f>
        <v>6.8020113522798957E-4</v>
      </c>
      <c r="BF4" s="5">
        <f t="shared" ref="BF4:BF8" si="47">_xlfn.POISSON.DIST(2,K4,FALSE) * _xlfn.POISSON.DIST(6,L4,FALSE)</f>
        <v>5.3449178962275466E-4</v>
      </c>
      <c r="BG4" s="5">
        <f t="shared" ref="BG4:BG8" si="48">_xlfn.POISSON.DIST(3,K4,FALSE) * _xlfn.POISSON.DIST(6,L4,FALSE)</f>
        <v>2.7999705614367563E-4</v>
      </c>
      <c r="BH4" s="5">
        <f t="shared" ref="BH4:BH8" si="49">_xlfn.POISSON.DIST(4,K4,FALSE) * _xlfn.POISSON.DIST(6,L4,FALSE)</f>
        <v>1.1000873115065766E-4</v>
      </c>
      <c r="BI4" s="5">
        <f t="shared" ref="BI4:BI8" si="50">_xlfn.POISSON.DIST(5,K4,FALSE) * _xlfn.POISSON.DIST(6,L4,FALSE)</f>
        <v>3.4577280478742707E-5</v>
      </c>
      <c r="BJ4" s="8">
        <f t="shared" ref="BJ4:BJ8" si="51">SUM(N4,Q4,T4,W4,X4,Y4,AD4,AE4,AF4,AG4,AM4,AN4,AO4,AP4,AQ4,AX4,AY4,AZ4,BA4,BB4,BC4)</f>
        <v>0.42824688799179461</v>
      </c>
      <c r="BK4" s="8">
        <f t="shared" ref="BK4:BK8" si="52">SUM(M4,P4,S4,V4,AC4,AL4,AY4)</f>
        <v>0.24697970290862448</v>
      </c>
      <c r="BL4" s="8">
        <f t="shared" ref="BL4:BL8" si="53">SUM(O4,R4,U4,AA4,AB4,AH4,AI4,AJ4,AK4,AR4,AS4,AT4,AU4,AV4,BD4,BE4,BF4,BG4,BH4,BI4)</f>
        <v>0.30287735063975524</v>
      </c>
      <c r="BM4" s="8">
        <f t="shared" ref="BM4:BM8" si="54">SUM(S4:BI4)</f>
        <v>0.55433811955131351</v>
      </c>
      <c r="BN4" s="8">
        <f t="shared" ref="BN4:BN8" si="55">SUM(M4:R4)</f>
        <v>0.44397942798129136</v>
      </c>
    </row>
    <row r="5" spans="1:88" x14ac:dyDescent="0.25">
      <c r="A5" t="s">
        <v>346</v>
      </c>
      <c r="B5" t="s">
        <v>320</v>
      </c>
      <c r="C5" t="s">
        <v>241</v>
      </c>
      <c r="D5" t="s">
        <v>67</v>
      </c>
      <c r="E5">
        <f>VLOOKUP(A5,home!$A$2:$E$405,3,FALSE)</f>
        <v>1.4510000000000001</v>
      </c>
      <c r="F5">
        <f>VLOOKUP(B5,home!$B$2:$E$405,3,FALSE)</f>
        <v>0.86150000000000004</v>
      </c>
      <c r="G5">
        <f>VLOOKUP(C5,away!$B$2:$E$405,4,FALSE)</f>
        <v>1.3784000000000001</v>
      </c>
      <c r="H5">
        <f>VLOOKUP(A5,away!$A$2:$E$405,3,FALSE)</f>
        <v>1.0980000000000001</v>
      </c>
      <c r="I5">
        <f>VLOOKUP(C5,away!$B$2:$E$405,3,FALSE)</f>
        <v>0.60719999999999996</v>
      </c>
      <c r="J5">
        <f>VLOOKUP(B5,home!$B$2:$E$405,4,FALSE)</f>
        <v>1.8214999999999999</v>
      </c>
      <c r="K5" s="3">
        <f t="shared" si="0"/>
        <v>1.7230503116000004</v>
      </c>
      <c r="L5" s="3">
        <f t="shared" si="1"/>
        <v>1.2144042503999999</v>
      </c>
      <c r="M5" s="5">
        <f t="shared" si="2"/>
        <v>5.3000466583844552E-2</v>
      </c>
      <c r="N5" s="5">
        <f t="shared" si="3"/>
        <v>9.1322470462238764E-2</v>
      </c>
      <c r="O5" s="5">
        <f t="shared" si="4"/>
        <v>6.4363991892603986E-2</v>
      </c>
      <c r="P5" s="5">
        <f t="shared" si="5"/>
        <v>0.11090239628637119</v>
      </c>
      <c r="Q5" s="5">
        <f t="shared" si="6"/>
        <v>7.8676605593021184E-2</v>
      </c>
      <c r="R5" s="5">
        <f t="shared" si="7"/>
        <v>3.9081952663544715E-2</v>
      </c>
      <c r="S5" s="5">
        <f t="shared" si="8"/>
        <v>5.8015251066715956E-2</v>
      </c>
      <c r="T5" s="5">
        <f t="shared" si="9"/>
        <v>9.5545204239209328E-2</v>
      </c>
      <c r="U5" s="5">
        <f t="shared" si="10"/>
        <v>6.7340170714857178E-2</v>
      </c>
      <c r="V5" s="5">
        <f t="shared" si="11"/>
        <v>1.3488414513978085E-2</v>
      </c>
      <c r="W5" s="5">
        <f t="shared" si="12"/>
        <v>4.5187916594228487E-2</v>
      </c>
      <c r="X5" s="5">
        <f t="shared" si="13"/>
        <v>5.4876397978751761E-2</v>
      </c>
      <c r="Y5" s="5">
        <f t="shared" si="14"/>
        <v>3.3321065476019054E-2</v>
      </c>
      <c r="Z5" s="5">
        <f t="shared" si="15"/>
        <v>1.5820429809513439E-2</v>
      </c>
      <c r="AA5" s="5">
        <f t="shared" si="16"/>
        <v>2.7259396512928066E-2</v>
      </c>
      <c r="AB5" s="5">
        <f t="shared" si="17"/>
        <v>2.3484655827814338E-2</v>
      </c>
      <c r="AC5" s="5">
        <f t="shared" si="18"/>
        <v>1.764014531524913E-3</v>
      </c>
      <c r="AD5" s="5">
        <f t="shared" si="19"/>
        <v>1.9465263442060055E-2</v>
      </c>
      <c r="AE5" s="5">
        <f t="shared" si="20"/>
        <v>2.363869865919346E-2</v>
      </c>
      <c r="AF5" s="5">
        <f t="shared" si="21"/>
        <v>1.4353468062824662E-2</v>
      </c>
      <c r="AG5" s="5">
        <f t="shared" si="22"/>
        <v>5.8103042078249765E-3</v>
      </c>
      <c r="AH5" s="5">
        <f t="shared" si="23"/>
        <v>4.8030993009569927E-3</v>
      </c>
      <c r="AI5" s="5">
        <f t="shared" si="24"/>
        <v>8.27598174715969E-3</v>
      </c>
      <c r="AJ5" s="5">
        <f t="shared" si="25"/>
        <v>7.129966464119712E-3</v>
      </c>
      <c r="AK5" s="5">
        <f t="shared" si="26"/>
        <v>4.0950969792330066E-3</v>
      </c>
      <c r="AL5" s="5">
        <f t="shared" si="27"/>
        <v>1.4764657840934996E-4</v>
      </c>
      <c r="AM5" s="5">
        <f t="shared" si="28"/>
        <v>6.7079256478435375E-3</v>
      </c>
      <c r="AN5" s="5">
        <f t="shared" si="29"/>
        <v>8.1461334181083655E-3</v>
      </c>
      <c r="AO5" s="5">
        <f t="shared" si="30"/>
        <v>4.9463495236381399E-3</v>
      </c>
      <c r="AP5" s="5">
        <f t="shared" si="31"/>
        <v>2.0022892951567246E-3</v>
      </c>
      <c r="AQ5" s="5">
        <f t="shared" si="32"/>
        <v>6.0789715764218634E-4</v>
      </c>
      <c r="AR5" s="5">
        <f t="shared" si="33"/>
        <v>1.1665808412350881E-3</v>
      </c>
      <c r="AS5" s="5">
        <f t="shared" si="34"/>
        <v>2.0100774819967089E-3</v>
      </c>
      <c r="AT5" s="5">
        <f t="shared" si="35"/>
        <v>1.7317323158472873E-3</v>
      </c>
      <c r="AU5" s="5">
        <f t="shared" si="36"/>
        <v>9.946206354761527E-4</v>
      </c>
      <c r="AV5" s="5">
        <f t="shared" si="37"/>
        <v>4.2844534897024377E-4</v>
      </c>
      <c r="AW5" s="5">
        <f t="shared" si="38"/>
        <v>8.5818737941239264E-6</v>
      </c>
      <c r="AX5" s="5">
        <f t="shared" si="39"/>
        <v>1.9263488962844068E-3</v>
      </c>
      <c r="AY5" s="5">
        <f t="shared" si="40"/>
        <v>2.3393662874011322E-3</v>
      </c>
      <c r="AZ5" s="5">
        <f t="shared" si="41"/>
        <v>1.4204681813312016E-3</v>
      </c>
      <c r="BA5" s="5">
        <f t="shared" si="42"/>
        <v>5.750075323221899E-4</v>
      </c>
      <c r="BB5" s="5">
        <f t="shared" si="43"/>
        <v>1.7457289781602059E-4</v>
      </c>
      <c r="BC5" s="5">
        <f t="shared" si="44"/>
        <v>4.2400413822484052E-5</v>
      </c>
      <c r="BD5" s="5">
        <f t="shared" si="45"/>
        <v>2.3611678867184981E-4</v>
      </c>
      <c r="BE5" s="5">
        <f t="shared" si="46"/>
        <v>4.0684110629502228E-4</v>
      </c>
      <c r="BF5" s="5">
        <f t="shared" si="47"/>
        <v>3.5050384748666358E-4</v>
      </c>
      <c r="BG5" s="5">
        <f t="shared" si="48"/>
        <v>2.0131192120963152E-4</v>
      </c>
      <c r="BH5" s="5">
        <f t="shared" si="49"/>
        <v>8.6717642142262585E-5</v>
      </c>
      <c r="BI5" s="5">
        <f t="shared" si="50"/>
        <v>2.9883772062888585E-5</v>
      </c>
      <c r="BJ5" s="8">
        <f t="shared" si="51"/>
        <v>0.4910861539667381</v>
      </c>
      <c r="BK5" s="8">
        <f t="shared" si="52"/>
        <v>0.23965755584824519</v>
      </c>
      <c r="BL5" s="8">
        <f t="shared" si="53"/>
        <v>0.25347714380461145</v>
      </c>
      <c r="BM5" s="8">
        <f t="shared" si="54"/>
        <v>0.56036261553387712</v>
      </c>
      <c r="BN5" s="8">
        <f t="shared" si="55"/>
        <v>0.43734788348162434</v>
      </c>
    </row>
    <row r="6" spans="1:88" x14ac:dyDescent="0.25">
      <c r="A6" t="s">
        <v>346</v>
      </c>
      <c r="B6" t="s">
        <v>234</v>
      </c>
      <c r="C6" t="s">
        <v>321</v>
      </c>
      <c r="D6" t="s">
        <v>67</v>
      </c>
      <c r="E6">
        <f>VLOOKUP(A6,home!$A$2:$E$405,3,FALSE)</f>
        <v>1.4510000000000001</v>
      </c>
      <c r="F6">
        <f>VLOOKUP(B6,home!$B$2:$E$405,3,FALSE)</f>
        <v>0.86150000000000004</v>
      </c>
      <c r="G6">
        <f>VLOOKUP(C6,away!$B$2:$E$405,4,FALSE)</f>
        <v>0.68920000000000003</v>
      </c>
      <c r="H6">
        <f>VLOOKUP(A6,away!$A$2:$E$405,3,FALSE)</f>
        <v>1.0980000000000001</v>
      </c>
      <c r="I6">
        <f>VLOOKUP(C6,away!$B$2:$E$405,3,FALSE)</f>
        <v>0.60719999999999996</v>
      </c>
      <c r="J6">
        <f>VLOOKUP(B6,home!$B$2:$E$405,4,FALSE)</f>
        <v>0.22770000000000001</v>
      </c>
      <c r="K6" s="3">
        <f t="shared" si="0"/>
        <v>0.86152515580000022</v>
      </c>
      <c r="L6" s="3">
        <f t="shared" si="1"/>
        <v>0.15180886512000002</v>
      </c>
      <c r="M6" s="5">
        <f t="shared" si="2"/>
        <v>0.36300668790002288</v>
      </c>
      <c r="N6" s="5">
        <f t="shared" si="3"/>
        <v>0.31273939334950929</v>
      </c>
      <c r="O6" s="5">
        <f t="shared" si="4"/>
        <v>5.5107633321072519E-2</v>
      </c>
      <c r="P6" s="5">
        <f t="shared" si="5"/>
        <v>4.7476612382706278E-2</v>
      </c>
      <c r="Q6" s="5">
        <f t="shared" si="6"/>
        <v>0.13471642729011674</v>
      </c>
      <c r="R6" s="5">
        <f t="shared" si="7"/>
        <v>4.182913636960558E-3</v>
      </c>
      <c r="S6" s="5">
        <f t="shared" si="8"/>
        <v>1.5523327795812746E-3</v>
      </c>
      <c r="T6" s="5">
        <f t="shared" si="9"/>
        <v>2.0451147939933623E-2</v>
      </c>
      <c r="U6" s="5">
        <f t="shared" si="10"/>
        <v>3.6036853227803898E-3</v>
      </c>
      <c r="V6" s="5">
        <f t="shared" si="11"/>
        <v>2.2558354408625202E-5</v>
      </c>
      <c r="W6" s="5">
        <f t="shared" si="12"/>
        <v>3.8687197003312412E-2</v>
      </c>
      <c r="X6" s="5">
        <f t="shared" si="13"/>
        <v>5.8730594717467223E-3</v>
      </c>
      <c r="Y6" s="5">
        <f t="shared" si="14"/>
        <v>4.4579124659406831E-4</v>
      </c>
      <c r="Z6" s="5">
        <f t="shared" si="15"/>
        <v>2.1166779070731808E-4</v>
      </c>
      <c r="AA6" s="5">
        <f t="shared" si="16"/>
        <v>1.8235712636696403E-4</v>
      </c>
      <c r="AB6" s="5">
        <f t="shared" si="17"/>
        <v>7.8552625852269494E-5</v>
      </c>
      <c r="AC6" s="5">
        <f t="shared" si="18"/>
        <v>1.8439643881729569E-7</v>
      </c>
      <c r="AD6" s="5">
        <f t="shared" si="19"/>
        <v>8.3324983564360064E-3</v>
      </c>
      <c r="AE6" s="5">
        <f t="shared" si="20"/>
        <v>1.2649471191048154E-3</v>
      </c>
      <c r="AF6" s="5">
        <f t="shared" si="21"/>
        <v>9.6015093294057749E-5</v>
      </c>
      <c r="AG6" s="5">
        <f t="shared" si="22"/>
        <v>4.8586474491206116E-6</v>
      </c>
      <c r="AH6" s="5">
        <f t="shared" si="23"/>
        <v>8.0332617724339067E-6</v>
      </c>
      <c r="AI6" s="5">
        <f t="shared" si="24"/>
        <v>6.9208571000783073E-6</v>
      </c>
      <c r="AJ6" s="5">
        <f t="shared" si="25"/>
        <v>2.9812462457072504E-6</v>
      </c>
      <c r="AK6" s="5">
        <f t="shared" si="26"/>
        <v>8.5613954543703494E-7</v>
      </c>
      <c r="AL6" s="5">
        <f t="shared" si="27"/>
        <v>9.6466743366351228E-10</v>
      </c>
      <c r="AM6" s="5">
        <f t="shared" si="28"/>
        <v>1.4357313889463556E-3</v>
      </c>
      <c r="AN6" s="5">
        <f t="shared" si="29"/>
        <v>2.1795675277310757E-4</v>
      </c>
      <c r="AO6" s="5">
        <f t="shared" si="30"/>
        <v>1.6543883641862936E-5</v>
      </c>
      <c r="AP6" s="5">
        <f t="shared" si="31"/>
        <v>8.3716940011618197E-7</v>
      </c>
      <c r="AQ6" s="5">
        <f t="shared" si="32"/>
        <v>3.1772434136207187E-8</v>
      </c>
      <c r="AR6" s="5">
        <f t="shared" si="33"/>
        <v>2.439040705770143E-7</v>
      </c>
      <c r="AS6" s="5">
        <f t="shared" si="34"/>
        <v>2.1012949240411648E-7</v>
      </c>
      <c r="AT6" s="5">
        <f t="shared" si="35"/>
        <v>9.0515921840815705E-8</v>
      </c>
      <c r="AU6" s="5">
        <f t="shared" si="36"/>
        <v>2.5993914555429798E-8</v>
      </c>
      <c r="AV6" s="5">
        <f t="shared" si="37"/>
        <v>5.5986028218046366E-9</v>
      </c>
      <c r="AW6" s="5">
        <f t="shared" si="38"/>
        <v>3.504614175078864E-12</v>
      </c>
      <c r="AX6" s="5">
        <f t="shared" si="39"/>
        <v>2.0615311809149317E-4</v>
      </c>
      <c r="AY6" s="5">
        <f t="shared" si="40"/>
        <v>3.1295870898418924E-5</v>
      </c>
      <c r="AZ6" s="5">
        <f t="shared" si="41"/>
        <v>2.3754953220155055E-6</v>
      </c>
      <c r="BA6" s="5">
        <f t="shared" si="42"/>
        <v>1.20207082977681E-7</v>
      </c>
      <c r="BB6" s="5">
        <f t="shared" si="43"/>
        <v>4.5621252115568538E-9</v>
      </c>
      <c r="BC6" s="5">
        <f t="shared" si="44"/>
        <v>1.3851421018035723E-10</v>
      </c>
      <c r="BD6" s="5">
        <f t="shared" si="45"/>
        <v>6.1711333587408215E-9</v>
      </c>
      <c r="BE6" s="5">
        <f t="shared" si="46"/>
        <v>5.3165866283517647E-9</v>
      </c>
      <c r="BF6" s="5">
        <f t="shared" si="47"/>
        <v>2.2901865616574755E-9</v>
      </c>
      <c r="BG6" s="5">
        <f t="shared" si="48"/>
        <v>6.5768444478100786E-10</v>
      </c>
      <c r="BH6" s="5">
        <f t="shared" si="49"/>
        <v>1.416529234392986E-10</v>
      </c>
      <c r="BI6" s="5">
        <f t="shared" si="50"/>
        <v>2.4407511387113451E-11</v>
      </c>
      <c r="BJ6" s="8">
        <f t="shared" si="51"/>
        <v>0.52452238587672695</v>
      </c>
      <c r="BK6" s="8">
        <f t="shared" si="52"/>
        <v>0.41208967264872376</v>
      </c>
      <c r="BL6" s="8">
        <f t="shared" si="53"/>
        <v>6.3174524281349981E-2</v>
      </c>
      <c r="BM6" s="8">
        <f t="shared" si="54"/>
        <v>8.2737286849725727E-2</v>
      </c>
      <c r="BN6" s="8">
        <f t="shared" si="55"/>
        <v>0.91722966788038829</v>
      </c>
    </row>
    <row r="7" spans="1:88" x14ac:dyDescent="0.25">
      <c r="A7" t="s">
        <v>347</v>
      </c>
      <c r="B7" t="s">
        <v>250</v>
      </c>
      <c r="C7" t="s">
        <v>259</v>
      </c>
      <c r="D7" t="s">
        <v>67</v>
      </c>
      <c r="E7">
        <f>VLOOKUP(A7,home!$A$2:$E$405,3,FALSE)</f>
        <v>1.1607000000000001</v>
      </c>
      <c r="F7">
        <f>VLOOKUP(B7,home!$B$2:$E$405,3,FALSE)</f>
        <v>0</v>
      </c>
      <c r="G7">
        <f>VLOOKUP(C7,away!$B$2:$E$405,4,FALSE)</f>
        <v>0.57440000000000002</v>
      </c>
      <c r="H7">
        <f>VLOOKUP(A7,away!$A$2:$E$405,3,FALSE)</f>
        <v>0.83930000000000005</v>
      </c>
      <c r="I7">
        <f>VLOOKUP(C7,away!$B$2:$E$405,3,FALSE)</f>
        <v>1.1915</v>
      </c>
      <c r="J7">
        <f>VLOOKUP(B7,home!$B$2:$E$405,4,FALSE)</f>
        <v>1.1915</v>
      </c>
      <c r="K7" s="3">
        <f t="shared" si="0"/>
        <v>0</v>
      </c>
      <c r="L7" s="3">
        <f t="shared" si="1"/>
        <v>1.1915309194250001</v>
      </c>
      <c r="M7" s="5">
        <f t="shared" si="2"/>
        <v>0.30375588214605093</v>
      </c>
      <c r="N7" s="5">
        <f t="shared" si="3"/>
        <v>0</v>
      </c>
      <c r="O7" s="5">
        <f t="shared" si="4"/>
        <v>0.36193452553423605</v>
      </c>
      <c r="P7" s="5">
        <f t="shared" si="5"/>
        <v>0</v>
      </c>
      <c r="Q7" s="5">
        <f t="shared" si="6"/>
        <v>0</v>
      </c>
      <c r="R7" s="5">
        <f t="shared" si="7"/>
        <v>0.21562808899072977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8.5642511709659974E-2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2.5511425179819368E-2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6.0795303800704548E-3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1.2073247372395941E-3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0.30375588214605093</v>
      </c>
      <c r="BL7" s="8">
        <f t="shared" si="53"/>
        <v>0.61036089482209532</v>
      </c>
      <c r="BM7" s="8">
        <f t="shared" si="54"/>
        <v>0.11844079200678941</v>
      </c>
      <c r="BN7" s="8">
        <f t="shared" si="55"/>
        <v>0.8813184966710168</v>
      </c>
    </row>
    <row r="8" spans="1:88" x14ac:dyDescent="0.25">
      <c r="A8" t="s">
        <v>347</v>
      </c>
      <c r="B8" t="s">
        <v>256</v>
      </c>
      <c r="C8" t="s">
        <v>323</v>
      </c>
      <c r="D8" t="s">
        <v>67</v>
      </c>
      <c r="E8">
        <f>VLOOKUP(A8,home!$A$2:$E$405,3,FALSE)</f>
        <v>1.1607000000000001</v>
      </c>
      <c r="F8">
        <f>VLOOKUP(B8,home!$B$2:$E$405,3,FALSE)</f>
        <v>0.28720000000000001</v>
      </c>
      <c r="G8">
        <f>VLOOKUP(C8,away!$B$2:$E$405,4,FALSE)</f>
        <v>0</v>
      </c>
      <c r="H8">
        <f>VLOOKUP(A8,away!$A$2:$E$405,3,FALSE)</f>
        <v>0.83930000000000005</v>
      </c>
      <c r="I8">
        <f>VLOOKUP(C8,away!$B$2:$E$405,3,FALSE)</f>
        <v>1.9858</v>
      </c>
      <c r="J8">
        <f>VLOOKUP(B8,home!$B$2:$E$405,4,FALSE)</f>
        <v>1.1915</v>
      </c>
      <c r="K8" s="3">
        <f t="shared" si="0"/>
        <v>0</v>
      </c>
      <c r="L8" s="3">
        <f t="shared" si="1"/>
        <v>1.9858515315100003</v>
      </c>
      <c r="M8" s="5">
        <f t="shared" si="2"/>
        <v>0.13726367998878364</v>
      </c>
      <c r="N8" s="5">
        <f t="shared" si="3"/>
        <v>0</v>
      </c>
      <c r="O8" s="5">
        <f t="shared" si="4"/>
        <v>0.27258528912642455</v>
      </c>
      <c r="P8" s="5">
        <f t="shared" si="5"/>
        <v>0</v>
      </c>
      <c r="Q8" s="5">
        <f t="shared" si="6"/>
        <v>0</v>
      </c>
      <c r="R8" s="5">
        <f t="shared" si="7"/>
        <v>0.27065695693940328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0.17916151081731671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8.8947040161053453E-2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3.5327123185421895E-2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1.1692403613602078E-2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0.13726367998878364</v>
      </c>
      <c r="BL8" s="8">
        <f t="shared" si="53"/>
        <v>0.6792088130259053</v>
      </c>
      <c r="BM8" s="8">
        <f t="shared" si="54"/>
        <v>0.31512807777739416</v>
      </c>
      <c r="BN8" s="8">
        <f t="shared" si="55"/>
        <v>0.68050592605461147</v>
      </c>
    </row>
    <row r="9" spans="1:88" x14ac:dyDescent="0.25">
      <c r="A9" t="s">
        <v>348</v>
      </c>
      <c r="B9" t="s">
        <v>264</v>
      </c>
      <c r="C9" t="s">
        <v>263</v>
      </c>
      <c r="D9" t="s">
        <v>67</v>
      </c>
      <c r="E9">
        <f>VLOOKUP(A9,home!$A$2:$E$405,3,FALSE)</f>
        <v>1.2707999999999999</v>
      </c>
      <c r="F9">
        <f>VLOOKUP(B9,home!$B$2:$E$405,3,FALSE)</f>
        <v>0.78690000000000004</v>
      </c>
      <c r="G9">
        <f>VLOOKUP(C9,away!$B$2:$E$405,4,FALSE)</f>
        <v>0.78690000000000004</v>
      </c>
      <c r="H9">
        <f>VLOOKUP(A9,away!$A$2:$E$405,3,FALSE)</f>
        <v>1.2917000000000001</v>
      </c>
      <c r="I9">
        <f>VLOOKUP(C9,away!$B$2:$E$405,3,FALSE)</f>
        <v>1.3548</v>
      </c>
      <c r="J9">
        <f>VLOOKUP(B9,home!$B$2:$E$405,4,FALSE)</f>
        <v>2.3224999999999998</v>
      </c>
      <c r="K9" s="3">
        <f t="shared" ref="K9:K17" si="56">E9*F9*G9</f>
        <v>0.78689411398800013</v>
      </c>
      <c r="L9" s="3">
        <f t="shared" ref="L9:L17" si="57">H9*I9*J9</f>
        <v>4.0643637590999999</v>
      </c>
      <c r="M9" s="5">
        <f t="shared" ref="M9:M19" si="58">_xlfn.POISSON.DIST(0,K9,FALSE) * _xlfn.POISSON.DIST(0,L9,FALSE)</f>
        <v>7.8185366343924215E-3</v>
      </c>
      <c r="N9" s="5">
        <f t="shared" ref="N9:N19" si="59">_xlfn.POISSON.DIST(1,K9,FALSE) * _xlfn.POISSON.DIST(0,L9,FALSE)</f>
        <v>6.1523604576029442E-3</v>
      </c>
      <c r="O9" s="5">
        <f t="shared" ref="O9:O19" si="60">_xlfn.POISSON.DIST(0,K9,FALSE) * _xlfn.POISSON.DIST(1,L9,FALSE)</f>
        <v>3.1777376946020251E-2</v>
      </c>
      <c r="P9" s="5">
        <f t="shared" ref="P9:P19" si="61">_xlfn.POISSON.DIST(1,K9,FALSE) * _xlfn.POISSON.DIST(1,L9,FALSE)</f>
        <v>2.50054308768013E-2</v>
      </c>
      <c r="Q9" s="5">
        <f t="shared" ref="Q9:Q19" si="62">_xlfn.POISSON.DIST(2,K9,FALSE) * _xlfn.POISSON.DIST(0,L9,FALSE)</f>
        <v>2.4206281156101384E-3</v>
      </c>
      <c r="R9" s="5">
        <f t="shared" ref="R9:R19" si="63">_xlfn.POISSON.DIST(0,K9,FALSE) * _xlfn.POISSON.DIST(2,L9,FALSE)</f>
        <v>6.4577409609332281E-2</v>
      </c>
      <c r="S9" s="5">
        <f t="shared" ref="S9:S19" si="64">_xlfn.POISSON.DIST(2,K9,FALSE) * _xlfn.POISSON.DIST(2,L9,FALSE)</f>
        <v>1.9993241784659041E-2</v>
      </c>
      <c r="T9" s="5">
        <f t="shared" ref="T9:T19" si="65">_xlfn.POISSON.DIST(2,K9,FALSE) * _xlfn.POISSON.DIST(1,L9,FALSE)</f>
        <v>9.8383131873443722E-3</v>
      </c>
      <c r="U9" s="5">
        <f t="shared" ref="U9:U19" si="66">_xlfn.POISSON.DIST(1,K9,FALSE) * _xlfn.POISSON.DIST(2,L9,FALSE)</f>
        <v>5.081558351817568E-2</v>
      </c>
      <c r="V9" s="5">
        <f t="shared" ref="V9:V19" si="67">_xlfn.POISSON.DIST(3,K9,FALSE) * _xlfn.POISSON.DIST(3,L9,FALSE)</f>
        <v>7.104762677431607E-3</v>
      </c>
      <c r="W9" s="5">
        <f t="shared" ref="W9:W19" si="68">_xlfn.POISSON.DIST(3,K9,FALSE) * _xlfn.POISSON.DIST(0,L9,FALSE)</f>
        <v>6.3492600544249407E-4</v>
      </c>
      <c r="X9" s="5">
        <f t="shared" ref="X9:X19" si="69">_xlfn.POISSON.DIST(3,K9,FALSE) * _xlfn.POISSON.DIST(1,L9,FALSE)</f>
        <v>2.5805702462306022E-3</v>
      </c>
      <c r="Y9" s="5">
        <f t="shared" ref="Y9:Y19" si="70">_xlfn.POISSON.DIST(3,K9,FALSE) * _xlfn.POISSON.DIST(2,L9,FALSE)</f>
        <v>5.2441880932957126E-3</v>
      </c>
      <c r="Z9" s="5">
        <f t="shared" ref="Z9:Z19" si="71">_xlfn.POISSON.DIST(0,K9,FALSE) * _xlfn.POISSON.DIST(3,L9,FALSE)</f>
        <v>8.748869442424205E-2</v>
      </c>
      <c r="AA9" s="5">
        <f t="shared" ref="AA9:AA19" si="72">_xlfn.POISSON.DIST(1,K9,FALSE) * _xlfn.POISSON.DIST(3,L9,FALSE)</f>
        <v>6.8844338682930828E-2</v>
      </c>
      <c r="AB9" s="5">
        <f t="shared" ref="AB9:AB19" si="73">_xlfn.POISSON.DIST(2,K9,FALSE) * _xlfn.POISSON.DIST(3,L9,FALSE)</f>
        <v>2.7086602445497331E-2</v>
      </c>
      <c r="AC9" s="5">
        <f t="shared" ref="AC9:AC19" si="74">_xlfn.POISSON.DIST(4,K9,FALSE) * _xlfn.POISSON.DIST(4,L9,FALSE)</f>
        <v>1.42016387092429E-3</v>
      </c>
      <c r="AD9" s="5">
        <f t="shared" ref="AD9:AD19" si="75">_xlfn.POISSON.DIST(4,K9,FALSE) * _xlfn.POISSON.DIST(0,L9,FALSE)</f>
        <v>1.2490488412515285E-4</v>
      </c>
      <c r="AE9" s="5">
        <f t="shared" ref="AE9:AE19" si="76">_xlfn.POISSON.DIST(4,K9,FALSE) * _xlfn.POISSON.DIST(1,L9,FALSE)</f>
        <v>5.0765888437285622E-4</v>
      </c>
      <c r="AF9" s="5">
        <f t="shared" ref="AF9:AF19" si="77">_xlfn.POISSON.DIST(4,K9,FALSE) * _xlfn.POISSON.DIST(2,L9,FALSE)</f>
        <v>1.0316551858150873E-3</v>
      </c>
      <c r="AG9" s="5">
        <f t="shared" ref="AG9:AG19" si="78">_xlfn.POISSON.DIST(4,K9,FALSE) * _xlfn.POISSON.DIST(3,L9,FALSE)</f>
        <v>1.3976739830381386E-3</v>
      </c>
      <c r="AH9" s="5">
        <f t="shared" ref="AH9:AH19" si="79">_xlfn.POISSON.DIST(0,K9,FALSE) * _xlfn.POISSON.DIST(4,L9,FALSE)</f>
        <v>8.8896469737215919E-2</v>
      </c>
      <c r="AI9" s="5">
        <f t="shared" ref="AI9:AI19" si="80">_xlfn.POISSON.DIST(1,K9,FALSE) * _xlfn.POISSON.DIST(4,L9,FALSE)</f>
        <v>6.9952108790527573E-2</v>
      </c>
      <c r="AJ9" s="5">
        <f t="shared" ref="AJ9:AJ19" si="81">_xlfn.POISSON.DIST(2,K9,FALSE) * _xlfn.POISSON.DIST(4,L9,FALSE)</f>
        <v>2.7522451334157202E-2</v>
      </c>
      <c r="AK9" s="5">
        <f t="shared" ref="AK9:AK19" si="82">_xlfn.POISSON.DIST(3,K9,FALSE) * _xlfn.POISSON.DIST(4,L9,FALSE)</f>
        <v>7.219084985789828E-3</v>
      </c>
      <c r="AL9" s="5">
        <f t="shared" ref="AL9:AL19" si="83">_xlfn.POISSON.DIST(5,K9,FALSE) * _xlfn.POISSON.DIST(5,L9,FALSE)</f>
        <v>1.8168008244365044E-4</v>
      </c>
      <c r="AM9" s="5">
        <f t="shared" ref="AM9:AM19" si="84">_xlfn.POISSON.DIST(5,K9,FALSE) * _xlfn.POISSON.DIST(0,L9,FALSE)</f>
        <v>1.9657383625287205E-5</v>
      </c>
      <c r="AN9" s="5">
        <f t="shared" ref="AN9:AN19" si="85">_xlfn.POISSON.DIST(5,K9,FALSE) * _xlfn.POISSON.DIST(1,L9,FALSE)</f>
        <v>7.9894757605343089E-5</v>
      </c>
      <c r="AO9" s="5">
        <f t="shared" ref="AO9:AO19" si="86">_xlfn.POISSON.DIST(5,K9,FALSE) * _xlfn.POISSON.DIST(2,L9,FALSE)</f>
        <v>1.6236067867661782E-4</v>
      </c>
      <c r="AP9" s="5">
        <f t="shared" ref="AP9:AP19" si="87">_xlfn.POISSON.DIST(5,K9,FALSE) * _xlfn.POISSON.DIST(3,L9,FALSE)</f>
        <v>2.1996428610537513E-4</v>
      </c>
      <c r="AQ9" s="5">
        <f t="shared" ref="AQ9:AQ19" si="88">_xlfn.POISSON.DIST(5,K9,FALSE) * _xlfn.POISSON.DIST(4,L9,FALSE)</f>
        <v>2.2350371818574764E-4</v>
      </c>
      <c r="AR9" s="5">
        <f t="shared" ref="AR9:AR19" si="89">_xlfn.POISSON.DIST(0,K9,FALSE) * _xlfn.POISSON.DIST(5,L9,FALSE)</f>
        <v>7.2261517982374054E-2</v>
      </c>
      <c r="AS9" s="5">
        <f t="shared" ref="AS9:AS19" si="90">_xlfn.POISSON.DIST(1,K9,FALSE) * _xlfn.POISSON.DIST(5,L9,FALSE)</f>
        <v>5.686216316816816E-2</v>
      </c>
      <c r="AT9" s="5">
        <f t="shared" ref="AT9:AT19" si="91">_xlfn.POISSON.DIST(2,K9,FALSE) * _xlfn.POISSON.DIST(5,L9,FALSE)</f>
        <v>2.2372250752828393E-2</v>
      </c>
      <c r="AU9" s="5">
        <f t="shared" ref="AU9:AU19" si="92">_xlfn.POISSON.DIST(3,K9,FALSE) * _xlfn.POISSON.DIST(5,L9,FALSE)</f>
        <v>5.8681974780214223E-3</v>
      </c>
      <c r="AV9" s="5">
        <f t="shared" ref="AV9:AV19" si="93">_xlfn.POISSON.DIST(4,K9,FALSE) * _xlfn.POISSON.DIST(5,L9,FALSE)</f>
        <v>1.1544125137935707E-3</v>
      </c>
      <c r="AW9" s="5">
        <f t="shared" ref="AW9:AW19" si="94">_xlfn.POISSON.DIST(6,K9,FALSE) * _xlfn.POISSON.DIST(6,L9,FALSE)</f>
        <v>1.6140377369526684E-5</v>
      </c>
      <c r="AX9" s="5">
        <f t="shared" ref="AX9:AX19" si="95">_xlfn.POISSON.DIST(6,K9,FALSE) * _xlfn.POISSON.DIST(0,L9,FALSE)</f>
        <v>2.5780465785237648E-6</v>
      </c>
      <c r="AY9" s="5">
        <f t="shared" ref="AY9:AY19" si="96">_xlfn.POISSON.DIST(6,K9,FALSE) * _xlfn.POISSON.DIST(1,L9,FALSE)</f>
        <v>1.0478119083023743E-5</v>
      </c>
      <c r="AZ9" s="5">
        <f t="shared" ref="AZ9:AZ19" si="97">_xlfn.POISSON.DIST(6,K9,FALSE) * _xlfn.POISSON.DIST(2,L9,FALSE)</f>
        <v>2.1293443732287917E-5</v>
      </c>
      <c r="BA9" s="5">
        <f t="shared" ref="BA9:BA19" si="98">_xlfn.POISSON.DIST(6,K9,FALSE) * _xlfn.POISSON.DIST(3,L9,FALSE)</f>
        <v>2.8848100337315343E-5</v>
      </c>
      <c r="BB9" s="5">
        <f t="shared" ref="BB9:BB19" si="99">_xlfn.POISSON.DIST(6,K9,FALSE) * _xlfn.POISSON.DIST(4,L9,FALSE)</f>
        <v>2.9312293382466246E-5</v>
      </c>
      <c r="BC9" s="5">
        <f t="shared" ref="BC9:BC19" si="100">_xlfn.POISSON.DIST(6,K9,FALSE) * _xlfn.POISSON.DIST(5,L9,FALSE)</f>
        <v>2.3827164583960512E-5</v>
      </c>
      <c r="BD9" s="5">
        <f t="shared" ref="BD9:BD19" si="101">_xlfn.POISSON.DIST(0,K9,FALSE) * _xlfn.POISSON.DIST(6,L9,FALSE)</f>
        <v>4.8949515810852336E-2</v>
      </c>
      <c r="BE9" s="5">
        <f t="shared" ref="BE9:BE19" si="102">_xlfn.POISSON.DIST(1,K9,FALSE) * _xlfn.POISSON.DIST(6,L9,FALSE)</f>
        <v>3.8518085874122247E-2</v>
      </c>
      <c r="BF9" s="5">
        <f t="shared" ref="BF9:BF19" si="103">_xlfn.POISSON.DIST(2,K9,FALSE) * _xlfn.POISSON.DIST(6,L9,FALSE)</f>
        <v>1.5154827528215564E-2</v>
      </c>
      <c r="BG9" s="5">
        <f t="shared" ref="BG9:BG19" si="104">_xlfn.POISSON.DIST(3,K9,FALSE) * _xlfn.POISSON.DIST(6,L9,FALSE)</f>
        <v>3.9750815268187138E-3</v>
      </c>
      <c r="BH9" s="5">
        <f t="shared" ref="BH9:BH19" si="105">_xlfn.POISSON.DIST(4,K9,FALSE) * _xlfn.POISSON.DIST(6,L9,FALSE)</f>
        <v>7.8199206401901949E-4</v>
      </c>
      <c r="BI9" s="5">
        <f t="shared" ref="BI9:BI19" si="106">_xlfn.POISSON.DIST(5,K9,FALSE) * _xlfn.POISSON.DIST(6,L9,FALSE)</f>
        <v>1.2306899047237881E-4</v>
      </c>
      <c r="BJ9" s="8">
        <f t="shared" ref="BJ9:BJ19" si="107">SUM(N9,Q9,T9,W9,X9,Y9,AD9,AE9,AF9,AG9,AM9,AN9,AO9,AP9,AQ9,AX9,AY9,AZ9,BA9,BB9,BC9)</f>
        <v>3.0754597034773457E-2</v>
      </c>
      <c r="BK9" s="8">
        <f t="shared" ref="BK9:BK19" si="108">SUM(M9,P9,S9,V9,AC9,AL9,AY9)</f>
        <v>6.1534294045735335E-2</v>
      </c>
      <c r="BL9" s="8">
        <f t="shared" ref="BL9:BL19" si="109">SUM(O9,R9,U9,AA9,AB9,AH9,AI9,AJ9,AK9,AR9,AS9,AT9,AU9,AV9,BD9,BE9,BF9,BG9,BH9,BI9)</f>
        <v>0.70271253973933279</v>
      </c>
      <c r="BM9" s="8">
        <f t="shared" ref="BM9:BM19" si="110">SUM(S9:BI9)</f>
        <v>0.74474404486261081</v>
      </c>
      <c r="BN9" s="8">
        <f t="shared" ref="BN9:BN19" si="111">SUM(M9:R9)</f>
        <v>0.13775174263975934</v>
      </c>
    </row>
    <row r="10" spans="1:88" x14ac:dyDescent="0.25">
      <c r="A10" t="s">
        <v>338</v>
      </c>
      <c r="B10" t="s">
        <v>88</v>
      </c>
      <c r="C10" t="s">
        <v>71</v>
      </c>
      <c r="D10" t="s">
        <v>68</v>
      </c>
      <c r="E10">
        <f>VLOOKUP(A10,home!$A$2:$E$405,3,FALSE)</f>
        <v>1.3308</v>
      </c>
      <c r="F10">
        <f>VLOOKUP(B10,home!$B$2:$E$405,3,FALSE)</f>
        <v>0.75139999999999996</v>
      </c>
      <c r="G10">
        <f>VLOOKUP(C10,away!$B$2:$E$405,4,FALSE)</f>
        <v>1.052</v>
      </c>
      <c r="H10">
        <f>VLOOKUP(A10,away!$A$2:$E$405,3,FALSE)</f>
        <v>0.86150000000000004</v>
      </c>
      <c r="I10">
        <f>VLOOKUP(C10,away!$B$2:$E$405,3,FALSE)</f>
        <v>1.1608000000000001</v>
      </c>
      <c r="J10">
        <f>VLOOKUP(B10,home!$B$2:$E$405,4,FALSE)</f>
        <v>1.6251</v>
      </c>
      <c r="K10" s="3">
        <f t="shared" si="56"/>
        <v>1.05196120224</v>
      </c>
      <c r="L10" s="3">
        <f t="shared" si="57"/>
        <v>1.6251474529200003</v>
      </c>
      <c r="M10" s="5">
        <f t="shared" si="58"/>
        <v>6.8761680742364259E-2</v>
      </c>
      <c r="N10" s="5">
        <f t="shared" si="59"/>
        <v>7.2334620341780564E-2</v>
      </c>
      <c r="O10" s="5">
        <f t="shared" si="60"/>
        <v>0.11174787031695151</v>
      </c>
      <c r="P10" s="5">
        <f t="shared" si="61"/>
        <v>0.11755442400637992</v>
      </c>
      <c r="Q10" s="5">
        <f t="shared" si="62"/>
        <v>3.8046607089156713E-2</v>
      </c>
      <c r="R10" s="5">
        <f t="shared" si="63"/>
        <v>9.0803383407414132E-2</v>
      </c>
      <c r="S10" s="5">
        <f t="shared" si="64"/>
        <v>5.0242527721394835E-2</v>
      </c>
      <c r="T10" s="5">
        <f t="shared" si="65"/>
        <v>6.1831346603191062E-2</v>
      </c>
      <c r="U10" s="5">
        <f t="shared" si="66"/>
        <v>9.5521636376723035E-2</v>
      </c>
      <c r="V10" s="5">
        <f t="shared" si="67"/>
        <v>9.5438029876012704E-3</v>
      </c>
      <c r="W10" s="5">
        <f t="shared" si="68"/>
        <v>1.3341184844887406E-2</v>
      </c>
      <c r="X10" s="5">
        <f t="shared" si="69"/>
        <v>2.1681392569603677E-2</v>
      </c>
      <c r="Y10" s="5">
        <f t="shared" si="70"/>
        <v>1.7617729955125019E-2</v>
      </c>
      <c r="Z10" s="5">
        <f t="shared" si="71"/>
        <v>4.918962908702576E-2</v>
      </c>
      <c r="AA10" s="5">
        <f t="shared" si="72"/>
        <v>5.1745581352127298E-2</v>
      </c>
      <c r="AB10" s="5">
        <f t="shared" si="73"/>
        <v>2.7217171984895774E-2</v>
      </c>
      <c r="AC10" s="5">
        <f t="shared" si="74"/>
        <v>1.01975061811809E-3</v>
      </c>
      <c r="AD10" s="5">
        <f t="shared" si="75"/>
        <v>3.5086022121834548E-3</v>
      </c>
      <c r="AE10" s="5">
        <f t="shared" si="76"/>
        <v>5.7019959484394195E-3</v>
      </c>
      <c r="AF10" s="5">
        <f t="shared" si="77"/>
        <v>4.6332920960832427E-3</v>
      </c>
      <c r="AG10" s="5">
        <f t="shared" si="78"/>
        <v>2.5099276161946837E-3</v>
      </c>
      <c r="AH10" s="5">
        <f t="shared" si="79"/>
        <v>1.9985100105214877E-2</v>
      </c>
      <c r="AI10" s="5">
        <f t="shared" si="80"/>
        <v>2.1023549933568596E-2</v>
      </c>
      <c r="AJ10" s="5">
        <f t="shared" si="81"/>
        <v>1.1057979431734744E-2</v>
      </c>
      <c r="AK10" s="5">
        <f t="shared" si="82"/>
        <v>3.8775217791176255E-3</v>
      </c>
      <c r="AL10" s="5">
        <f t="shared" si="83"/>
        <v>6.9734302738860111E-5</v>
      </c>
      <c r="AM10" s="5">
        <f t="shared" si="84"/>
        <v>7.3818268026208634E-4</v>
      </c>
      <c r="AN10" s="5">
        <f t="shared" si="85"/>
        <v>1.1996557026175887E-3</v>
      </c>
      <c r="AO10" s="5">
        <f t="shared" si="86"/>
        <v>9.7480870474496374E-4</v>
      </c>
      <c r="AP10" s="5">
        <f t="shared" si="87"/>
        <v>5.2806929453350744E-4</v>
      </c>
      <c r="AQ10" s="5">
        <f t="shared" si="88"/>
        <v>2.1454761724409787E-4</v>
      </c>
      <c r="AR10" s="5">
        <f t="shared" si="89"/>
        <v>6.4957469064682331E-3</v>
      </c>
      <c r="AS10" s="5">
        <f t="shared" si="90"/>
        <v>6.833273725175084E-3</v>
      </c>
      <c r="AT10" s="5">
        <f t="shared" si="91"/>
        <v>3.5941694215850918E-3</v>
      </c>
      <c r="AU10" s="5">
        <f t="shared" si="92"/>
        <v>1.2603089285949665E-3</v>
      </c>
      <c r="AV10" s="5">
        <f t="shared" si="93"/>
        <v>3.3144902392964173E-4</v>
      </c>
      <c r="AW10" s="5">
        <f t="shared" si="94"/>
        <v>3.3115891904758844E-6</v>
      </c>
      <c r="AX10" s="5">
        <f t="shared" si="95"/>
        <v>1.294232566335416E-4</v>
      </c>
      <c r="AY10" s="5">
        <f t="shared" si="96"/>
        <v>2.1033187586661165E-4</v>
      </c>
      <c r="AZ10" s="5">
        <f t="shared" si="97"/>
        <v>1.7091015616625482E-4</v>
      </c>
      <c r="BA10" s="5">
        <f t="shared" si="98"/>
        <v>9.2584734990582834E-5</v>
      </c>
      <c r="BB10" s="5">
        <f t="shared" si="99"/>
        <v>3.7615961562304747E-5</v>
      </c>
      <c r="BC10" s="5">
        <f t="shared" si="100"/>
        <v>1.222629682442323E-5</v>
      </c>
      <c r="BD10" s="5">
        <f t="shared" si="101"/>
        <v>1.7594244233099707E-3</v>
      </c>
      <c r="BE10" s="5">
        <f t="shared" si="102"/>
        <v>1.8508462315955756E-3</v>
      </c>
      <c r="BF10" s="5">
        <f t="shared" si="103"/>
        <v>9.7350921347532737E-4</v>
      </c>
      <c r="BG10" s="5">
        <f t="shared" si="104"/>
        <v>3.413646408664075E-4</v>
      </c>
      <c r="BH10" s="5">
        <f t="shared" si="105"/>
        <v>8.9775589502012946E-5</v>
      </c>
      <c r="BI10" s="5">
        <f t="shared" si="106"/>
        <v>1.8888087412868457E-5</v>
      </c>
      <c r="BJ10" s="8">
        <f t="shared" si="107"/>
        <v>0.24551505555809114</v>
      </c>
      <c r="BK10" s="8">
        <f t="shared" si="108"/>
        <v>0.24740225225446383</v>
      </c>
      <c r="BL10" s="8">
        <f t="shared" si="109"/>
        <v>0.45652855087966271</v>
      </c>
      <c r="BM10" s="8">
        <f t="shared" si="110"/>
        <v>0.49917988158852045</v>
      </c>
      <c r="BN10" s="8">
        <f t="shared" si="111"/>
        <v>0.49924858590404703</v>
      </c>
    </row>
    <row r="11" spans="1:88" x14ac:dyDescent="0.25">
      <c r="A11" t="s">
        <v>338</v>
      </c>
      <c r="B11" t="s">
        <v>78</v>
      </c>
      <c r="C11" t="s">
        <v>85</v>
      </c>
      <c r="D11" t="s">
        <v>68</v>
      </c>
      <c r="E11">
        <f>VLOOKUP(A11,home!$A$2:$E$405,3,FALSE)</f>
        <v>1.3308</v>
      </c>
      <c r="F11">
        <f>VLOOKUP(B11,home!$B$2:$E$405,3,FALSE)</f>
        <v>0.75139999999999996</v>
      </c>
      <c r="G11">
        <f>VLOOKUP(C11,away!$B$2:$E$405,4,FALSE)</f>
        <v>1.5028999999999999</v>
      </c>
      <c r="H11">
        <f>VLOOKUP(A11,away!$A$2:$E$405,3,FALSE)</f>
        <v>0.86150000000000004</v>
      </c>
      <c r="I11">
        <f>VLOOKUP(C11,away!$B$2:$E$405,3,FALSE)</f>
        <v>2.6116999999999999</v>
      </c>
      <c r="J11">
        <f>VLOOKUP(B11,home!$B$2:$E$405,4,FALSE)</f>
        <v>1.3929</v>
      </c>
      <c r="K11" s="3">
        <f t="shared" si="56"/>
        <v>1.5028445730479998</v>
      </c>
      <c r="L11" s="3">
        <f t="shared" si="57"/>
        <v>3.1339965151949998</v>
      </c>
      <c r="M11" s="5">
        <f t="shared" si="58"/>
        <v>9.6882536786443083E-3</v>
      </c>
      <c r="N11" s="5">
        <f t="shared" si="59"/>
        <v>1.4559939463262917E-2</v>
      </c>
      <c r="O11" s="5">
        <f t="shared" si="60"/>
        <v>3.0362953267196402E-2</v>
      </c>
      <c r="P11" s="5">
        <f t="shared" si="61"/>
        <v>4.563079953931614E-2</v>
      </c>
      <c r="Q11" s="5">
        <f t="shared" si="62"/>
        <v>1.0940663003136045E-2</v>
      </c>
      <c r="R11" s="5">
        <f t="shared" si="63"/>
        <v>4.7578694865211074E-2</v>
      </c>
      <c r="S11" s="5">
        <f t="shared" si="64"/>
        <v>5.3729235826755727E-2</v>
      </c>
      <c r="T11" s="5">
        <f t="shared" si="65"/>
        <v>3.428799972575123E-2</v>
      </c>
      <c r="U11" s="5">
        <f t="shared" si="66"/>
        <v>7.1503383370889198E-2</v>
      </c>
      <c r="V11" s="5">
        <f t="shared" si="67"/>
        <v>2.8117760729568397E-2</v>
      </c>
      <c r="W11" s="5">
        <f t="shared" si="68"/>
        <v>5.4807053399366784E-3</v>
      </c>
      <c r="X11" s="5">
        <f t="shared" si="69"/>
        <v>1.7176511436172177E-2</v>
      </c>
      <c r="Y11" s="5">
        <f t="shared" si="70"/>
        <v>2.6915563492085334E-2</v>
      </c>
      <c r="Z11" s="5">
        <f t="shared" si="71"/>
        <v>4.9703821301699251E-2</v>
      </c>
      <c r="AA11" s="5">
        <f t="shared" si="72"/>
        <v>7.4697118103006277E-2</v>
      </c>
      <c r="AB11" s="5">
        <f t="shared" si="73"/>
        <v>5.6129079281714261E-2</v>
      </c>
      <c r="AC11" s="5">
        <f t="shared" si="74"/>
        <v>8.2770070457432558E-3</v>
      </c>
      <c r="AD11" s="5">
        <f t="shared" si="75"/>
        <v>2.0591620691497573E-3</v>
      </c>
      <c r="AE11" s="5">
        <f t="shared" si="76"/>
        <v>6.4534067489370652E-3</v>
      </c>
      <c r="AF11" s="5">
        <f t="shared" si="77"/>
        <v>1.0112477131152329E-2</v>
      </c>
      <c r="AG11" s="5">
        <f t="shared" si="78"/>
        <v>1.0564156029673508E-2</v>
      </c>
      <c r="AH11" s="5">
        <f t="shared" si="79"/>
        <v>3.894290068785012E-2</v>
      </c>
      <c r="AI11" s="5">
        <f t="shared" si="80"/>
        <v>5.8525126957482763E-2</v>
      </c>
      <c r="AJ11" s="5">
        <f t="shared" si="81"/>
        <v>4.3977084717499094E-2</v>
      </c>
      <c r="AK11" s="5">
        <f t="shared" si="82"/>
        <v>2.2030241035388549E-2</v>
      </c>
      <c r="AL11" s="5">
        <f t="shared" si="83"/>
        <v>1.5593582159077728E-3</v>
      </c>
      <c r="AM11" s="5">
        <f t="shared" si="84"/>
        <v>6.1892010812960045E-4</v>
      </c>
      <c r="AN11" s="5">
        <f t="shared" si="85"/>
        <v>1.9396934620622805E-3</v>
      </c>
      <c r="AO11" s="5">
        <f t="shared" si="86"/>
        <v>3.0394962753248558E-3</v>
      </c>
      <c r="AP11" s="5">
        <f t="shared" si="87"/>
        <v>3.1752569116054266E-3</v>
      </c>
      <c r="AQ11" s="5">
        <f t="shared" si="88"/>
        <v>2.4878110239550614E-3</v>
      </c>
      <c r="AR11" s="5">
        <f t="shared" si="89"/>
        <v>2.4409383009461438E-2</v>
      </c>
      <c r="AS11" s="5">
        <f t="shared" si="90"/>
        <v>3.6683508787219168E-2</v>
      </c>
      <c r="AT11" s="5">
        <f t="shared" si="91"/>
        <v>2.7564806050615478E-2</v>
      </c>
      <c r="AU11" s="5">
        <f t="shared" si="92"/>
        <v>1.3808539726762712E-2</v>
      </c>
      <c r="AV11" s="5">
        <f t="shared" si="93"/>
        <v>5.188022247520763E-3</v>
      </c>
      <c r="AW11" s="5">
        <f t="shared" si="94"/>
        <v>2.0401211990040739E-4</v>
      </c>
      <c r="AX11" s="5">
        <f t="shared" si="95"/>
        <v>1.5502345427547527E-4</v>
      </c>
      <c r="AY11" s="5">
        <f t="shared" si="96"/>
        <v>4.8584296547283097E-4</v>
      </c>
      <c r="AZ11" s="5">
        <f t="shared" si="97"/>
        <v>7.6131508036192841E-4</v>
      </c>
      <c r="BA11" s="5">
        <f t="shared" si="98"/>
        <v>7.953196029398949E-4</v>
      </c>
      <c r="BB11" s="5">
        <f t="shared" si="99"/>
        <v>6.2313221601997554E-4</v>
      </c>
      <c r="BC11" s="5">
        <f t="shared" si="100"/>
        <v>3.9057883870246808E-4</v>
      </c>
      <c r="BD11" s="5">
        <f t="shared" si="101"/>
        <v>1.2749820214952025E-2</v>
      </c>
      <c r="BE11" s="5">
        <f t="shared" si="102"/>
        <v>1.9160998117378331E-2</v>
      </c>
      <c r="BF11" s="5">
        <f t="shared" si="103"/>
        <v>1.4398001017442487E-2</v>
      </c>
      <c r="BG11" s="5">
        <f t="shared" si="104"/>
        <v>7.2126525639343401E-3</v>
      </c>
      <c r="BH11" s="5">
        <f t="shared" si="105"/>
        <v>2.7098739407473661E-3</v>
      </c>
      <c r="BI11" s="5">
        <f t="shared" si="106"/>
        <v>8.1450386909927503E-4</v>
      </c>
      <c r="BJ11" s="8">
        <f t="shared" si="107"/>
        <v>0.1530229743781068</v>
      </c>
      <c r="BK11" s="8">
        <f t="shared" si="108"/>
        <v>0.14748825800140841</v>
      </c>
      <c r="BL11" s="8">
        <f t="shared" si="109"/>
        <v>0.60844669183137134</v>
      </c>
      <c r="BM11" s="8">
        <f t="shared" si="110"/>
        <v>0.79961861085024633</v>
      </c>
      <c r="BN11" s="8">
        <f t="shared" si="111"/>
        <v>0.1587613038167669</v>
      </c>
    </row>
    <row r="12" spans="1:88" x14ac:dyDescent="0.25">
      <c r="A12" t="s">
        <v>338</v>
      </c>
      <c r="B12" t="s">
        <v>92</v>
      </c>
      <c r="C12" t="s">
        <v>77</v>
      </c>
      <c r="D12" t="s">
        <v>68</v>
      </c>
      <c r="E12">
        <f>VLOOKUP(A12,home!$A$2:$E$405,3,FALSE)</f>
        <v>1.3308</v>
      </c>
      <c r="F12">
        <f>VLOOKUP(B12,home!$B$2:$E$405,3,FALSE)</f>
        <v>0.93930000000000002</v>
      </c>
      <c r="G12">
        <f>VLOOKUP(C12,away!$B$2:$E$405,4,FALSE)</f>
        <v>0.60109999999999997</v>
      </c>
      <c r="H12">
        <f>VLOOKUP(A12,away!$A$2:$E$405,3,FALSE)</f>
        <v>0.86150000000000004</v>
      </c>
      <c r="I12">
        <f>VLOOKUP(C12,away!$B$2:$E$405,3,FALSE)</f>
        <v>0.46429999999999999</v>
      </c>
      <c r="J12">
        <f>VLOOKUP(B12,home!$B$2:$E$405,4,FALSE)</f>
        <v>0.58040000000000003</v>
      </c>
      <c r="K12" s="3">
        <f t="shared" si="56"/>
        <v>0.75138728648399999</v>
      </c>
      <c r="L12" s="3">
        <f t="shared" si="57"/>
        <v>0.23215677878000002</v>
      </c>
      <c r="M12" s="5">
        <f t="shared" si="58"/>
        <v>0.37398332606924378</v>
      </c>
      <c r="N12" s="5">
        <f t="shared" si="59"/>
        <v>0.28100631656543007</v>
      </c>
      <c r="O12" s="5">
        <f t="shared" si="60"/>
        <v>8.6822764297666041E-2</v>
      </c>
      <c r="P12" s="5">
        <f t="shared" si="61"/>
        <v>6.5237521270663207E-2</v>
      </c>
      <c r="Q12" s="5">
        <f t="shared" si="62"/>
        <v>0.10557228684448118</v>
      </c>
      <c r="R12" s="5">
        <f t="shared" si="63"/>
        <v>1.0078246642060668E-2</v>
      </c>
      <c r="S12" s="5">
        <f t="shared" si="64"/>
        <v>2.8450026277055448E-3</v>
      </c>
      <c r="T12" s="5">
        <f t="shared" si="65"/>
        <v>2.4509322042252923E-2</v>
      </c>
      <c r="U12" s="5">
        <f t="shared" si="66"/>
        <v>7.5726663968944501E-3</v>
      </c>
      <c r="V12" s="5">
        <f t="shared" si="67"/>
        <v>5.5142363160884985E-5</v>
      </c>
      <c r="W12" s="5">
        <f t="shared" si="68"/>
        <v>2.6441891379995072E-2</v>
      </c>
      <c r="X12" s="5">
        <f t="shared" si="69"/>
        <v>6.1386643276303051E-3</v>
      </c>
      <c r="Y12" s="5">
        <f t="shared" si="70"/>
        <v>7.125662681571731E-4</v>
      </c>
      <c r="Z12" s="5">
        <f t="shared" si="71"/>
        <v>7.7991109205705208E-4</v>
      </c>
      <c r="AA12" s="5">
        <f t="shared" si="72"/>
        <v>5.8601527915952151E-4</v>
      </c>
      <c r="AB12" s="5">
        <f t="shared" si="73"/>
        <v>2.2016221522291825E-4</v>
      </c>
      <c r="AC12" s="5">
        <f t="shared" si="74"/>
        <v>6.0118841517496087E-7</v>
      </c>
      <c r="AD12" s="5">
        <f t="shared" si="75"/>
        <v>4.9670252533797902E-3</v>
      </c>
      <c r="AE12" s="5">
        <f t="shared" si="76"/>
        <v>1.1531285829435656E-3</v>
      </c>
      <c r="AF12" s="5">
        <f t="shared" si="77"/>
        <v>1.3385330866766209E-4</v>
      </c>
      <c r="AG12" s="5">
        <f t="shared" si="78"/>
        <v>1.0358317656443162E-5</v>
      </c>
      <c r="AH12" s="5">
        <f t="shared" si="79"/>
        <v>4.5265411716689321E-5</v>
      </c>
      <c r="AI12" s="5">
        <f t="shared" si="80"/>
        <v>3.4011854881384246E-5</v>
      </c>
      <c r="AJ12" s="5">
        <f t="shared" si="81"/>
        <v>1.2778037673805446E-5</v>
      </c>
      <c r="AK12" s="5">
        <f t="shared" si="82"/>
        <v>3.2004183514369996E-6</v>
      </c>
      <c r="AL12" s="5">
        <f t="shared" si="83"/>
        <v>4.1948439182971669E-9</v>
      </c>
      <c r="AM12" s="5">
        <f t="shared" si="84"/>
        <v>7.4643192540690885E-4</v>
      </c>
      <c r="AN12" s="5">
        <f t="shared" si="85"/>
        <v>1.7328923138102122E-4</v>
      </c>
      <c r="AO12" s="5">
        <f t="shared" si="86"/>
        <v>2.0115134877339989E-5</v>
      </c>
      <c r="AP12" s="5">
        <f t="shared" si="87"/>
        <v>1.5566216392828271E-6</v>
      </c>
      <c r="AQ12" s="5">
        <f t="shared" si="88"/>
        <v>9.0345066388786079E-8</v>
      </c>
      <c r="AR12" s="5">
        <f t="shared" si="89"/>
        <v>2.1017344348594135E-6</v>
      </c>
      <c r="AS12" s="5">
        <f t="shared" si="90"/>
        <v>1.5792165339189979E-6</v>
      </c>
      <c r="AT12" s="5">
        <f t="shared" si="91"/>
        <v>5.9330161309603165E-7</v>
      </c>
      <c r="AU12" s="5">
        <f t="shared" si="92"/>
        <v>1.4859976304360243E-7</v>
      </c>
      <c r="AV12" s="5">
        <f t="shared" si="93"/>
        <v>2.7913993181374449E-8</v>
      </c>
      <c r="AW12" s="5">
        <f t="shared" si="94"/>
        <v>2.0326308708238616E-11</v>
      </c>
      <c r="AX12" s="5">
        <f t="shared" si="95"/>
        <v>9.3476576496087451E-5</v>
      </c>
      <c r="AY12" s="5">
        <f t="shared" si="96"/>
        <v>2.1701220890713924E-5</v>
      </c>
      <c r="AZ12" s="5">
        <f t="shared" si="97"/>
        <v>2.519042768790693E-6</v>
      </c>
      <c r="BA12" s="5">
        <f t="shared" si="98"/>
        <v>1.9493761827049985E-7</v>
      </c>
      <c r="BB12" s="5">
        <f t="shared" si="99"/>
        <v>1.1314022380181131E-8</v>
      </c>
      <c r="BC12" s="5">
        <f t="shared" si="100"/>
        <v>5.2532539816553629E-10</v>
      </c>
      <c r="BD12" s="5">
        <f t="shared" si="101"/>
        <v>8.132198270799411E-8</v>
      </c>
      <c r="BE12" s="5">
        <f t="shared" si="102"/>
        <v>6.1104303918458461E-8</v>
      </c>
      <c r="BF12" s="5">
        <f t="shared" si="103"/>
        <v>2.2956498556892072E-8</v>
      </c>
      <c r="BG12" s="5">
        <f t="shared" si="104"/>
        <v>5.7497403859456655E-9</v>
      </c>
      <c r="BH12" s="5">
        <f t="shared" si="105"/>
        <v>1.080070456645795E-9</v>
      </c>
      <c r="BI12" s="5">
        <f t="shared" si="106"/>
        <v>1.6231024192612378E-10</v>
      </c>
      <c r="BJ12" s="8">
        <f t="shared" si="107"/>
        <v>0.45170479976608685</v>
      </c>
      <c r="BK12" s="8">
        <f t="shared" si="108"/>
        <v>0.44214329893492321</v>
      </c>
      <c r="BL12" s="8">
        <f t="shared" si="109"/>
        <v>0.10537973369487132</v>
      </c>
      <c r="BM12" s="8">
        <f t="shared" si="110"/>
        <v>7.7285580597829001E-2</v>
      </c>
      <c r="BN12" s="8">
        <f t="shared" si="111"/>
        <v>0.92270046168954489</v>
      </c>
    </row>
    <row r="13" spans="1:88" x14ac:dyDescent="0.25">
      <c r="A13" t="s">
        <v>338</v>
      </c>
      <c r="B13" t="s">
        <v>89</v>
      </c>
      <c r="C13" t="s">
        <v>81</v>
      </c>
      <c r="D13" t="s">
        <v>68</v>
      </c>
      <c r="E13">
        <f>VLOOKUP(A13,home!$A$2:$E$405,3,FALSE)</f>
        <v>1.3308</v>
      </c>
      <c r="F13">
        <f>VLOOKUP(B13,home!$B$2:$E$405,3,FALSE)</f>
        <v>0.45090000000000002</v>
      </c>
      <c r="G13">
        <f>VLOOKUP(C13,away!$B$2:$E$405,4,FALSE)</f>
        <v>1.5028999999999999</v>
      </c>
      <c r="H13">
        <f>VLOOKUP(A13,away!$A$2:$E$405,3,FALSE)</f>
        <v>0.86150000000000004</v>
      </c>
      <c r="I13">
        <f>VLOOKUP(C13,away!$B$2:$E$405,3,FALSE)</f>
        <v>0.46429999999999999</v>
      </c>
      <c r="J13">
        <f>VLOOKUP(B13,home!$B$2:$E$405,4,FALSE)</f>
        <v>0</v>
      </c>
      <c r="K13" s="3">
        <f t="shared" si="56"/>
        <v>0.90182674738799995</v>
      </c>
      <c r="L13" s="3">
        <f t="shared" si="57"/>
        <v>0</v>
      </c>
      <c r="M13" s="5">
        <f t="shared" si="58"/>
        <v>0.40582763762645174</v>
      </c>
      <c r="N13" s="5">
        <f t="shared" si="59"/>
        <v>0.36598621844081886</v>
      </c>
      <c r="O13" s="5">
        <f t="shared" si="60"/>
        <v>0</v>
      </c>
      <c r="P13" s="5">
        <f t="shared" si="61"/>
        <v>0</v>
      </c>
      <c r="Q13" s="5">
        <f t="shared" si="62"/>
        <v>0.16502808048265882</v>
      </c>
      <c r="R13" s="5">
        <f t="shared" si="63"/>
        <v>0</v>
      </c>
      <c r="S13" s="5">
        <f t="shared" si="64"/>
        <v>0</v>
      </c>
      <c r="T13" s="5">
        <f t="shared" si="65"/>
        <v>0</v>
      </c>
      <c r="U13" s="5">
        <f t="shared" si="66"/>
        <v>0</v>
      </c>
      <c r="V13" s="5">
        <f t="shared" si="67"/>
        <v>0</v>
      </c>
      <c r="W13" s="5">
        <f t="shared" si="68"/>
        <v>4.9608912349787107E-2</v>
      </c>
      <c r="X13" s="5">
        <f t="shared" si="69"/>
        <v>0</v>
      </c>
      <c r="Y13" s="5">
        <f t="shared" si="70"/>
        <v>0</v>
      </c>
      <c r="Z13" s="5">
        <f t="shared" si="71"/>
        <v>0</v>
      </c>
      <c r="AA13" s="5">
        <f t="shared" si="72"/>
        <v>0</v>
      </c>
      <c r="AB13" s="5">
        <f t="shared" si="73"/>
        <v>0</v>
      </c>
      <c r="AC13" s="5">
        <f t="shared" si="74"/>
        <v>0</v>
      </c>
      <c r="AD13" s="5">
        <f t="shared" si="75"/>
        <v>1.1184661016466219E-2</v>
      </c>
      <c r="AE13" s="5">
        <f t="shared" si="76"/>
        <v>0</v>
      </c>
      <c r="AF13" s="5">
        <f t="shared" si="77"/>
        <v>0</v>
      </c>
      <c r="AG13" s="5">
        <f t="shared" si="78"/>
        <v>0</v>
      </c>
      <c r="AH13" s="5">
        <f t="shared" si="79"/>
        <v>0</v>
      </c>
      <c r="AI13" s="5">
        <f t="shared" si="80"/>
        <v>0</v>
      </c>
      <c r="AJ13" s="5">
        <f t="shared" si="81"/>
        <v>0</v>
      </c>
      <c r="AK13" s="5">
        <f t="shared" si="82"/>
        <v>0</v>
      </c>
      <c r="AL13" s="5">
        <f t="shared" si="83"/>
        <v>0</v>
      </c>
      <c r="AM13" s="5">
        <f t="shared" si="84"/>
        <v>2.0173252930234188E-3</v>
      </c>
      <c r="AN13" s="5">
        <f t="shared" si="85"/>
        <v>0</v>
      </c>
      <c r="AO13" s="5">
        <f t="shared" si="86"/>
        <v>0</v>
      </c>
      <c r="AP13" s="5">
        <f t="shared" si="87"/>
        <v>0</v>
      </c>
      <c r="AQ13" s="5">
        <f t="shared" si="88"/>
        <v>0</v>
      </c>
      <c r="AR13" s="5">
        <f t="shared" si="89"/>
        <v>0</v>
      </c>
      <c r="AS13" s="5">
        <f t="shared" si="90"/>
        <v>0</v>
      </c>
      <c r="AT13" s="5">
        <f t="shared" si="91"/>
        <v>0</v>
      </c>
      <c r="AU13" s="5">
        <f t="shared" si="92"/>
        <v>0</v>
      </c>
      <c r="AV13" s="5">
        <f t="shared" si="93"/>
        <v>0</v>
      </c>
      <c r="AW13" s="5">
        <f t="shared" si="94"/>
        <v>0</v>
      </c>
      <c r="AX13" s="5">
        <f t="shared" si="95"/>
        <v>3.0321298457180893E-4</v>
      </c>
      <c r="AY13" s="5">
        <f t="shared" si="96"/>
        <v>0</v>
      </c>
      <c r="AZ13" s="5">
        <f t="shared" si="97"/>
        <v>0</v>
      </c>
      <c r="BA13" s="5">
        <f t="shared" si="98"/>
        <v>0</v>
      </c>
      <c r="BB13" s="5">
        <f t="shared" si="99"/>
        <v>0</v>
      </c>
      <c r="BC13" s="5">
        <f t="shared" si="100"/>
        <v>0</v>
      </c>
      <c r="BD13" s="5">
        <f t="shared" si="101"/>
        <v>0</v>
      </c>
      <c r="BE13" s="5">
        <f t="shared" si="102"/>
        <v>0</v>
      </c>
      <c r="BF13" s="5">
        <f t="shared" si="103"/>
        <v>0</v>
      </c>
      <c r="BG13" s="5">
        <f t="shared" si="104"/>
        <v>0</v>
      </c>
      <c r="BH13" s="5">
        <f t="shared" si="105"/>
        <v>0</v>
      </c>
      <c r="BI13" s="5">
        <f t="shared" si="106"/>
        <v>0</v>
      </c>
      <c r="BJ13" s="8">
        <f t="shared" si="107"/>
        <v>0.59412841056732624</v>
      </c>
      <c r="BK13" s="8">
        <f t="shared" si="108"/>
        <v>0.40582763762645174</v>
      </c>
      <c r="BL13" s="8">
        <f t="shared" si="109"/>
        <v>0</v>
      </c>
      <c r="BM13" s="8">
        <f t="shared" si="110"/>
        <v>6.3114111643848558E-2</v>
      </c>
      <c r="BN13" s="8">
        <f t="shared" si="111"/>
        <v>0.93684193654992942</v>
      </c>
    </row>
    <row r="14" spans="1:88" x14ac:dyDescent="0.25">
      <c r="A14" t="s">
        <v>350</v>
      </c>
      <c r="B14" t="s">
        <v>99</v>
      </c>
      <c r="C14" t="s">
        <v>102</v>
      </c>
      <c r="D14" t="s">
        <v>68</v>
      </c>
      <c r="E14">
        <f>VLOOKUP(A14,home!$A$2:$E$405,3,FALSE)</f>
        <v>1.6389</v>
      </c>
      <c r="F14">
        <f>VLOOKUP(B14,home!$B$2:$E$405,3,FALSE)</f>
        <v>0.61019999999999996</v>
      </c>
      <c r="G14">
        <f>VLOOKUP(C14,away!$B$2:$E$405,4,FALSE)</f>
        <v>0.40679999999999999</v>
      </c>
      <c r="H14">
        <f>VLOOKUP(A14,away!$A$2:$E$405,3,FALSE)</f>
        <v>1.1943999999999999</v>
      </c>
      <c r="I14">
        <f>VLOOKUP(C14,away!$B$2:$E$405,3,FALSE)</f>
        <v>0.55820000000000003</v>
      </c>
      <c r="J14">
        <f>VLOOKUP(B14,home!$B$2:$E$405,4,FALSE)</f>
        <v>1.1163000000000001</v>
      </c>
      <c r="K14" s="3">
        <f t="shared" si="56"/>
        <v>0.40682309810399997</v>
      </c>
      <c r="L14" s="3">
        <f t="shared" si="57"/>
        <v>0.74425292750400007</v>
      </c>
      <c r="M14" s="5">
        <f t="shared" si="58"/>
        <v>0.31629624334698825</v>
      </c>
      <c r="N14" s="5">
        <f t="shared" si="59"/>
        <v>0.12867661763707847</v>
      </c>
      <c r="O14" s="5">
        <f t="shared" si="60"/>
        <v>0.2354044050695136</v>
      </c>
      <c r="P14" s="5">
        <f t="shared" si="61"/>
        <v>9.5767949377708481E-2</v>
      </c>
      <c r="Q14" s="5">
        <f t="shared" si="62"/>
        <v>2.617431012033003E-2</v>
      </c>
      <c r="R14" s="5">
        <f t="shared" si="63"/>
        <v>8.7600208810161492E-2</v>
      </c>
      <c r="S14" s="5">
        <f t="shared" si="64"/>
        <v>7.2491377315773813E-3</v>
      </c>
      <c r="T14" s="5">
        <f t="shared" si="65"/>
        <v>1.9480306932453197E-2</v>
      </c>
      <c r="U14" s="5">
        <f t="shared" si="66"/>
        <v>3.5637788342707213E-2</v>
      </c>
      <c r="V14" s="5">
        <f t="shared" si="67"/>
        <v>2.4387652395582365E-4</v>
      </c>
      <c r="W14" s="5">
        <f t="shared" si="68"/>
        <v>3.5494379779625156E-3</v>
      </c>
      <c r="X14" s="5">
        <f t="shared" si="69"/>
        <v>2.6416796060924805E-3</v>
      </c>
      <c r="Y14" s="5">
        <f t="shared" si="70"/>
        <v>9.8303889018097135E-4</v>
      </c>
      <c r="Z14" s="5">
        <f t="shared" si="71"/>
        <v>2.173223728564146E-2</v>
      </c>
      <c r="AA14" s="5">
        <f t="shared" si="72"/>
        <v>8.8411761012759226E-3</v>
      </c>
      <c r="AB14" s="5">
        <f t="shared" si="73"/>
        <v>1.7983973262020571E-3</v>
      </c>
      <c r="AC14" s="5">
        <f t="shared" si="74"/>
        <v>4.6150474222892822E-6</v>
      </c>
      <c r="AD14" s="5">
        <f t="shared" si="75"/>
        <v>3.6099833868067683E-4</v>
      </c>
      <c r="AE14" s="5">
        <f t="shared" si="76"/>
        <v>2.6867407038717422E-4</v>
      </c>
      <c r="AF14" s="5">
        <f t="shared" si="77"/>
        <v>9.9980731715035108E-5</v>
      </c>
      <c r="AG14" s="5">
        <f t="shared" si="78"/>
        <v>2.4803650757635631E-5</v>
      </c>
      <c r="AH14" s="5">
        <f t="shared" si="79"/>
        <v>4.0435703052625607E-3</v>
      </c>
      <c r="AI14" s="5">
        <f t="shared" si="80"/>
        <v>1.645017798988252E-3</v>
      </c>
      <c r="AJ14" s="5">
        <f t="shared" si="81"/>
        <v>3.3461561871031185E-4</v>
      </c>
      <c r="AK14" s="5">
        <f t="shared" si="82"/>
        <v>4.5376454225905296E-5</v>
      </c>
      <c r="AL14" s="5">
        <f t="shared" si="83"/>
        <v>5.5893629748699061E-8</v>
      </c>
      <c r="AM14" s="5">
        <f t="shared" si="84"/>
        <v>2.937249251049402E-5</v>
      </c>
      <c r="AN14" s="5">
        <f t="shared" si="85"/>
        <v>2.1860563539024487E-5</v>
      </c>
      <c r="AO14" s="5">
        <f t="shared" si="86"/>
        <v>8.1348942054030901E-6</v>
      </c>
      <c r="AP14" s="5">
        <f t="shared" si="87"/>
        <v>2.0181396091021922E-6</v>
      </c>
      <c r="AQ14" s="5">
        <f t="shared" si="88"/>
        <v>3.7550157804652122E-7</v>
      </c>
      <c r="AR14" s="5">
        <f t="shared" si="89"/>
        <v>6.0188780745198099E-4</v>
      </c>
      <c r="AS14" s="5">
        <f t="shared" si="90"/>
        <v>2.4486186253863874E-4</v>
      </c>
      <c r="AT14" s="5">
        <f t="shared" si="91"/>
        <v>4.9807730762742391E-5</v>
      </c>
      <c r="AU14" s="5">
        <f t="shared" si="92"/>
        <v>6.7543117794762573E-6</v>
      </c>
      <c r="AV14" s="5">
        <f t="shared" si="93"/>
        <v>6.8695251092171779E-7</v>
      </c>
      <c r="AW14" s="5">
        <f t="shared" si="94"/>
        <v>4.7009536303224754E-10</v>
      </c>
      <c r="AX14" s="5">
        <f t="shared" si="95"/>
        <v>1.9915680670259514E-6</v>
      </c>
      <c r="AY14" s="5">
        <f t="shared" si="96"/>
        <v>1.4822303642075468E-6</v>
      </c>
      <c r="AZ14" s="5">
        <f t="shared" si="97"/>
        <v>5.5157714389839356E-7</v>
      </c>
      <c r="BA14" s="5">
        <f t="shared" si="98"/>
        <v>1.3683763469689148E-7</v>
      </c>
      <c r="BB14" s="5">
        <f t="shared" si="99"/>
        <v>2.5460452553971108E-8</v>
      </c>
      <c r="BC14" s="5">
        <f t="shared" si="100"/>
        <v>3.78980326977394E-9</v>
      </c>
      <c r="BD14" s="5">
        <f t="shared" si="101"/>
        <v>7.4659460454183413E-5</v>
      </c>
      <c r="BE14" s="5">
        <f t="shared" si="102"/>
        <v>3.0373193004743971E-5</v>
      </c>
      <c r="BF14" s="5">
        <f t="shared" si="103"/>
        <v>6.17825823875034E-6</v>
      </c>
      <c r="BG14" s="5">
        <f t="shared" si="104"/>
        <v>8.3781938585832555E-7</v>
      </c>
      <c r="BH14" s="5">
        <f t="shared" si="105"/>
        <v>8.521106955161862E-8</v>
      </c>
      <c r="BI14" s="5">
        <f t="shared" si="106"/>
        <v>6.9331662615489865E-9</v>
      </c>
      <c r="BJ14" s="8">
        <f t="shared" si="107"/>
        <v>0.18232580101054588</v>
      </c>
      <c r="BK14" s="8">
        <f t="shared" si="108"/>
        <v>0.41956336015164614</v>
      </c>
      <c r="BL14" s="8">
        <f t="shared" si="109"/>
        <v>0.37636669536741041</v>
      </c>
      <c r="BM14" s="8">
        <f t="shared" si="110"/>
        <v>0.11006687769319477</v>
      </c>
      <c r="BN14" s="8">
        <f t="shared" si="111"/>
        <v>0.88991973436178029</v>
      </c>
    </row>
    <row r="15" spans="1:88" x14ac:dyDescent="0.25">
      <c r="A15" t="s">
        <v>350</v>
      </c>
      <c r="B15" t="s">
        <v>103</v>
      </c>
      <c r="C15" t="s">
        <v>101</v>
      </c>
      <c r="D15" t="s">
        <v>68</v>
      </c>
      <c r="E15">
        <f>VLOOKUP(A15,home!$A$2:$E$405,3,FALSE)</f>
        <v>1.6389</v>
      </c>
      <c r="F15">
        <f>VLOOKUP(B15,home!$B$2:$E$405,3,FALSE)</f>
        <v>1.2202999999999999</v>
      </c>
      <c r="G15">
        <f>VLOOKUP(C15,away!$B$2:$E$405,4,FALSE)</f>
        <v>1.0168999999999999</v>
      </c>
      <c r="H15">
        <f>VLOOKUP(A15,away!$A$2:$E$405,3,FALSE)</f>
        <v>1.1943999999999999</v>
      </c>
      <c r="I15">
        <f>VLOOKUP(C15,away!$B$2:$E$405,3,FALSE)</f>
        <v>1.6745000000000001</v>
      </c>
      <c r="J15">
        <f>VLOOKUP(B15,home!$B$2:$E$405,4,FALSE)</f>
        <v>0.55820000000000003</v>
      </c>
      <c r="K15" s="3">
        <f t="shared" si="56"/>
        <v>2.0337488194229998</v>
      </c>
      <c r="L15" s="3">
        <f t="shared" si="57"/>
        <v>1.1164127269600002</v>
      </c>
      <c r="M15" s="5">
        <f t="shared" si="58"/>
        <v>4.2845204820071835E-2</v>
      </c>
      <c r="N15" s="5">
        <f t="shared" si="59"/>
        <v>8.7136384720757701E-2</v>
      </c>
      <c r="O15" s="5">
        <f t="shared" si="60"/>
        <v>4.7832931950336138E-2</v>
      </c>
      <c r="P15" s="5">
        <f t="shared" si="61"/>
        <v>9.7280168883536799E-2</v>
      </c>
      <c r="Q15" s="5">
        <f t="shared" si="62"/>
        <v>8.8606759777314678E-2</v>
      </c>
      <c r="R15" s="5">
        <f t="shared" si="63"/>
        <v>2.6700646998583447E-2</v>
      </c>
      <c r="S15" s="5">
        <f t="shared" si="64"/>
        <v>5.5218730414238103E-2</v>
      </c>
      <c r="T15" s="5">
        <f t="shared" si="65"/>
        <v>9.8921714310081538E-2</v>
      </c>
      <c r="U15" s="5">
        <f t="shared" si="66"/>
        <v>5.430240931119934E-2</v>
      </c>
      <c r="V15" s="5">
        <f t="shared" si="67"/>
        <v>1.3930477408381946E-2</v>
      </c>
      <c r="W15" s="5">
        <f t="shared" si="68"/>
        <v>6.0067964363337015E-2</v>
      </c>
      <c r="X15" s="5">
        <f t="shared" si="69"/>
        <v>6.7060639897809179E-2</v>
      </c>
      <c r="Y15" s="5">
        <f t="shared" si="70"/>
        <v>3.743367592999787E-2</v>
      </c>
      <c r="Z15" s="5">
        <f t="shared" si="71"/>
        <v>9.9363140424282952E-3</v>
      </c>
      <c r="AA15" s="5">
        <f t="shared" si="72"/>
        <v>2.0207966953204717E-2</v>
      </c>
      <c r="AB15" s="5">
        <f t="shared" si="73"/>
        <v>2.0548964467009552E-2</v>
      </c>
      <c r="AC15" s="5">
        <f t="shared" si="74"/>
        <v>1.9768244786766004E-3</v>
      </c>
      <c r="AD15" s="5">
        <f t="shared" si="75"/>
        <v>3.0540787902269877E-2</v>
      </c>
      <c r="AE15" s="5">
        <f t="shared" si="76"/>
        <v>3.4096124305480098E-2</v>
      </c>
      <c r="AF15" s="5">
        <f t="shared" si="77"/>
        <v>1.903267355732409E-2</v>
      </c>
      <c r="AG15" s="5">
        <f t="shared" si="78"/>
        <v>7.0827729958238906E-3</v>
      </c>
      <c r="AH15" s="5">
        <f t="shared" si="79"/>
        <v>2.7732568640095796E-3</v>
      </c>
      <c r="AI15" s="5">
        <f t="shared" si="80"/>
        <v>5.6401078731362127E-3</v>
      </c>
      <c r="AJ15" s="5">
        <f t="shared" si="81"/>
        <v>5.7352813642045711E-3</v>
      </c>
      <c r="AK15" s="5">
        <f t="shared" si="82"/>
        <v>3.8880405678365921E-3</v>
      </c>
      <c r="AL15" s="5">
        <f t="shared" si="83"/>
        <v>1.7953544154717538E-4</v>
      </c>
      <c r="AM15" s="5">
        <f t="shared" si="84"/>
        <v>1.2422458268097913E-2</v>
      </c>
      <c r="AN15" s="5">
        <f t="shared" si="85"/>
        <v>1.3868590510633994E-2</v>
      </c>
      <c r="AO15" s="5">
        <f t="shared" si="86"/>
        <v>7.7415354755342386E-3</v>
      </c>
      <c r="AP15" s="5">
        <f t="shared" si="87"/>
        <v>2.8809162436995868E-3</v>
      </c>
      <c r="AQ15" s="5">
        <f t="shared" si="88"/>
        <v>8.0407288994300424E-4</v>
      </c>
      <c r="AR15" s="5">
        <f t="shared" si="89"/>
        <v>6.1921985162189427E-4</v>
      </c>
      <c r="AS15" s="5">
        <f t="shared" si="90"/>
        <v>1.2593376421993123E-3</v>
      </c>
      <c r="AT15" s="5">
        <f t="shared" si="91"/>
        <v>1.2805882215388984E-3</v>
      </c>
      <c r="AU15" s="5">
        <f t="shared" si="92"/>
        <v>8.6813159457391101E-4</v>
      </c>
      <c r="AV15" s="5">
        <f t="shared" si="93"/>
        <v>4.4139040139212456E-4</v>
      </c>
      <c r="AW15" s="5">
        <f t="shared" si="94"/>
        <v>1.1323215844129218E-5</v>
      </c>
      <c r="AX15" s="5">
        <f t="shared" si="95"/>
        <v>4.2106933061792692E-3</v>
      </c>
      <c r="AY15" s="5">
        <f t="shared" si="96"/>
        <v>4.7008715963438169E-3</v>
      </c>
      <c r="AZ15" s="5">
        <f t="shared" si="97"/>
        <v>2.6240564389815048E-3</v>
      </c>
      <c r="BA15" s="5">
        <f t="shared" si="98"/>
        <v>9.7651000158009628E-4</v>
      </c>
      <c r="BB15" s="5">
        <f t="shared" si="99"/>
        <v>2.7254704844193741E-4</v>
      </c>
      <c r="BC15" s="5">
        <f t="shared" si="100"/>
        <v>6.0854998715192486E-5</v>
      </c>
      <c r="BD15" s="5">
        <f t="shared" si="101"/>
        <v>1.152174871894942E-4</v>
      </c>
      <c r="BE15" s="5">
        <f t="shared" si="102"/>
        <v>2.3432342854851841E-4</v>
      </c>
      <c r="BF15" s="5">
        <f t="shared" si="103"/>
        <v>2.3827749808684955E-4</v>
      </c>
      <c r="BG15" s="5">
        <f t="shared" si="104"/>
        <v>1.6153219347639876E-4</v>
      </c>
      <c r="BH15" s="5">
        <f t="shared" si="105"/>
        <v>8.2128976945358416E-5</v>
      </c>
      <c r="BI15" s="5">
        <f t="shared" si="106"/>
        <v>3.3405941980608271E-5</v>
      </c>
      <c r="BJ15" s="8">
        <f t="shared" si="107"/>
        <v>0.58054260453834661</v>
      </c>
      <c r="BK15" s="8">
        <f t="shared" si="108"/>
        <v>0.21613181304279627</v>
      </c>
      <c r="BL15" s="8">
        <f t="shared" si="109"/>
        <v>0.1929631595870735</v>
      </c>
      <c r="BM15" s="8">
        <f t="shared" si="110"/>
        <v>0.60448224567954412</v>
      </c>
      <c r="BN15" s="8">
        <f t="shared" si="111"/>
        <v>0.39040209715060059</v>
      </c>
    </row>
    <row r="16" spans="1:88" x14ac:dyDescent="0.25">
      <c r="A16" t="s">
        <v>350</v>
      </c>
      <c r="B16" t="s">
        <v>107</v>
      </c>
      <c r="C16" t="s">
        <v>98</v>
      </c>
      <c r="D16" t="s">
        <v>68</v>
      </c>
      <c r="E16">
        <f>VLOOKUP(A16,home!$A$2:$E$405,3,FALSE)</f>
        <v>1.6389</v>
      </c>
      <c r="F16">
        <f>VLOOKUP(B16,home!$B$2:$E$405,3,FALSE)</f>
        <v>0.40679999999999999</v>
      </c>
      <c r="G16">
        <f>VLOOKUP(C16,away!$B$2:$E$405,4,FALSE)</f>
        <v>1.2202999999999999</v>
      </c>
      <c r="H16">
        <f>VLOOKUP(A16,away!$A$2:$E$405,3,FALSE)</f>
        <v>1.1943999999999999</v>
      </c>
      <c r="I16">
        <f>VLOOKUP(C16,away!$B$2:$E$405,3,FALSE)</f>
        <v>0.55820000000000003</v>
      </c>
      <c r="J16">
        <f>VLOOKUP(B16,home!$B$2:$E$405,4,FALSE)</f>
        <v>0.55820000000000003</v>
      </c>
      <c r="K16" s="3">
        <f t="shared" si="56"/>
        <v>0.81357952575600001</v>
      </c>
      <c r="L16" s="3">
        <f t="shared" si="57"/>
        <v>0.37215979945600003</v>
      </c>
      <c r="M16" s="5">
        <f t="shared" si="58"/>
        <v>0.3055202171798479</v>
      </c>
      <c r="N16" s="5">
        <f t="shared" si="59"/>
        <v>0.24856499340205077</v>
      </c>
      <c r="O16" s="5">
        <f t="shared" si="60"/>
        <v>0.11370234275540576</v>
      </c>
      <c r="P16" s="5">
        <f t="shared" si="61"/>
        <v>9.2505898096289188E-2</v>
      </c>
      <c r="Q16" s="5">
        <f t="shared" si="62"/>
        <v>0.10111369472579188</v>
      </c>
      <c r="R16" s="5">
        <f t="shared" si="63"/>
        <v>2.1157720538764597E-2</v>
      </c>
      <c r="S16" s="5">
        <f t="shared" si="64"/>
        <v>7.0022708002688942E-3</v>
      </c>
      <c r="T16" s="5">
        <f t="shared" si="65"/>
        <v>3.7630452351405913E-2</v>
      </c>
      <c r="U16" s="5">
        <f t="shared" si="66"/>
        <v>1.7213488242006081E-2</v>
      </c>
      <c r="V16" s="5">
        <f t="shared" si="67"/>
        <v>2.3557318983901762E-4</v>
      </c>
      <c r="W16" s="5">
        <f t="shared" si="68"/>
        <v>2.7421343934148905E-2</v>
      </c>
      <c r="X16" s="5">
        <f t="shared" si="69"/>
        <v>1.0205121859346859E-2</v>
      </c>
      <c r="Y16" s="5">
        <f t="shared" si="70"/>
        <v>1.8989680522992847E-3</v>
      </c>
      <c r="Z16" s="5">
        <f t="shared" si="71"/>
        <v>2.624684344217575E-3</v>
      </c>
      <c r="AA16" s="5">
        <f t="shared" si="72"/>
        <v>2.1353894440277327E-3</v>
      </c>
      <c r="AB16" s="5">
        <f t="shared" si="73"/>
        <v>8.6865456558822562E-4</v>
      </c>
      <c r="AC16" s="5">
        <f t="shared" si="74"/>
        <v>4.4579516076340972E-6</v>
      </c>
      <c r="AD16" s="5">
        <f t="shared" si="75"/>
        <v>5.5773609983842589E-3</v>
      </c>
      <c r="AE16" s="5">
        <f t="shared" si="76"/>
        <v>2.0756695506524018E-3</v>
      </c>
      <c r="AF16" s="5">
        <f t="shared" si="77"/>
        <v>3.8624038185386178E-4</v>
      </c>
      <c r="AG16" s="5">
        <f t="shared" si="78"/>
        <v>4.791438101751403E-5</v>
      </c>
      <c r="AH16" s="5">
        <f t="shared" si="79"/>
        <v>2.4420049979482887E-4</v>
      </c>
      <c r="AI16" s="5">
        <f t="shared" si="80"/>
        <v>1.9867652681245502E-4</v>
      </c>
      <c r="AJ16" s="5">
        <f t="shared" si="81"/>
        <v>8.0819577231463189E-5</v>
      </c>
      <c r="AK16" s="5">
        <f t="shared" si="82"/>
        <v>2.1917717771924745E-5</v>
      </c>
      <c r="AL16" s="5">
        <f t="shared" si="83"/>
        <v>5.3991427597242439E-8</v>
      </c>
      <c r="AM16" s="5">
        <f t="shared" si="84"/>
        <v>9.0752534320709508E-4</v>
      </c>
      <c r="AN16" s="5">
        <f t="shared" si="85"/>
        <v>3.377444497291901E-4</v>
      </c>
      <c r="AO16" s="5">
        <f t="shared" si="86"/>
        <v>6.2847453339296241E-5</v>
      </c>
      <c r="AP16" s="5">
        <f t="shared" si="87"/>
        <v>7.79643187702427E-6</v>
      </c>
      <c r="AQ16" s="5">
        <f t="shared" si="88"/>
        <v>7.2537963095642935E-7</v>
      </c>
      <c r="AR16" s="5">
        <f t="shared" si="89"/>
        <v>1.8176321806139706E-5</v>
      </c>
      <c r="AS16" s="5">
        <f t="shared" si="90"/>
        <v>1.4787883275027584E-5</v>
      </c>
      <c r="AT16" s="5">
        <f t="shared" si="91"/>
        <v>6.0155595309160128E-6</v>
      </c>
      <c r="AU16" s="5">
        <f t="shared" si="92"/>
        <v>1.6313786901065453E-6</v>
      </c>
      <c r="AV16" s="5">
        <f t="shared" si="93"/>
        <v>3.3181407525633193E-7</v>
      </c>
      <c r="AW16" s="5">
        <f t="shared" si="94"/>
        <v>4.541002906712897E-10</v>
      </c>
      <c r="AX16" s="5">
        <f t="shared" si="95"/>
        <v>1.230573397229966E-4</v>
      </c>
      <c r="AY16" s="5">
        <f t="shared" si="96"/>
        <v>4.5796994872899272E-5</v>
      </c>
      <c r="AZ16" s="5">
        <f t="shared" si="97"/>
        <v>8.5219002137928274E-6</v>
      </c>
      <c r="BA16" s="5">
        <f t="shared" si="98"/>
        <v>1.0571695581830611E-6</v>
      </c>
      <c r="BB16" s="5">
        <f t="shared" si="99"/>
        <v>9.8359002691098994E-8</v>
      </c>
      <c r="BC16" s="5">
        <f t="shared" si="100"/>
        <v>7.3210533432423185E-9</v>
      </c>
      <c r="BD16" s="5">
        <f t="shared" si="101"/>
        <v>1.1274160463701117E-6</v>
      </c>
      <c r="BE16" s="5">
        <f t="shared" si="102"/>
        <v>9.1724261233549988E-7</v>
      </c>
      <c r="BF16" s="5">
        <f t="shared" si="103"/>
        <v>3.7312490477355527E-7</v>
      </c>
      <c r="BG16" s="5">
        <f t="shared" si="104"/>
        <v>1.0118892769114059E-7</v>
      </c>
      <c r="BH16" s="5">
        <f t="shared" si="105"/>
        <v>2.0581309950679085E-8</v>
      </c>
      <c r="BI16" s="5">
        <f t="shared" si="106"/>
        <v>3.3489064778221466E-9</v>
      </c>
      <c r="BJ16" s="8">
        <f t="shared" si="107"/>
        <v>0.43641693777915908</v>
      </c>
      <c r="BK16" s="8">
        <f t="shared" si="108"/>
        <v>0.40531426820415312</v>
      </c>
      <c r="BL16" s="8">
        <f t="shared" si="109"/>
        <v>0.15566669572748815</v>
      </c>
      <c r="BM16" s="8">
        <f t="shared" si="110"/>
        <v>0.11741192281609523</v>
      </c>
      <c r="BN16" s="8">
        <f t="shared" si="111"/>
        <v>0.88256486669815015</v>
      </c>
    </row>
    <row r="17" spans="1:66" x14ac:dyDescent="0.25">
      <c r="A17" t="s">
        <v>339</v>
      </c>
      <c r="B17" t="s">
        <v>122</v>
      </c>
      <c r="C17" t="s">
        <v>109</v>
      </c>
      <c r="D17" t="s">
        <v>68</v>
      </c>
      <c r="E17">
        <f>VLOOKUP(A17,home!$A$2:$E$405,3,FALSE)</f>
        <v>1.1719999999999999</v>
      </c>
      <c r="F17">
        <f>VLOOKUP(B17,home!$B$2:$E$405,3,FALSE)</f>
        <v>0.66359999999999997</v>
      </c>
      <c r="G17">
        <f>VLOOKUP(C17,away!$B$2:$E$405,4,FALSE)</f>
        <v>1.5998000000000001</v>
      </c>
      <c r="H17">
        <f>VLOOKUP(A17,away!$A$2:$E$405,3,FALSE)</f>
        <v>1.0484</v>
      </c>
      <c r="I17">
        <f>VLOOKUP(C17,away!$B$2:$E$405,3,FALSE)</f>
        <v>0.95379999999999998</v>
      </c>
      <c r="J17">
        <f>VLOOKUP(B17,home!$B$2:$E$405,4,FALSE)</f>
        <v>0.7419</v>
      </c>
      <c r="K17" s="3">
        <f t="shared" si="56"/>
        <v>1.24422717216</v>
      </c>
      <c r="L17" s="3">
        <f t="shared" si="57"/>
        <v>0.74187323224800006</v>
      </c>
      <c r="M17" s="5">
        <f t="shared" si="58"/>
        <v>0.13722952302950173</v>
      </c>
      <c r="N17" s="5">
        <f t="shared" si="59"/>
        <v>0.17074470137586253</v>
      </c>
      <c r="O17" s="5">
        <f t="shared" si="60"/>
        <v>0.10180690980974783</v>
      </c>
      <c r="P17" s="5">
        <f t="shared" si="61"/>
        <v>0.12667092349893069</v>
      </c>
      <c r="Q17" s="5">
        <f t="shared" si="62"/>
        <v>0.1062225984770966</v>
      </c>
      <c r="R17" s="5">
        <f t="shared" si="63"/>
        <v>3.7763910622869115E-2</v>
      </c>
      <c r="S17" s="5">
        <f t="shared" si="64"/>
        <v>2.9231178732258792E-2</v>
      </c>
      <c r="T17" s="5">
        <f t="shared" si="65"/>
        <v>7.8803702469985151E-2</v>
      </c>
      <c r="U17" s="5">
        <f t="shared" si="66"/>
        <v>4.6986883723995426E-2</v>
      </c>
      <c r="V17" s="5">
        <f t="shared" si="67"/>
        <v>2.998010861442778E-3</v>
      </c>
      <c r="W17" s="5">
        <f t="shared" si="68"/>
        <v>4.4055014440881668E-2</v>
      </c>
      <c r="X17" s="5">
        <f t="shared" si="69"/>
        <v>3.2683235959989204E-2</v>
      </c>
      <c r="Y17" s="5">
        <f t="shared" si="70"/>
        <v>1.2123408950980628E-2</v>
      </c>
      <c r="Z17" s="5">
        <f t="shared" si="71"/>
        <v>9.338678145370833E-3</v>
      </c>
      <c r="AA17" s="5">
        <f t="shared" si="72"/>
        <v>1.1619437100527144E-2</v>
      </c>
      <c r="AB17" s="5">
        <f t="shared" si="73"/>
        <v>7.2286096828399421E-3</v>
      </c>
      <c r="AC17" s="5">
        <f t="shared" si="74"/>
        <v>1.7295877560414785E-4</v>
      </c>
      <c r="AD17" s="5">
        <f t="shared" si="75"/>
        <v>1.3703611509311538E-2</v>
      </c>
      <c r="AE17" s="5">
        <f t="shared" si="76"/>
        <v>1.0166342563883848E-2</v>
      </c>
      <c r="AF17" s="5">
        <f t="shared" si="77"/>
        <v>3.7710687090044643E-3</v>
      </c>
      <c r="AG17" s="5">
        <f t="shared" si="78"/>
        <v>9.3255164405947827E-4</v>
      </c>
      <c r="AH17" s="5">
        <f t="shared" si="79"/>
        <v>1.732028835157504E-3</v>
      </c>
      <c r="AI17" s="5">
        <f t="shared" si="80"/>
        <v>2.1550373396675999E-3</v>
      </c>
      <c r="AJ17" s="5">
        <f t="shared" si="81"/>
        <v>1.3406780075169143E-3</v>
      </c>
      <c r="AK17" s="5">
        <f t="shared" si="82"/>
        <v>5.5603600202329103E-4</v>
      </c>
      <c r="AL17" s="5">
        <f t="shared" si="83"/>
        <v>6.3860450286085252E-6</v>
      </c>
      <c r="AM17" s="5">
        <f t="shared" si="84"/>
        <v>3.410081159321982E-3</v>
      </c>
      <c r="AN17" s="5">
        <f t="shared" si="85"/>
        <v>2.5298479318942063E-3</v>
      </c>
      <c r="AO17" s="5">
        <f t="shared" si="86"/>
        <v>9.3841323116513643E-4</v>
      </c>
      <c r="AP17" s="5">
        <f t="shared" si="87"/>
        <v>2.3206121899625647E-4</v>
      </c>
      <c r="AQ17" s="5">
        <f t="shared" si="88"/>
        <v>4.3040001654040933E-5</v>
      </c>
      <c r="AR17" s="5">
        <f t="shared" si="89"/>
        <v>2.5698916605700729E-4</v>
      </c>
      <c r="AS17" s="5">
        <f t="shared" si="90"/>
        <v>3.1975290335886679E-4</v>
      </c>
      <c r="AT17" s="5">
        <f t="shared" si="91"/>
        <v>1.9892262536807639E-4</v>
      </c>
      <c r="AU17" s="5">
        <f t="shared" si="92"/>
        <v>8.2501645213454904E-5</v>
      </c>
      <c r="AV17" s="5">
        <f t="shared" si="93"/>
        <v>2.5662697180621149E-5</v>
      </c>
      <c r="AW17" s="5">
        <f t="shared" si="94"/>
        <v>1.637415354747789E-7</v>
      </c>
      <c r="AX17" s="5">
        <f t="shared" si="95"/>
        <v>7.0715260628321423E-4</v>
      </c>
      <c r="AY17" s="5">
        <f t="shared" si="96"/>
        <v>5.2461758971592562E-4</v>
      </c>
      <c r="AZ17" s="5">
        <f t="shared" si="97"/>
        <v>1.9459987348835443E-4</v>
      </c>
      <c r="BA17" s="5">
        <f t="shared" si="98"/>
        <v>4.8122812379952464E-5</v>
      </c>
      <c r="BB17" s="5">
        <f t="shared" si="99"/>
        <v>8.9252565912948493E-6</v>
      </c>
      <c r="BC17" s="5">
        <f t="shared" si="100"/>
        <v>1.3242817912053359E-6</v>
      </c>
      <c r="BD17" s="5">
        <f t="shared" si="101"/>
        <v>3.1775563879238332E-5</v>
      </c>
      <c r="BE17" s="5">
        <f t="shared" si="102"/>
        <v>3.9536019989254144E-5</v>
      </c>
      <c r="BF17" s="5">
        <f t="shared" si="103"/>
        <v>2.4595895174845468E-5</v>
      </c>
      <c r="BG17" s="5">
        <f t="shared" si="104"/>
        <v>1.0200960366713921E-5</v>
      </c>
      <c r="BH17" s="5">
        <f t="shared" si="105"/>
        <v>3.1730780175981742E-6</v>
      </c>
      <c r="BI17" s="5">
        <f t="shared" si="106"/>
        <v>7.8960597777584629E-7</v>
      </c>
      <c r="BJ17" s="8">
        <f t="shared" si="107"/>
        <v>0.4818444220643367</v>
      </c>
      <c r="BK17" s="8">
        <f t="shared" si="108"/>
        <v>0.2968335985324827</v>
      </c>
      <c r="BL17" s="8">
        <f t="shared" si="109"/>
        <v>0.2121834312849282</v>
      </c>
      <c r="BM17" s="8">
        <f t="shared" si="110"/>
        <v>0.31923710936492949</v>
      </c>
      <c r="BN17" s="8">
        <f t="shared" si="111"/>
        <v>0.68043856681400849</v>
      </c>
    </row>
    <row r="18" spans="1:66" x14ac:dyDescent="0.25">
      <c r="A18" t="s">
        <v>339</v>
      </c>
      <c r="B18" t="s">
        <v>125</v>
      </c>
      <c r="C18" t="s">
        <v>120</v>
      </c>
      <c r="D18" t="s">
        <v>68</v>
      </c>
      <c r="E18">
        <f>VLOOKUP(A18,home!$A$2:$E$405,3,FALSE)</f>
        <v>1.1719999999999999</v>
      </c>
      <c r="F18">
        <f>VLOOKUP(B18,home!$B$2:$E$405,3,FALSE)</f>
        <v>1.6212</v>
      </c>
      <c r="G18">
        <f>VLOOKUP(C18,away!$B$2:$E$405,4,FALSE)</f>
        <v>1.0428999999999999</v>
      </c>
      <c r="H18">
        <f>VLOOKUP(A18,away!$A$2:$E$405,3,FALSE)</f>
        <v>1.0484</v>
      </c>
      <c r="I18">
        <f>VLOOKUP(C18,away!$B$2:$E$405,3,FALSE)</f>
        <v>0.84789999999999999</v>
      </c>
      <c r="J18">
        <f>VLOOKUP(B18,home!$B$2:$E$405,4,FALSE)</f>
        <v>1.24</v>
      </c>
      <c r="K18" s="3">
        <f t="shared" ref="K18:K29" si="112">E18*F18*G18</f>
        <v>1.9815583905599998</v>
      </c>
      <c r="L18" s="3">
        <f t="shared" ref="L18:L29" si="113">H18*I18*J18</f>
        <v>1.1022835664000001</v>
      </c>
      <c r="M18" s="5">
        <f t="shared" si="58"/>
        <v>4.5783021922979152E-2</v>
      </c>
      <c r="N18" s="5">
        <f t="shared" si="59"/>
        <v>9.0721731236671738E-2</v>
      </c>
      <c r="O18" s="5">
        <f t="shared" si="60"/>
        <v>5.0465872685830845E-2</v>
      </c>
      <c r="P18" s="5">
        <f t="shared" si="61"/>
        <v>0.10000107345754081</v>
      </c>
      <c r="Q18" s="5">
        <f t="shared" si="62"/>
        <v>8.9885203869078084E-2</v>
      </c>
      <c r="R18" s="5">
        <f t="shared" si="63"/>
        <v>2.7813851062812998E-2</v>
      </c>
      <c r="S18" s="5">
        <f t="shared" si="64"/>
        <v>5.460656741643146E-2</v>
      </c>
      <c r="T18" s="5">
        <f t="shared" si="65"/>
        <v>9.9078983087398473E-2</v>
      </c>
      <c r="U18" s="5">
        <f t="shared" si="66"/>
        <v>5.5114769947303258E-2</v>
      </c>
      <c r="V18" s="5">
        <f t="shared" si="67"/>
        <v>1.3252645316280702E-2</v>
      </c>
      <c r="W18" s="5">
        <f t="shared" si="68"/>
        <v>5.9370926637989277E-2</v>
      </c>
      <c r="X18" s="5">
        <f t="shared" si="69"/>
        <v>6.5443596754995587E-2</v>
      </c>
      <c r="Y18" s="5">
        <f t="shared" si="70"/>
        <v>3.6068700614570015E-2</v>
      </c>
      <c r="Z18" s="5">
        <f t="shared" si="71"/>
        <v>1.0219583648278647E-2</v>
      </c>
      <c r="AA18" s="5">
        <f t="shared" si="72"/>
        <v>2.0250701726276323E-2</v>
      </c>
      <c r="AB18" s="5">
        <f t="shared" si="73"/>
        <v>2.0063973960215368E-2</v>
      </c>
      <c r="AC18" s="5">
        <f t="shared" si="74"/>
        <v>1.809184253949039E-3</v>
      </c>
      <c r="AD18" s="5">
        <f t="shared" si="75"/>
        <v>2.941173945870746E-2</v>
      </c>
      <c r="AE18" s="5">
        <f t="shared" si="76"/>
        <v>3.2420077064571666E-2</v>
      </c>
      <c r="AF18" s="5">
        <f t="shared" si="77"/>
        <v>1.7868059084849456E-2</v>
      </c>
      <c r="AG18" s="5">
        <f t="shared" si="78"/>
        <v>6.5652226308979267E-3</v>
      </c>
      <c r="AH18" s="5">
        <f t="shared" si="79"/>
        <v>2.816219777736927E-3</v>
      </c>
      <c r="AI18" s="5">
        <f t="shared" si="80"/>
        <v>5.5805039302356252E-3</v>
      </c>
      <c r="AJ18" s="5">
        <f t="shared" si="81"/>
        <v>5.5290471932557313E-3</v>
      </c>
      <c r="AK18" s="5">
        <f t="shared" si="82"/>
        <v>3.6520432858660368E-3</v>
      </c>
      <c r="AL18" s="5">
        <f t="shared" si="83"/>
        <v>1.5806765030211117E-4</v>
      </c>
      <c r="AM18" s="5">
        <f t="shared" si="84"/>
        <v>1.1656215821073276E-2</v>
      </c>
      <c r="AN18" s="5">
        <f t="shared" si="85"/>
        <v>1.2848455145980755E-2</v>
      </c>
      <c r="AO18" s="5">
        <f t="shared" si="86"/>
        <v>7.081320480521053E-3</v>
      </c>
      <c r="AP18" s="5">
        <f t="shared" si="87"/>
        <v>2.6018743980300361E-3</v>
      </c>
      <c r="AQ18" s="5">
        <f t="shared" si="88"/>
        <v>7.1700084769635015E-4</v>
      </c>
      <c r="AR18" s="5">
        <f t="shared" si="89"/>
        <v>6.2085455607401496E-4</v>
      </c>
      <c r="AS18" s="5">
        <f t="shared" si="90"/>
        <v>1.230259554905868E-3</v>
      </c>
      <c r="AT18" s="5">
        <f t="shared" si="91"/>
        <v>1.2189155717951671E-3</v>
      </c>
      <c r="AU18" s="5">
        <f t="shared" si="92"/>
        <v>8.0511745955831767E-4</v>
      </c>
      <c r="AV18" s="5">
        <f t="shared" si="93"/>
        <v>3.9884681434353391E-4</v>
      </c>
      <c r="AW18" s="5">
        <f t="shared" si="94"/>
        <v>9.5904879419385643E-6</v>
      </c>
      <c r="AX18" s="5">
        <f t="shared" si="95"/>
        <v>3.8495787104043254E-3</v>
      </c>
      <c r="AY18" s="5">
        <f t="shared" si="96"/>
        <v>4.2433273500419927E-3</v>
      </c>
      <c r="AZ18" s="5">
        <f t="shared" si="97"/>
        <v>2.3386750024034756E-3</v>
      </c>
      <c r="BA18" s="5">
        <f t="shared" si="98"/>
        <v>8.5929434076661049E-4</v>
      </c>
      <c r="BB18" s="5">
        <f t="shared" si="99"/>
        <v>2.3679650763188905E-4</v>
      </c>
      <c r="BC18" s="5">
        <f t="shared" si="100"/>
        <v>5.2203379788708683E-5</v>
      </c>
      <c r="BD18" s="5">
        <f t="shared" si="101"/>
        <v>1.1405962904749214E-4</v>
      </c>
      <c r="BE18" s="5">
        <f t="shared" si="102"/>
        <v>2.260158149632191E-4</v>
      </c>
      <c r="BF18" s="5">
        <f t="shared" si="103"/>
        <v>2.2393176726981164E-4</v>
      </c>
      <c r="BG18" s="5">
        <f t="shared" si="104"/>
        <v>1.4791129078214148E-4</v>
      </c>
      <c r="BH18" s="5">
        <f t="shared" si="105"/>
        <v>7.3273714826978088E-5</v>
      </c>
      <c r="BI18" s="5">
        <f t="shared" si="106"/>
        <v>2.9039228884579812E-5</v>
      </c>
      <c r="BJ18" s="8">
        <f t="shared" si="107"/>
        <v>0.57331898242406809</v>
      </c>
      <c r="BK18" s="8">
        <f t="shared" si="108"/>
        <v>0.21985388736752526</v>
      </c>
      <c r="BL18" s="8">
        <f t="shared" si="109"/>
        <v>0.19637520897198427</v>
      </c>
      <c r="BM18" s="8">
        <f t="shared" si="110"/>
        <v>0.59086317131484245</v>
      </c>
      <c r="BN18" s="8">
        <f t="shared" si="111"/>
        <v>0.40467075423491361</v>
      </c>
    </row>
    <row r="19" spans="1:66" x14ac:dyDescent="0.25">
      <c r="A19" t="s">
        <v>340</v>
      </c>
      <c r="B19" t="s">
        <v>139</v>
      </c>
      <c r="C19" t="s">
        <v>132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340</v>
      </c>
      <c r="B20" t="s">
        <v>142</v>
      </c>
      <c r="C20" t="s">
        <v>137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340</v>
      </c>
      <c r="B21" t="s">
        <v>130</v>
      </c>
      <c r="C21" t="s">
        <v>138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340</v>
      </c>
      <c r="B22" t="s">
        <v>134</v>
      </c>
      <c r="C22" t="s">
        <v>135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341</v>
      </c>
      <c r="B23" t="s">
        <v>145</v>
      </c>
      <c r="C23" t="s">
        <v>149</v>
      </c>
      <c r="D23" t="s">
        <v>68</v>
      </c>
      <c r="E23">
        <f>VLOOKUP(A23,home!$A$2:$E$405,3,FALSE)</f>
        <v>1.3095000000000001</v>
      </c>
      <c r="F23">
        <f>VLOOKUP(B23,home!$B$2:$E$405,3,FALSE)</f>
        <v>1.0182</v>
      </c>
      <c r="G23">
        <f>VLOOKUP(C23,away!$B$2:$E$405,4,FALSE)</f>
        <v>0.38179999999999997</v>
      </c>
      <c r="H23">
        <f>VLOOKUP(A23,away!$A$2:$E$405,3,FALSE)</f>
        <v>1.2142999999999999</v>
      </c>
      <c r="I23">
        <f>VLOOKUP(C23,away!$B$2:$E$405,3,FALSE)</f>
        <v>1.0294000000000001</v>
      </c>
      <c r="J23">
        <f>VLOOKUP(B23,home!$B$2:$E$405,4,FALSE)</f>
        <v>0.54900000000000004</v>
      </c>
      <c r="K23" s="3">
        <f t="shared" si="112"/>
        <v>0.50906650121999997</v>
      </c>
      <c r="L23" s="3">
        <f t="shared" si="113"/>
        <v>0.68625023058000012</v>
      </c>
      <c r="M23" s="5">
        <f t="shared" si="114"/>
        <v>0.30260809339574873</v>
      </c>
      <c r="N23" s="5">
        <f t="shared" si="115"/>
        <v>0.15404764334582879</v>
      </c>
      <c r="O23" s="5">
        <f t="shared" si="116"/>
        <v>0.20766487386820676</v>
      </c>
      <c r="P23" s="5">
        <f t="shared" si="117"/>
        <v>0.10571523076638062</v>
      </c>
      <c r="Q23" s="5">
        <f t="shared" si="118"/>
        <v>3.9210247409623727E-2</v>
      </c>
      <c r="R23" s="5">
        <f t="shared" si="119"/>
        <v>7.1255033787711766E-2</v>
      </c>
      <c r="S23" s="5">
        <f t="shared" si="120"/>
        <v>9.2328247821957549E-3</v>
      </c>
      <c r="T23" s="5">
        <f t="shared" si="121"/>
        <v>2.6908041325953133E-2</v>
      </c>
      <c r="U23" s="5">
        <f t="shared" si="122"/>
        <v>3.6273550744623309E-2</v>
      </c>
      <c r="V23" s="5">
        <f t="shared" si="123"/>
        <v>3.5838440829616056E-4</v>
      </c>
      <c r="W23" s="5">
        <f t="shared" si="124"/>
        <v>6.6535411535959066E-3</v>
      </c>
      <c r="X23" s="5">
        <f t="shared" si="125"/>
        <v>4.5659941508287109E-3</v>
      </c>
      <c r="Y23" s="5">
        <f t="shared" si="126"/>
        <v>1.5667072694165673E-3</v>
      </c>
      <c r="Z23" s="5">
        <f t="shared" si="127"/>
        <v>1.6299594455600967E-2</v>
      </c>
      <c r="AA23" s="5">
        <f t="shared" si="128"/>
        <v>8.2975775208176932E-3</v>
      </c>
      <c r="AB23" s="5">
        <f t="shared" si="129"/>
        <v>2.1120093785621922E-3</v>
      </c>
      <c r="AC23" s="5">
        <f t="shared" si="130"/>
        <v>7.8250324538894248E-6</v>
      </c>
      <c r="AD23" s="5">
        <f t="shared" si="131"/>
        <v>8.4677372894608751E-4</v>
      </c>
      <c r="AE23" s="5">
        <f t="shared" si="132"/>
        <v>5.8109866673833907E-4</v>
      </c>
      <c r="AF23" s="5">
        <f t="shared" si="133"/>
        <v>1.9938954701945787E-4</v>
      </c>
      <c r="AG23" s="5">
        <f t="shared" si="134"/>
        <v>4.5610374205781588E-5</v>
      </c>
      <c r="AH23" s="5">
        <f t="shared" si="135"/>
        <v>2.7964001133791634E-3</v>
      </c>
      <c r="AI23" s="5">
        <f t="shared" si="136"/>
        <v>1.4235536217291418E-3</v>
      </c>
      <c r="AJ23" s="5">
        <f t="shared" si="137"/>
        <v>3.623417307563567E-4</v>
      </c>
      <c r="AK23" s="5">
        <f t="shared" si="138"/>
        <v>6.1485345707379266E-5</v>
      </c>
      <c r="AL23" s="5">
        <f t="shared" si="139"/>
        <v>1.093460657095512E-7</v>
      </c>
      <c r="AM23" s="5">
        <f t="shared" si="140"/>
        <v>8.6212827903919513E-5</v>
      </c>
      <c r="AN23" s="5">
        <f t="shared" si="141"/>
        <v>5.9163573028018627E-5</v>
      </c>
      <c r="AO23" s="5">
        <f t="shared" si="142"/>
        <v>2.0300507816207229E-5</v>
      </c>
      <c r="AP23" s="5">
        <f t="shared" si="143"/>
        <v>4.6437427232544353E-6</v>
      </c>
      <c r="AQ23" s="5">
        <f t="shared" si="144"/>
        <v>7.966923786468884E-7</v>
      </c>
      <c r="AR23" s="5">
        <f t="shared" si="145"/>
        <v>3.8380604452007788E-4</v>
      </c>
      <c r="AS23" s="5">
        <f t="shared" si="146"/>
        <v>1.9538280023092359E-4</v>
      </c>
      <c r="AT23" s="5">
        <f t="shared" si="147"/>
        <v>4.9731419256061233E-5</v>
      </c>
      <c r="AU23" s="5">
        <f t="shared" si="148"/>
        <v>8.4388665337960096E-6</v>
      </c>
      <c r="AV23" s="5">
        <f t="shared" si="149"/>
        <v>1.0739860651555205E-6</v>
      </c>
      <c r="AW23" s="5">
        <f t="shared" si="150"/>
        <v>1.0611033454896472E-9</v>
      </c>
      <c r="AX23" s="5">
        <f t="shared" si="151"/>
        <v>7.314677110221709E-6</v>
      </c>
      <c r="AY23" s="5">
        <f t="shared" si="152"/>
        <v>5.0196988535078966E-6</v>
      </c>
      <c r="AZ23" s="5">
        <f t="shared" si="153"/>
        <v>1.7223847478309779E-6</v>
      </c>
      <c r="BA23" s="5">
        <f t="shared" si="154"/>
        <v>3.9399564344882802E-7</v>
      </c>
      <c r="BB23" s="5">
        <f t="shared" si="155"/>
        <v>6.7594900291068418E-8</v>
      </c>
      <c r="BC23" s="5">
        <f t="shared" si="156"/>
        <v>9.2774031821555656E-9</v>
      </c>
      <c r="BD23" s="5">
        <f t="shared" si="157"/>
        <v>4.3897831091650201E-5</v>
      </c>
      <c r="BE23" s="5">
        <f t="shared" si="158"/>
        <v>2.2346915284972901E-5</v>
      </c>
      <c r="BF23" s="5">
        <f t="shared" si="159"/>
        <v>5.6880329885904449E-6</v>
      </c>
      <c r="BG23" s="5">
        <f t="shared" si="160"/>
        <v>9.6519568410855945E-7</v>
      </c>
      <c r="BH23" s="5">
        <f t="shared" si="161"/>
        <v>1.2283719747544714E-7</v>
      </c>
      <c r="BI23" s="5">
        <f t="shared" si="162"/>
        <v>1.2506460467699223E-8</v>
      </c>
      <c r="BJ23" s="8">
        <f t="shared" si="163"/>
        <v>0.23481069194466497</v>
      </c>
      <c r="BK23" s="8">
        <f t="shared" si="164"/>
        <v>0.41792748742999442</v>
      </c>
      <c r="BL23" s="8">
        <f t="shared" si="165"/>
        <v>0.33095829254680698</v>
      </c>
      <c r="BM23" s="8">
        <f t="shared" si="166"/>
        <v>0.11948992516581687</v>
      </c>
      <c r="BN23" s="8">
        <f t="shared" si="167"/>
        <v>0.88050112257350055</v>
      </c>
    </row>
    <row r="24" spans="1:66" x14ac:dyDescent="0.25">
      <c r="A24" t="s">
        <v>351</v>
      </c>
      <c r="B24" t="s">
        <v>158</v>
      </c>
      <c r="C24" t="s">
        <v>156</v>
      </c>
      <c r="D24" t="s">
        <v>68</v>
      </c>
      <c r="E24">
        <f>VLOOKUP(A24,home!$A$2:$E$405,3,FALSE)</f>
        <v>1.2019</v>
      </c>
      <c r="F24">
        <f>VLOOKUP(B24,home!$B$2:$E$405,3,FALSE)</f>
        <v>1.5716000000000001</v>
      </c>
      <c r="G24">
        <f>VLOOKUP(C24,away!$B$2:$E$405,4,FALSE)</f>
        <v>1.1648000000000001</v>
      </c>
      <c r="H24">
        <f>VLOOKUP(A24,away!$A$2:$E$405,3,FALSE)</f>
        <v>1.1635</v>
      </c>
      <c r="I24">
        <f>VLOOKUP(C24,away!$B$2:$E$405,3,FALSE)</f>
        <v>0.77349999999999997</v>
      </c>
      <c r="J24">
        <f>VLOOKUP(B24,home!$B$2:$E$405,4,FALSE)</f>
        <v>0.47749999999999998</v>
      </c>
      <c r="K24" s="3">
        <f t="shared" si="112"/>
        <v>2.2001977553920002</v>
      </c>
      <c r="L24" s="3">
        <f t="shared" si="113"/>
        <v>0.42973436187499997</v>
      </c>
      <c r="M24" s="5">
        <f t="shared" si="114"/>
        <v>7.2083355287848178E-2</v>
      </c>
      <c r="N24" s="5">
        <f t="shared" si="115"/>
        <v>0.15859763650544761</v>
      </c>
      <c r="O24" s="5">
        <f t="shared" si="116"/>
        <v>3.0976694686432348E-2</v>
      </c>
      <c r="P24" s="5">
        <f t="shared" si="117"/>
        <v>6.8154854118551739E-2</v>
      </c>
      <c r="Q24" s="5">
        <f t="shared" si="118"/>
        <v>0.17447308192488115</v>
      </c>
      <c r="R24" s="5">
        <f t="shared" si="119"/>
        <v>6.655875062035352E-3</v>
      </c>
      <c r="S24" s="5">
        <f t="shared" si="120"/>
        <v>1.6110113497672253E-2</v>
      </c>
      <c r="T24" s="5">
        <f t="shared" si="121"/>
        <v>7.4977078525353402E-2</v>
      </c>
      <c r="U24" s="5">
        <f t="shared" si="122"/>
        <v>1.4644241371659771E-2</v>
      </c>
      <c r="V24" s="5">
        <f t="shared" si="123"/>
        <v>1.6924579589261246E-3</v>
      </c>
      <c r="W24" s="5">
        <f t="shared" si="124"/>
        <v>0.12795842774248267</v>
      </c>
      <c r="X24" s="5">
        <f t="shared" si="125"/>
        <v>5.4988133292444091E-2</v>
      </c>
      <c r="Y24" s="5">
        <f t="shared" si="126"/>
        <v>1.181514518556295E-2</v>
      </c>
      <c r="Z24" s="5">
        <f t="shared" si="127"/>
        <v>9.5341940750116286E-4</v>
      </c>
      <c r="AA24" s="5">
        <f t="shared" si="128"/>
        <v>2.0977112403312292E-3</v>
      </c>
      <c r="AB24" s="5">
        <f t="shared" si="129"/>
        <v>2.3076897812186704E-3</v>
      </c>
      <c r="AC24" s="5">
        <f t="shared" si="130"/>
        <v>1.0001374869393517E-4</v>
      </c>
      <c r="AD24" s="5">
        <f t="shared" si="131"/>
        <v>7.038346137562497E-2</v>
      </c>
      <c r="AE24" s="5">
        <f t="shared" si="132"/>
        <v>3.0246191860807913E-2</v>
      </c>
      <c r="AF24" s="5">
        <f t="shared" si="133"/>
        <v>6.4989139792265517E-3</v>
      </c>
      <c r="AG24" s="5">
        <f t="shared" si="134"/>
        <v>9.3093555058114657E-4</v>
      </c>
      <c r="AH24" s="5">
        <f t="shared" si="135"/>
        <v>1.0242927017043818E-4</v>
      </c>
      <c r="AI24" s="5">
        <f t="shared" si="136"/>
        <v>2.2536465031543882E-4</v>
      </c>
      <c r="AJ24" s="5">
        <f t="shared" si="137"/>
        <v>2.4792339888436585E-4</v>
      </c>
      <c r="AK24" s="5">
        <f t="shared" si="138"/>
        <v>1.818268352448457E-4</v>
      </c>
      <c r="AL24" s="5">
        <f t="shared" si="139"/>
        <v>3.7825222895714826E-6</v>
      </c>
      <c r="AM24" s="5">
        <f t="shared" si="140"/>
        <v>3.097150674707393E-2</v>
      </c>
      <c r="AN24" s="5">
        <f t="shared" si="141"/>
        <v>1.3309520688261073E-2</v>
      </c>
      <c r="AO24" s="5">
        <f t="shared" si="142"/>
        <v>2.8597791899159911E-3</v>
      </c>
      <c r="AP24" s="5">
        <f t="shared" si="143"/>
        <v>4.0964846176065102E-4</v>
      </c>
      <c r="AQ24" s="5">
        <f t="shared" si="144"/>
        <v>4.4010005076947164E-5</v>
      </c>
      <c r="AR24" s="5">
        <f t="shared" si="145"/>
        <v>8.8034754108030508E-6</v>
      </c>
      <c r="AS24" s="5">
        <f t="shared" si="146"/>
        <v>1.9369386838497538E-5</v>
      </c>
      <c r="AT24" s="5">
        <f t="shared" si="147"/>
        <v>2.1308240722690824E-5</v>
      </c>
      <c r="AU24" s="5">
        <f t="shared" si="148"/>
        <v>1.5627447803138918E-5</v>
      </c>
      <c r="AV24" s="5">
        <f t="shared" si="149"/>
        <v>8.5958688947429751E-6</v>
      </c>
      <c r="AW24" s="5">
        <f t="shared" si="150"/>
        <v>9.9343805906856357E-8</v>
      </c>
      <c r="AX24" s="5">
        <f t="shared" si="151"/>
        <v>1.1357239937670037E-2</v>
      </c>
      <c r="AY24" s="5">
        <f t="shared" si="152"/>
        <v>4.8805962572758986E-3</v>
      </c>
      <c r="AZ24" s="5">
        <f t="shared" si="153"/>
        <v>1.0486799590949856E-3</v>
      </c>
      <c r="BA24" s="5">
        <f t="shared" si="154"/>
        <v>1.5021793767759493E-4</v>
      </c>
      <c r="BB24" s="5">
        <f t="shared" si="155"/>
        <v>1.6138452397514941E-5</v>
      </c>
      <c r="BC24" s="5">
        <f t="shared" si="156"/>
        <v>1.3870495085392303E-6</v>
      </c>
      <c r="BD24" s="5">
        <f t="shared" si="157"/>
        <v>6.3052598132395003E-7</v>
      </c>
      <c r="BE24" s="5">
        <f t="shared" si="158"/>
        <v>1.3872818488252931E-6</v>
      </c>
      <c r="BF24" s="5">
        <f t="shared" si="159"/>
        <v>1.5261472049407375E-6</v>
      </c>
      <c r="BG24" s="5">
        <f t="shared" si="160"/>
        <v>1.1192752182361283E-6</v>
      </c>
      <c r="BH24" s="5">
        <f t="shared" si="161"/>
        <v>6.1565670570725531E-7</v>
      </c>
      <c r="BI24" s="5">
        <f t="shared" si="162"/>
        <v>2.7091330039782738E-7</v>
      </c>
      <c r="BJ24" s="8">
        <f t="shared" si="163"/>
        <v>0.77591773062812552</v>
      </c>
      <c r="BK24" s="8">
        <f t="shared" si="164"/>
        <v>0.16302517339125769</v>
      </c>
      <c r="BL24" s="8">
        <f t="shared" si="165"/>
        <v>5.7519010516221755E-2</v>
      </c>
      <c r="BM24" s="8">
        <f t="shared" si="166"/>
        <v>0.48159333944443977</v>
      </c>
      <c r="BN24" s="8">
        <f t="shared" si="167"/>
        <v>0.51094149758519647</v>
      </c>
    </row>
    <row r="25" spans="1:66" x14ac:dyDescent="0.25">
      <c r="A25" t="s">
        <v>351</v>
      </c>
      <c r="B25" t="s">
        <v>166</v>
      </c>
      <c r="C25" t="s">
        <v>155</v>
      </c>
      <c r="D25" t="s">
        <v>68</v>
      </c>
      <c r="E25">
        <f>VLOOKUP(A25,home!$A$2:$E$405,3,FALSE)</f>
        <v>1.2019</v>
      </c>
      <c r="F25">
        <f>VLOOKUP(B25,home!$B$2:$E$405,3,FALSE)</f>
        <v>1.4791000000000001</v>
      </c>
      <c r="G25">
        <f>VLOOKUP(C25,away!$B$2:$E$405,4,FALSE)</f>
        <v>1.456</v>
      </c>
      <c r="H25">
        <f>VLOOKUP(A25,away!$A$2:$E$405,3,FALSE)</f>
        <v>1.1635</v>
      </c>
      <c r="I25">
        <f>VLOOKUP(C25,away!$B$2:$E$405,3,FALSE)</f>
        <v>0.85950000000000004</v>
      </c>
      <c r="J25">
        <f>VLOOKUP(B25,home!$B$2:$E$405,4,FALSE)</f>
        <v>0.85950000000000004</v>
      </c>
      <c r="K25" s="3">
        <f t="shared" si="112"/>
        <v>2.5883753022399998</v>
      </c>
      <c r="L25" s="3">
        <f t="shared" si="113"/>
        <v>0.85952428087499999</v>
      </c>
      <c r="M25" s="5">
        <f t="shared" si="114"/>
        <v>3.1812385524718809E-2</v>
      </c>
      <c r="N25" s="5">
        <f t="shared" si="115"/>
        <v>8.2342392997519429E-2</v>
      </c>
      <c r="O25" s="5">
        <f t="shared" si="116"/>
        <v>2.7343517791052194E-2</v>
      </c>
      <c r="P25" s="5">
        <f t="shared" si="117"/>
        <v>7.0775286126719517E-2</v>
      </c>
      <c r="Q25" s="5">
        <f t="shared" si="118"/>
        <v>0.10656650818105963</v>
      </c>
      <c r="R25" s="5">
        <f t="shared" si="119"/>
        <v>1.1751208732973452E-2</v>
      </c>
      <c r="S25" s="5">
        <f t="shared" si="120"/>
        <v>3.9364708459436529E-2</v>
      </c>
      <c r="T25" s="5">
        <f t="shared" si="121"/>
        <v>9.159650130968508E-2</v>
      </c>
      <c r="U25" s="5">
        <f t="shared" si="122"/>
        <v>3.0416538455895474E-2</v>
      </c>
      <c r="V25" s="5">
        <f t="shared" si="123"/>
        <v>9.7308309276331901E-3</v>
      </c>
      <c r="W25" s="5">
        <f t="shared" si="124"/>
        <v>9.1944705940603874E-2</v>
      </c>
      <c r="X25" s="5">
        <f t="shared" si="125"/>
        <v>7.902870725386088E-2</v>
      </c>
      <c r="Y25" s="5">
        <f t="shared" si="126"/>
        <v>3.3963546385427833E-2</v>
      </c>
      <c r="Z25" s="5">
        <f t="shared" si="127"/>
        <v>3.3668164118736761E-3</v>
      </c>
      <c r="AA25" s="5">
        <f t="shared" si="128"/>
        <v>8.7145844476701154E-3</v>
      </c>
      <c r="AB25" s="5">
        <f t="shared" si="129"/>
        <v>1.1278307576817073E-2</v>
      </c>
      <c r="AC25" s="5">
        <f t="shared" si="130"/>
        <v>1.3530546589685096E-3</v>
      </c>
      <c r="AD25" s="5">
        <f t="shared" si="131"/>
        <v>5.9496851507094627E-2</v>
      </c>
      <c r="AE25" s="5">
        <f t="shared" si="132"/>
        <v>5.1138988505962164E-2</v>
      </c>
      <c r="AF25" s="5">
        <f t="shared" si="133"/>
        <v>2.1977601160131005E-2</v>
      </c>
      <c r="AG25" s="5">
        <f t="shared" si="134"/>
        <v>6.2967606108397245E-3</v>
      </c>
      <c r="AH25" s="5">
        <f t="shared" si="135"/>
        <v>7.2346511381346707E-4</v>
      </c>
      <c r="AI25" s="5">
        <f t="shared" si="136"/>
        <v>1.8725992326270281E-3</v>
      </c>
      <c r="AJ25" s="5">
        <f t="shared" si="137"/>
        <v>2.4234948023626889E-3</v>
      </c>
      <c r="AK25" s="5">
        <f t="shared" si="138"/>
        <v>2.0909713638475307E-3</v>
      </c>
      <c r="AL25" s="5">
        <f t="shared" si="139"/>
        <v>1.2040949341466739E-4</v>
      </c>
      <c r="AM25" s="5">
        <f t="shared" si="140"/>
        <v>3.0800036200400886E-2</v>
      </c>
      <c r="AN25" s="5">
        <f t="shared" si="141"/>
        <v>2.6473378966073539E-2</v>
      </c>
      <c r="AO25" s="5">
        <f t="shared" si="142"/>
        <v>1.1377256009072854E-2</v>
      </c>
      <c r="AP25" s="5">
        <f t="shared" si="143"/>
        <v>3.2596759298430399E-3</v>
      </c>
      <c r="AQ25" s="5">
        <f t="shared" si="144"/>
        <v>7.0044265237097117E-4</v>
      </c>
      <c r="AR25" s="5">
        <f t="shared" si="145"/>
        <v>1.2436716633773412E-4</v>
      </c>
      <c r="AS25" s="5">
        <f t="shared" si="146"/>
        <v>3.2190890175816481E-4</v>
      </c>
      <c r="AT25" s="5">
        <f t="shared" si="147"/>
        <v>4.1661052544101826E-4</v>
      </c>
      <c r="AU25" s="5">
        <f t="shared" si="148"/>
        <v>3.5944813156825358E-4</v>
      </c>
      <c r="AV25" s="5">
        <f t="shared" si="149"/>
        <v>2.3259666654689543E-4</v>
      </c>
      <c r="AW25" s="5">
        <f t="shared" si="150"/>
        <v>7.4412111022456504E-6</v>
      </c>
      <c r="AX25" s="5">
        <f t="shared" si="151"/>
        <v>1.3287008834869263E-2</v>
      </c>
      <c r="AY25" s="5">
        <f t="shared" si="152"/>
        <v>1.1420506713770774E-2</v>
      </c>
      <c r="AZ25" s="5">
        <f t="shared" si="153"/>
        <v>4.9081014101909669E-3</v>
      </c>
      <c r="BA25" s="5">
        <f t="shared" si="154"/>
        <v>1.4062107783519883E-3</v>
      </c>
      <c r="BB25" s="5">
        <f t="shared" si="155"/>
        <v>3.0216807700541659E-4</v>
      </c>
      <c r="BC25" s="5">
        <f t="shared" si="156"/>
        <v>5.1944159818292494E-5</v>
      </c>
      <c r="BD25" s="5">
        <f t="shared" si="157"/>
        <v>1.7816099868483729E-5</v>
      </c>
      <c r="BE25" s="5">
        <f t="shared" si="158"/>
        <v>4.6114752881824585E-5</v>
      </c>
      <c r="BF25" s="5">
        <f t="shared" si="159"/>
        <v>5.9681143714107827E-5</v>
      </c>
      <c r="BG25" s="5">
        <f t="shared" si="160"/>
        <v>5.1492399466344234E-5</v>
      </c>
      <c r="BH25" s="5">
        <f t="shared" si="161"/>
        <v>3.3320413757940398E-5</v>
      </c>
      <c r="BI25" s="5">
        <f t="shared" si="162"/>
        <v>1.7249147206294165E-5</v>
      </c>
      <c r="BJ25" s="8">
        <f t="shared" si="163"/>
        <v>0.72833929358395222</v>
      </c>
      <c r="BK25" s="8">
        <f t="shared" si="164"/>
        <v>0.16457718190466197</v>
      </c>
      <c r="BL25" s="8">
        <f t="shared" si="165"/>
        <v>9.8295292865606079E-2</v>
      </c>
      <c r="BM25" s="8">
        <f t="shared" si="166"/>
        <v>0.65257421990938236</v>
      </c>
      <c r="BN25" s="8">
        <f t="shared" si="167"/>
        <v>0.33059129935404302</v>
      </c>
    </row>
    <row r="26" spans="1:66" x14ac:dyDescent="0.25">
      <c r="A26" t="s">
        <v>343</v>
      </c>
      <c r="B26" t="s">
        <v>180</v>
      </c>
      <c r="C26" t="s">
        <v>182</v>
      </c>
      <c r="D26" t="s">
        <v>68</v>
      </c>
      <c r="E26">
        <f>VLOOKUP(A26,home!$A$2:$E$405,3,FALSE)</f>
        <v>1.29</v>
      </c>
      <c r="F26">
        <f>VLOOKUP(B26,home!$B$2:$E$405,3,FALSE)</f>
        <v>0.59630000000000005</v>
      </c>
      <c r="G26">
        <f>VLOOKUP(C26,away!$B$2:$E$405,4,FALSE)</f>
        <v>0.67179999999999995</v>
      </c>
      <c r="H26">
        <f>VLOOKUP(A26,away!$A$2:$E$405,3,FALSE)</f>
        <v>1.1041000000000001</v>
      </c>
      <c r="I26">
        <f>VLOOKUP(C26,away!$B$2:$E$405,3,FALSE)</f>
        <v>1.268</v>
      </c>
      <c r="J26">
        <f>VLOOKUP(B26,home!$B$2:$E$405,4,FALSE)</f>
        <v>1.1147</v>
      </c>
      <c r="K26" s="3">
        <f t="shared" si="112"/>
        <v>0.51676669860000002</v>
      </c>
      <c r="L26" s="3">
        <f t="shared" si="113"/>
        <v>1.5605786623600002</v>
      </c>
      <c r="M26" s="5">
        <f t="shared" si="114"/>
        <v>0.12526229740531741</v>
      </c>
      <c r="N26" s="5">
        <f t="shared" si="115"/>
        <v>6.4731383889197233E-2</v>
      </c>
      <c r="O26" s="5">
        <f t="shared" si="116"/>
        <v>0.19548166852893079</v>
      </c>
      <c r="P26" s="5">
        <f t="shared" si="117"/>
        <v>0.10101841648251508</v>
      </c>
      <c r="Q26" s="5">
        <f t="shared" si="118"/>
        <v>1.672551177411484E-2</v>
      </c>
      <c r="R26" s="5">
        <f t="shared" si="119"/>
        <v>0.15253226039438988</v>
      </c>
      <c r="S26" s="5">
        <f t="shared" si="120"/>
        <v>2.0366703868632863E-2</v>
      </c>
      <c r="T26" s="5">
        <f t="shared" si="121"/>
        <v>2.6101476791734569E-2</v>
      </c>
      <c r="U26" s="5">
        <f t="shared" si="122"/>
        <v>7.8823592634004402E-2</v>
      </c>
      <c r="V26" s="5">
        <f t="shared" si="123"/>
        <v>1.8249813182194762E-3</v>
      </c>
      <c r="W26" s="5">
        <f t="shared" si="124"/>
        <v>2.8810625006349187E-3</v>
      </c>
      <c r="X26" s="5">
        <f t="shared" si="125"/>
        <v>4.496124663416398E-3</v>
      </c>
      <c r="Y26" s="5">
        <f t="shared" si="126"/>
        <v>3.5082781065190853E-3</v>
      </c>
      <c r="Z26" s="5">
        <f t="shared" si="127"/>
        <v>7.934619696434142E-2</v>
      </c>
      <c r="AA26" s="5">
        <f t="shared" si="128"/>
        <v>4.1003472251728061E-2</v>
      </c>
      <c r="AB26" s="5">
        <f t="shared" si="129"/>
        <v>1.0594614493331107E-2</v>
      </c>
      <c r="AC26" s="5">
        <f t="shared" si="130"/>
        <v>9.1985341307534557E-5</v>
      </c>
      <c r="AD26" s="5">
        <f t="shared" si="131"/>
        <v>3.7220928922834177E-4</v>
      </c>
      <c r="AE26" s="5">
        <f t="shared" si="132"/>
        <v>5.8086187470193199E-4</v>
      </c>
      <c r="AF26" s="5">
        <f t="shared" si="133"/>
        <v>4.5324032371913162E-4</v>
      </c>
      <c r="AG26" s="5">
        <f t="shared" si="134"/>
        <v>2.3577239270573867E-4</v>
      </c>
      <c r="AH26" s="5">
        <f t="shared" si="135"/>
        <v>3.0956495480491251E-2</v>
      </c>
      <c r="AI26" s="5">
        <f t="shared" si="136"/>
        <v>1.5997285969679285E-2</v>
      </c>
      <c r="AJ26" s="5">
        <f t="shared" si="137"/>
        <v>4.1334323285556317E-3</v>
      </c>
      <c r="AK26" s="5">
        <f t="shared" si="138"/>
        <v>7.1200672610473488E-4</v>
      </c>
      <c r="AL26" s="5">
        <f t="shared" si="139"/>
        <v>2.9672818432903394E-6</v>
      </c>
      <c r="AM26" s="5">
        <f t="shared" si="140"/>
        <v>3.8469073116556545E-5</v>
      </c>
      <c r="AN26" s="5">
        <f t="shared" si="141"/>
        <v>6.0034014666464855E-5</v>
      </c>
      <c r="AO26" s="5">
        <f t="shared" si="142"/>
        <v>4.6843901152146189E-5</v>
      </c>
      <c r="AP26" s="5">
        <f t="shared" si="143"/>
        <v>2.4367864199913459E-5</v>
      </c>
      <c r="AQ26" s="5">
        <f t="shared" si="144"/>
        <v>9.5069922294177679E-6</v>
      </c>
      <c r="AR26" s="5">
        <f t="shared" si="145"/>
        <v>9.6620092616596862E-3</v>
      </c>
      <c r="AS26" s="5">
        <f t="shared" si="146"/>
        <v>4.9930046279904996E-3</v>
      </c>
      <c r="AT26" s="5">
        <f t="shared" si="147"/>
        <v>1.2901092588505857E-3</v>
      </c>
      <c r="AU26" s="5">
        <f t="shared" si="148"/>
        <v>2.2222850084317004E-4</v>
      </c>
      <c r="AV26" s="5">
        <f t="shared" si="149"/>
        <v>2.8710072178888068E-5</v>
      </c>
      <c r="AW26" s="5">
        <f t="shared" si="150"/>
        <v>6.6471653499082162E-8</v>
      </c>
      <c r="AX26" s="5">
        <f t="shared" si="151"/>
        <v>3.3132559854408222E-6</v>
      </c>
      <c r="AY26" s="5">
        <f t="shared" si="152"/>
        <v>5.1705965938155029E-6</v>
      </c>
      <c r="AZ26" s="5">
        <f t="shared" si="153"/>
        <v>4.0345613579898857E-6</v>
      </c>
      <c r="BA26" s="5">
        <f t="shared" si="154"/>
        <v>2.0987501224204009E-6</v>
      </c>
      <c r="BB26" s="5">
        <f t="shared" si="155"/>
        <v>8.1881616466867881E-7</v>
      </c>
      <c r="BC26" s="5">
        <f t="shared" si="156"/>
        <v>2.555654069954785E-7</v>
      </c>
      <c r="BD26" s="5">
        <f t="shared" si="157"/>
        <v>2.5130542482118016E-3</v>
      </c>
      <c r="BE26" s="5">
        <f t="shared" si="158"/>
        <v>1.2986627472511177E-3</v>
      </c>
      <c r="BF26" s="5">
        <f t="shared" si="159"/>
        <v>3.3555283024588314E-4</v>
      </c>
      <c r="BG26" s="5">
        <f t="shared" si="160"/>
        <v>5.780084276401709E-5</v>
      </c>
      <c r="BH26" s="5">
        <f t="shared" si="161"/>
        <v>7.4673876728647021E-6</v>
      </c>
      <c r="BI26" s="5">
        <f t="shared" si="162"/>
        <v>7.7177945497452578E-7</v>
      </c>
      <c r="BJ26" s="8">
        <f t="shared" si="163"/>
        <v>0.120280834996968</v>
      </c>
      <c r="BK26" s="8">
        <f t="shared" si="164"/>
        <v>0.2485725222944295</v>
      </c>
      <c r="BL26" s="8">
        <f t="shared" si="165"/>
        <v>0.55064420036433859</v>
      </c>
      <c r="BM26" s="8">
        <f t="shared" si="166"/>
        <v>0.34308711202067194</v>
      </c>
      <c r="BN26" s="8">
        <f t="shared" si="167"/>
        <v>0.65575153847446521</v>
      </c>
    </row>
    <row r="27" spans="1:66" x14ac:dyDescent="0.25">
      <c r="A27" t="s">
        <v>343</v>
      </c>
      <c r="B27" t="s">
        <v>187</v>
      </c>
      <c r="C27" t="s">
        <v>178</v>
      </c>
      <c r="D27" t="s">
        <v>68</v>
      </c>
      <c r="E27">
        <f>VLOOKUP(A27,home!$A$2:$E$405,3,FALSE)</f>
        <v>1.29</v>
      </c>
      <c r="F27">
        <f>VLOOKUP(B27,home!$B$2:$E$405,3,FALSE)</f>
        <v>1.3714999999999999</v>
      </c>
      <c r="G27">
        <f>VLOOKUP(C27,away!$B$2:$E$405,4,FALSE)</f>
        <v>1.0982000000000001</v>
      </c>
      <c r="H27">
        <f>VLOOKUP(A27,away!$A$2:$E$405,3,FALSE)</f>
        <v>1.1041000000000001</v>
      </c>
      <c r="I27">
        <f>VLOOKUP(C27,away!$B$2:$E$405,3,FALSE)</f>
        <v>1.1321000000000001</v>
      </c>
      <c r="J27">
        <f>VLOOKUP(B27,home!$B$2:$E$405,4,FALSE)</f>
        <v>0.69669999999999999</v>
      </c>
      <c r="K27" s="3">
        <f t="shared" si="112"/>
        <v>1.942973877</v>
      </c>
      <c r="L27" s="3">
        <f t="shared" si="113"/>
        <v>0.870841286687</v>
      </c>
      <c r="M27" s="5">
        <f t="shared" si="114"/>
        <v>5.9975738091040169E-2</v>
      </c>
      <c r="N27" s="5">
        <f t="shared" si="115"/>
        <v>0.1165312923646849</v>
      </c>
      <c r="O27" s="5">
        <f t="shared" si="116"/>
        <v>5.2229348929203938E-2</v>
      </c>
      <c r="P27" s="5">
        <f t="shared" si="117"/>
        <v>0.10148026058216117</v>
      </c>
      <c r="Q27" s="5">
        <f t="shared" si="118"/>
        <v>0.11320862845881619</v>
      </c>
      <c r="R27" s="5">
        <f t="shared" si="119"/>
        <v>2.274173671216612E-2</v>
      </c>
      <c r="S27" s="5">
        <f t="shared" si="120"/>
        <v>4.2926705096113696E-2</v>
      </c>
      <c r="T27" s="5">
        <f t="shared" si="121"/>
        <v>9.8586747671146016E-2</v>
      </c>
      <c r="U27" s="5">
        <f t="shared" si="122"/>
        <v>4.4186600349350645E-2</v>
      </c>
      <c r="V27" s="5">
        <f t="shared" si="123"/>
        <v>8.0703248749513616E-3</v>
      </c>
      <c r="W27" s="5">
        <f t="shared" si="124"/>
        <v>7.3320469248826209E-2</v>
      </c>
      <c r="X27" s="5">
        <f t="shared" si="125"/>
        <v>6.3850491781142438E-2</v>
      </c>
      <c r="Y27" s="5">
        <f t="shared" si="126"/>
        <v>2.7801822209143897E-2</v>
      </c>
      <c r="Z27" s="5">
        <f t="shared" si="127"/>
        <v>6.6014810866399098E-3</v>
      </c>
      <c r="AA27" s="5">
        <f t="shared" si="128"/>
        <v>1.2826505300850919E-2</v>
      </c>
      <c r="AB27" s="5">
        <f t="shared" si="129"/>
        <v>1.2460782366377685E-2</v>
      </c>
      <c r="AC27" s="5">
        <f t="shared" si="130"/>
        <v>8.5344788717897147E-4</v>
      </c>
      <c r="AD27" s="5">
        <f t="shared" si="131"/>
        <v>3.5614939099962793E-2</v>
      </c>
      <c r="AE27" s="5">
        <f t="shared" si="132"/>
        <v>3.1014959391090741E-2</v>
      </c>
      <c r="AF27" s="5">
        <f t="shared" si="133"/>
        <v>1.3504553571341258E-2</v>
      </c>
      <c r="AG27" s="5">
        <f t="shared" si="134"/>
        <v>3.9201076027334473E-3</v>
      </c>
      <c r="AH27" s="5">
        <f t="shared" si="135"/>
        <v>1.4372105708823483E-3</v>
      </c>
      <c r="AI27" s="5">
        <f t="shared" si="136"/>
        <v>2.7924625949726596E-3</v>
      </c>
      <c r="AJ27" s="5">
        <f t="shared" si="137"/>
        <v>2.7128409372657552E-3</v>
      </c>
      <c r="AK27" s="5">
        <f t="shared" si="138"/>
        <v>1.7569930245211862E-3</v>
      </c>
      <c r="AL27" s="5">
        <f t="shared" si="139"/>
        <v>5.7762099636189653E-5</v>
      </c>
      <c r="AM27" s="5">
        <f t="shared" si="140"/>
        <v>1.3839779260434719E-2</v>
      </c>
      <c r="AN27" s="5">
        <f t="shared" si="141"/>
        <v>1.2052251178621028E-2</v>
      </c>
      <c r="AO27" s="5">
        <f t="shared" si="142"/>
        <v>5.2477989619326235E-3</v>
      </c>
      <c r="AP27" s="5">
        <f t="shared" si="143"/>
        <v>1.5233333334280365E-3</v>
      </c>
      <c r="AQ27" s="5">
        <f t="shared" si="144"/>
        <v>3.3164539003391693E-4</v>
      </c>
      <c r="AR27" s="5">
        <f t="shared" si="145"/>
        <v>2.5031646055746846E-4</v>
      </c>
      <c r="AS27" s="5">
        <f t="shared" si="146"/>
        <v>4.8635834384626211E-4</v>
      </c>
      <c r="AT27" s="5">
        <f t="shared" si="147"/>
        <v>4.7249077847713556E-4</v>
      </c>
      <c r="AU27" s="5">
        <f t="shared" si="148"/>
        <v>3.0601241323482275E-4</v>
      </c>
      <c r="AV27" s="5">
        <f t="shared" si="149"/>
        <v>1.4864353123824746E-4</v>
      </c>
      <c r="AW27" s="5">
        <f t="shared" si="150"/>
        <v>2.7148537750546063E-6</v>
      </c>
      <c r="AX27" s="5">
        <f t="shared" si="151"/>
        <v>4.4817215944118411E-3</v>
      </c>
      <c r="AY27" s="5">
        <f t="shared" si="152"/>
        <v>3.902868199850521E-3</v>
      </c>
      <c r="AZ27" s="5">
        <f t="shared" si="153"/>
        <v>1.6993893824638017E-3</v>
      </c>
      <c r="BA27" s="5">
        <f t="shared" si="154"/>
        <v>4.9329947880233447E-4</v>
      </c>
      <c r="BB27" s="5">
        <f t="shared" si="155"/>
        <v>1.0739638821056283E-4</v>
      </c>
      <c r="BC27" s="5">
        <f t="shared" si="156"/>
        <v>1.8705041778964624E-5</v>
      </c>
      <c r="BD27" s="5">
        <f t="shared" si="157"/>
        <v>3.6330984765133573E-5</v>
      </c>
      <c r="BE27" s="5">
        <f t="shared" si="158"/>
        <v>7.0590154324339522E-5</v>
      </c>
      <c r="BF27" s="5">
        <f t="shared" si="159"/>
        <v>6.8577412912795147E-5</v>
      </c>
      <c r="BG27" s="5">
        <f t="shared" si="160"/>
        <v>4.4414707280601151E-5</v>
      </c>
      <c r="BH27" s="5">
        <f t="shared" si="161"/>
        <v>2.1574154000202439E-5</v>
      </c>
      <c r="BI27" s="5">
        <f t="shared" si="162"/>
        <v>8.3836035281536778E-6</v>
      </c>
      <c r="BJ27" s="8">
        <f t="shared" si="163"/>
        <v>0.62105219960885627</v>
      </c>
      <c r="BK27" s="8">
        <f t="shared" si="164"/>
        <v>0.21726710683093209</v>
      </c>
      <c r="BL27" s="8">
        <f t="shared" si="165"/>
        <v>0.15505817332975638</v>
      </c>
      <c r="BM27" s="8">
        <f t="shared" si="166"/>
        <v>0.52991180237203661</v>
      </c>
      <c r="BN27" s="8">
        <f t="shared" si="167"/>
        <v>0.46616700513807247</v>
      </c>
    </row>
    <row r="28" spans="1:66" x14ac:dyDescent="0.25">
      <c r="A28" t="s">
        <v>344</v>
      </c>
      <c r="B28" t="s">
        <v>207</v>
      </c>
      <c r="C28" t="s">
        <v>211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344</v>
      </c>
      <c r="B29" t="s">
        <v>204</v>
      </c>
      <c r="C29" t="s">
        <v>212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7">
        <f t="shared" si="112"/>
        <v>1.148899504284</v>
      </c>
      <c r="L29" s="17">
        <f t="shared" si="113"/>
        <v>1.0503470096</v>
      </c>
      <c r="M29" s="18">
        <f t="shared" si="114"/>
        <v>0.11088667846543641</v>
      </c>
      <c r="N29" s="18">
        <f t="shared" si="115"/>
        <v>0.12739764992063921</v>
      </c>
      <c r="O29" s="18">
        <f t="shared" si="116"/>
        <v>0.11646949113064786</v>
      </c>
      <c r="P29" s="18">
        <f t="shared" si="117"/>
        <v>0.13381174062421106</v>
      </c>
      <c r="Q29" s="18">
        <f t="shared" si="118"/>
        <v>7.3183548420384478E-2</v>
      </c>
      <c r="R29" s="18">
        <f t="shared" si="119"/>
        <v>6.116669085935484E-2</v>
      </c>
      <c r="S29" s="18">
        <f t="shared" si="120"/>
        <v>4.036910063651681E-2</v>
      </c>
      <c r="T29" s="18">
        <f t="shared" si="121"/>
        <v>7.686812123526765E-2</v>
      </c>
      <c r="U29" s="18">
        <f t="shared" si="122"/>
        <v>7.027438080700546E-2</v>
      </c>
      <c r="V29" s="18">
        <f t="shared" si="123"/>
        <v>5.4127928904663305E-3</v>
      </c>
      <c r="W29" s="18">
        <f t="shared" si="124"/>
        <v>2.8026847500641282E-2</v>
      </c>
      <c r="X29" s="18">
        <f t="shared" si="125"/>
        <v>2.9437915460813806E-2</v>
      </c>
      <c r="Y29" s="18">
        <f t="shared" si="126"/>
        <v>1.546001323656169E-2</v>
      </c>
      <c r="Z29" s="18">
        <f t="shared" si="127"/>
        <v>2.1415416943750338E-2</v>
      </c>
      <c r="AA29" s="18">
        <f t="shared" si="128"/>
        <v>2.4604161910709941E-2</v>
      </c>
      <c r="AB29" s="18">
        <f t="shared" si="129"/>
        <v>1.4133854711268965E-2</v>
      </c>
      <c r="AC29" s="18">
        <f t="shared" si="130"/>
        <v>4.0824067436187687E-4</v>
      </c>
      <c r="AD29" s="18">
        <f t="shared" si="131"/>
        <v>8.0500078000325052E-3</v>
      </c>
      <c r="AE29" s="18">
        <f t="shared" si="132"/>
        <v>8.4553016200208161E-3</v>
      </c>
      <c r="AF29" s="18">
        <f t="shared" si="133"/>
        <v>4.4405003859274497E-3</v>
      </c>
      <c r="AG29" s="18">
        <f t="shared" si="134"/>
        <v>1.5546887671621808E-3</v>
      </c>
      <c r="AH29" s="18">
        <f t="shared" si="135"/>
        <v>5.6234047865513356E-3</v>
      </c>
      <c r="AI29" s="18">
        <f t="shared" si="136"/>
        <v>6.460726971657102E-3</v>
      </c>
      <c r="AJ29" s="18">
        <f t="shared" si="137"/>
        <v>3.7113630075255571E-3</v>
      </c>
      <c r="AK29" s="18">
        <f t="shared" si="138"/>
        <v>1.4213277065213627E-3</v>
      </c>
      <c r="AL29" s="18">
        <f t="shared" si="139"/>
        <v>1.9705665634846099E-5</v>
      </c>
      <c r="AM29" s="18">
        <f t="shared" si="140"/>
        <v>1.8497299941879354E-3</v>
      </c>
      <c r="AN29" s="18">
        <f t="shared" si="141"/>
        <v>1.9428583679627232E-3</v>
      </c>
      <c r="AO29" s="18">
        <f t="shared" si="142"/>
        <v>1.0203377384329913E-3</v>
      </c>
      <c r="AP29" s="18">
        <f t="shared" si="143"/>
        <v>3.572362307817065E-4</v>
      </c>
      <c r="AQ29" s="18">
        <f t="shared" si="144"/>
        <v>9.3805501680585218E-5</v>
      </c>
      <c r="AR29" s="18">
        <f t="shared" si="145"/>
        <v>1.1813052802649045E-3</v>
      </c>
      <c r="AS29" s="18">
        <f t="shared" si="146"/>
        <v>1.3572010509044206E-3</v>
      </c>
      <c r="AT29" s="18">
        <f t="shared" si="147"/>
        <v>7.7964380729890644E-4</v>
      </c>
      <c r="AU29" s="18">
        <f t="shared" si="148"/>
        <v>2.9857746124126801E-4</v>
      </c>
      <c r="AV29" s="18">
        <f t="shared" si="149"/>
        <v>8.5758874302616973E-5</v>
      </c>
      <c r="AW29" s="18">
        <f t="shared" si="150"/>
        <v>6.6054658865571444E-7</v>
      </c>
      <c r="AX29" s="18">
        <f t="shared" si="151"/>
        <v>3.5419231223029433E-4</v>
      </c>
      <c r="AY29" s="18">
        <f t="shared" si="152"/>
        <v>3.7202483597439918E-4</v>
      </c>
      <c r="AZ29" s="18">
        <f t="shared" si="153"/>
        <v>1.9537758698132029E-4</v>
      </c>
      <c r="BA29" s="18">
        <f t="shared" si="154"/>
        <v>6.840475474289789E-5</v>
      </c>
      <c r="BB29" s="18">
        <f t="shared" si="155"/>
        <v>1.7962182396656056E-5</v>
      </c>
      <c r="BC29" s="18">
        <f t="shared" si="156"/>
        <v>3.7733049132434909E-6</v>
      </c>
      <c r="BD29" s="18">
        <f t="shared" si="157"/>
        <v>2.0679674475848866E-4</v>
      </c>
      <c r="BE29" s="18">
        <f t="shared" si="158"/>
        <v>2.375886775405725E-4</v>
      </c>
      <c r="BF29" s="18">
        <f t="shared" si="159"/>
        <v>1.3648275692492747E-4</v>
      </c>
      <c r="BG29" s="18">
        <f t="shared" si="160"/>
        <v>5.2268323924787609E-5</v>
      </c>
      <c r="BH29" s="18">
        <f t="shared" si="161"/>
        <v>1.5012762861736E-5</v>
      </c>
      <c r="BI29" s="18">
        <f t="shared" si="162"/>
        <v>3.4496311619563462E-6</v>
      </c>
      <c r="BJ29" s="19">
        <f t="shared" si="163"/>
        <v>0.37915029715773574</v>
      </c>
      <c r="BK29" s="19">
        <f t="shared" si="164"/>
        <v>0.29128028379260174</v>
      </c>
      <c r="BL29" s="19">
        <f t="shared" si="165"/>
        <v>0.30821948726242704</v>
      </c>
      <c r="BM29" s="19">
        <f t="shared" si="166"/>
        <v>0.37677832144645529</v>
      </c>
      <c r="BN29" s="19">
        <f t="shared" si="167"/>
        <v>0.62291579942067388</v>
      </c>
    </row>
    <row r="30" spans="1:66" x14ac:dyDescent="0.25">
      <c r="A30" t="s">
        <v>344</v>
      </c>
      <c r="B30" t="s">
        <v>208</v>
      </c>
      <c r="C30" t="s">
        <v>200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346</v>
      </c>
      <c r="B31" t="s">
        <v>322</v>
      </c>
      <c r="C31" t="s">
        <v>231</v>
      </c>
      <c r="D31" t="s">
        <v>68</v>
      </c>
      <c r="E31">
        <f>VLOOKUP(A31,home!$A$2:$E$405,3,FALSE)</f>
        <v>1.4510000000000001</v>
      </c>
      <c r="F31">
        <f>VLOOKUP(B31,home!$B$2:$E$405,3,FALSE)</f>
        <v>0.45950000000000002</v>
      </c>
      <c r="G31">
        <f>VLOOKUP(C31,away!$B$2:$E$405,4,FALSE)</f>
        <v>1.2060999999999999</v>
      </c>
      <c r="H31">
        <f>VLOOKUP(A31,away!$A$2:$E$405,3,FALSE)</f>
        <v>1.0980000000000001</v>
      </c>
      <c r="I31">
        <f>VLOOKUP(C31,away!$B$2:$E$405,3,FALSE)</f>
        <v>0.68310000000000004</v>
      </c>
      <c r="J31">
        <f>VLOOKUP(B31,home!$B$2:$E$405,4,FALSE)</f>
        <v>2.4287000000000001</v>
      </c>
      <c r="K31" s="3">
        <f t="shared" si="168"/>
        <v>0.80414848044999998</v>
      </c>
      <c r="L31" s="3">
        <f t="shared" si="169"/>
        <v>1.8216313770600003</v>
      </c>
      <c r="M31" s="5">
        <f t="shared" si="170"/>
        <v>7.238328636810426E-2</v>
      </c>
      <c r="N31" s="5">
        <f t="shared" si="171"/>
        <v>5.8206909742888231E-2</v>
      </c>
      <c r="O31" s="5">
        <f t="shared" si="172"/>
        <v>0.13185566562285811</v>
      </c>
      <c r="P31" s="5">
        <f t="shared" si="173"/>
        <v>0.10603153314934465</v>
      </c>
      <c r="Q31" s="5">
        <f t="shared" si="174"/>
        <v>2.3403499010716936E-2</v>
      </c>
      <c r="R31" s="5">
        <f t="shared" si="175"/>
        <v>0.12009620887086501</v>
      </c>
      <c r="S31" s="5">
        <f t="shared" si="176"/>
        <v>3.8830393679647406E-2</v>
      </c>
      <c r="T31" s="5">
        <f t="shared" si="177"/>
        <v>4.2632548130914646E-2</v>
      </c>
      <c r="U31" s="5">
        <f t="shared" si="178"/>
        <v>9.6575183871311893E-2</v>
      </c>
      <c r="V31" s="5">
        <f t="shared" si="179"/>
        <v>6.3201302418956461E-3</v>
      </c>
      <c r="W31" s="5">
        <f t="shared" si="180"/>
        <v>6.2732960555603682E-3</v>
      </c>
      <c r="X31" s="5">
        <f t="shared" si="181"/>
        <v>1.1427632932395503E-2</v>
      </c>
      <c r="Y31" s="5">
        <f t="shared" si="182"/>
        <v>1.0408467357587917E-2</v>
      </c>
      <c r="Z31" s="5">
        <f t="shared" si="183"/>
        <v>7.2923674115039749E-2</v>
      </c>
      <c r="AA31" s="5">
        <f t="shared" si="184"/>
        <v>5.864146172844021E-2</v>
      </c>
      <c r="AB31" s="5">
        <f t="shared" si="185"/>
        <v>2.3578221170146012E-2</v>
      </c>
      <c r="AC31" s="5">
        <f t="shared" si="186"/>
        <v>5.7863245515320054E-4</v>
      </c>
      <c r="AD31" s="5">
        <f t="shared" si="187"/>
        <v>1.2611653726229621E-3</v>
      </c>
      <c r="AE31" s="5">
        <f t="shared" si="188"/>
        <v>2.2973784144315547E-3</v>
      </c>
      <c r="AF31" s="5">
        <f t="shared" si="189"/>
        <v>2.092488302354437E-3</v>
      </c>
      <c r="AG31" s="5">
        <f t="shared" si="190"/>
        <v>1.2705807825666186E-3</v>
      </c>
      <c r="AH31" s="5">
        <f t="shared" si="191"/>
        <v>3.3210013224613644E-2</v>
      </c>
      <c r="AI31" s="5">
        <f t="shared" si="192"/>
        <v>2.6705781670297465E-2</v>
      </c>
      <c r="AJ31" s="5">
        <f t="shared" si="193"/>
        <v>1.0737706874699585E-2</v>
      </c>
      <c r="AK31" s="5">
        <f t="shared" si="194"/>
        <v>2.8782368889357303E-3</v>
      </c>
      <c r="AL31" s="5">
        <f t="shared" si="195"/>
        <v>3.3904670223372799E-5</v>
      </c>
      <c r="AM31" s="5">
        <f t="shared" si="196"/>
        <v>2.0283284359818264E-4</v>
      </c>
      <c r="AN31" s="5">
        <f t="shared" si="197"/>
        <v>3.6948667219675315E-4</v>
      </c>
      <c r="AO31" s="5">
        <f t="shared" si="198"/>
        <v>3.3653425773954427E-4</v>
      </c>
      <c r="AP31" s="5">
        <f t="shared" si="199"/>
        <v>2.0434712111798368E-4</v>
      </c>
      <c r="AQ31" s="5">
        <f t="shared" si="200"/>
        <v>9.3061281910099833E-5</v>
      </c>
      <c r="AR31" s="5">
        <f t="shared" si="201"/>
        <v>1.2099280424506751E-2</v>
      </c>
      <c r="AS31" s="5">
        <f t="shared" si="202"/>
        <v>9.7296179679055329E-3</v>
      </c>
      <c r="AT31" s="5">
        <f t="shared" si="203"/>
        <v>3.9120287521251258E-3</v>
      </c>
      <c r="AU31" s="5">
        <f t="shared" si="204"/>
        <v>1.0486173254993768E-3</v>
      </c>
      <c r="AV31" s="5">
        <f t="shared" si="205"/>
        <v>2.1081100721846667E-4</v>
      </c>
      <c r="AW31" s="5">
        <f t="shared" si="206"/>
        <v>1.3796018486708728E-6</v>
      </c>
      <c r="AX31" s="5">
        <f t="shared" si="207"/>
        <v>2.7184620494138501E-5</v>
      </c>
      <c r="AY31" s="5">
        <f t="shared" si="208"/>
        <v>4.9520357665591026E-5</v>
      </c>
      <c r="AZ31" s="5">
        <f t="shared" si="209"/>
        <v>4.5103918663437176E-5</v>
      </c>
      <c r="BA31" s="5">
        <f t="shared" si="210"/>
        <v>2.7387571155226437E-5</v>
      </c>
      <c r="BB31" s="5">
        <f t="shared" si="211"/>
        <v>1.2472514739455971E-5</v>
      </c>
      <c r="BC31" s="5">
        <f t="shared" si="212"/>
        <v>4.5440648400472642E-6</v>
      </c>
      <c r="BD31" s="5">
        <f t="shared" si="213"/>
        <v>3.6734048101882267E-3</v>
      </c>
      <c r="BE31" s="5">
        <f t="shared" si="214"/>
        <v>2.9539628961905828E-3</v>
      </c>
      <c r="BF31" s="5">
        <f t="shared" si="215"/>
        <v>1.1877123871386693E-3</v>
      </c>
      <c r="BG31" s="5">
        <f t="shared" si="216"/>
        <v>3.1836570377640101E-4</v>
      </c>
      <c r="BH31" s="5">
        <f t="shared" si="217"/>
        <v>6.4003324229796918E-5</v>
      </c>
      <c r="BI31" s="5">
        <f t="shared" si="218"/>
        <v>1.0293635184627975E-5</v>
      </c>
      <c r="BJ31" s="8">
        <f t="shared" si="219"/>
        <v>0.16064644132615966</v>
      </c>
      <c r="BK31" s="8">
        <f t="shared" si="220"/>
        <v>0.22422740092203414</v>
      </c>
      <c r="BL31" s="8">
        <f t="shared" si="221"/>
        <v>0.5394865781561311</v>
      </c>
      <c r="BM31" s="8">
        <f t="shared" si="222"/>
        <v>0.48525885099877075</v>
      </c>
      <c r="BN31" s="8">
        <f t="shared" si="223"/>
        <v>0.51197710276477715</v>
      </c>
    </row>
    <row r="32" spans="1:66" x14ac:dyDescent="0.25">
      <c r="A32" t="s">
        <v>346</v>
      </c>
      <c r="B32" t="s">
        <v>233</v>
      </c>
      <c r="C32" t="s">
        <v>235</v>
      </c>
      <c r="D32" t="s">
        <v>68</v>
      </c>
      <c r="E32">
        <f>VLOOKUP(A32,home!$A$2:$E$405,3,FALSE)</f>
        <v>1.4510000000000001</v>
      </c>
      <c r="F32">
        <f>VLOOKUP(B32,home!$B$2:$E$405,3,FALSE)</f>
        <v>1.0338000000000001</v>
      </c>
      <c r="G32">
        <f>VLOOKUP(C32,away!$B$2:$E$405,4,FALSE)</f>
        <v>0.91890000000000005</v>
      </c>
      <c r="H32">
        <f>VLOOKUP(A32,away!$A$2:$E$405,3,FALSE)</f>
        <v>1.0980000000000001</v>
      </c>
      <c r="I32">
        <f>VLOOKUP(C32,away!$B$2:$E$405,3,FALSE)</f>
        <v>0.60719999999999996</v>
      </c>
      <c r="J32">
        <f>VLOOKUP(B32,home!$B$2:$E$405,4,FALSE)</f>
        <v>0.91069999999999995</v>
      </c>
      <c r="K32" s="3">
        <f t="shared" si="168"/>
        <v>1.3783902478200001</v>
      </c>
      <c r="L32" s="3">
        <f t="shared" si="169"/>
        <v>0.60716878992000001</v>
      </c>
      <c r="M32" s="5">
        <f t="shared" si="170"/>
        <v>0.13730383463223289</v>
      </c>
      <c r="N32" s="5">
        <f t="shared" si="171"/>
        <v>0.18925826664535983</v>
      </c>
      <c r="O32" s="5">
        <f t="shared" si="172"/>
        <v>8.3366603125028638E-2</v>
      </c>
      <c r="P32" s="5">
        <f t="shared" si="173"/>
        <v>0.11491171274141981</v>
      </c>
      <c r="Q32" s="5">
        <f t="shared" si="174"/>
        <v>0.1304358745316406</v>
      </c>
      <c r="R32" s="5">
        <f t="shared" si="175"/>
        <v>2.5308799769582262E-2</v>
      </c>
      <c r="S32" s="5">
        <f t="shared" si="176"/>
        <v>2.4042849496037862E-2</v>
      </c>
      <c r="T32" s="5">
        <f t="shared" si="177"/>
        <v>7.9196592101533181E-2</v>
      </c>
      <c r="U32" s="5">
        <f t="shared" si="178"/>
        <v>3.4885402786421257E-2</v>
      </c>
      <c r="V32" s="5">
        <f t="shared" si="179"/>
        <v>2.2357593711575187E-3</v>
      </c>
      <c r="W32" s="5">
        <f t="shared" si="180"/>
        <v>5.9930512473428829E-2</v>
      </c>
      <c r="X32" s="5">
        <f t="shared" si="181"/>
        <v>3.6387936737777252E-2</v>
      </c>
      <c r="Y32" s="5">
        <f t="shared" si="182"/>
        <v>1.1046809758380861E-2</v>
      </c>
      <c r="Z32" s="5">
        <f t="shared" si="183"/>
        <v>5.12223777680828E-3</v>
      </c>
      <c r="AA32" s="5">
        <f t="shared" si="184"/>
        <v>7.0604425985677319E-3</v>
      </c>
      <c r="AB32" s="5">
        <f t="shared" si="185"/>
        <v>4.8660226115793317E-3</v>
      </c>
      <c r="AC32" s="5">
        <f t="shared" si="186"/>
        <v>1.1694635992210933E-4</v>
      </c>
      <c r="AD32" s="5">
        <f t="shared" si="187"/>
        <v>2.0651908485057293E-2</v>
      </c>
      <c r="AE32" s="5">
        <f t="shared" si="188"/>
        <v>1.2539194284410816E-2</v>
      </c>
      <c r="AF32" s="5">
        <f t="shared" si="189"/>
        <v>3.8067037101187475E-3</v>
      </c>
      <c r="AG32" s="5">
        <f t="shared" si="190"/>
        <v>7.7043722841892495E-4</v>
      </c>
      <c r="AH32" s="5">
        <f t="shared" si="191"/>
        <v>7.7751572815679864E-4</v>
      </c>
      <c r="AI32" s="5">
        <f t="shared" si="192"/>
        <v>1.0717200972179975E-3</v>
      </c>
      <c r="AJ32" s="5">
        <f t="shared" si="193"/>
        <v>7.3862426519899515E-4</v>
      </c>
      <c r="AK32" s="5">
        <f t="shared" si="194"/>
        <v>3.3937082798450271E-4</v>
      </c>
      <c r="AL32" s="5">
        <f t="shared" si="195"/>
        <v>3.9149690330263652E-6</v>
      </c>
      <c r="AM32" s="5">
        <f t="shared" si="196"/>
        <v>5.6932778509348157E-3</v>
      </c>
      <c r="AN32" s="5">
        <f t="shared" si="197"/>
        <v>3.4567806234304306E-3</v>
      </c>
      <c r="AO32" s="5">
        <f t="shared" si="198"/>
        <v>1.0494246540735787E-3</v>
      </c>
      <c r="AP32" s="5">
        <f t="shared" si="199"/>
        <v>2.1239263244202317E-4</v>
      </c>
      <c r="AQ32" s="5">
        <f t="shared" si="200"/>
        <v>3.2239544406936633E-5</v>
      </c>
      <c r="AR32" s="5">
        <f t="shared" si="201"/>
        <v>9.4416656761746236E-5</v>
      </c>
      <c r="AS32" s="5">
        <f t="shared" si="202"/>
        <v>1.3014299891215929E-4</v>
      </c>
      <c r="AT32" s="5">
        <f t="shared" si="203"/>
        <v>8.9693920261284626E-5</v>
      </c>
      <c r="AU32" s="5">
        <f t="shared" si="204"/>
        <v>4.1211074992299807E-5</v>
      </c>
      <c r="AV32" s="5">
        <f t="shared" si="205"/>
        <v>1.4201235967891184E-5</v>
      </c>
      <c r="AW32" s="5">
        <f t="shared" si="206"/>
        <v>9.1013844935711725E-8</v>
      </c>
      <c r="AX32" s="5">
        <f t="shared" si="207"/>
        <v>1.3079264446430256E-3</v>
      </c>
      <c r="AY32" s="5">
        <f t="shared" si="208"/>
        <v>7.9413211669827379E-4</v>
      </c>
      <c r="AZ32" s="5">
        <f t="shared" si="209"/>
        <v>2.4108611816614953E-4</v>
      </c>
      <c r="BA32" s="5">
        <f t="shared" si="210"/>
        <v>4.8793322211150392E-5</v>
      </c>
      <c r="BB32" s="5">
        <f t="shared" si="211"/>
        <v>7.4064456007802098E-6</v>
      </c>
      <c r="BC32" s="5">
        <f t="shared" si="212"/>
        <v>8.9939252260680572E-7</v>
      </c>
      <c r="BD32" s="5">
        <f t="shared" si="213"/>
        <v>9.5544745390535721E-6</v>
      </c>
      <c r="BE32" s="5">
        <f t="shared" si="214"/>
        <v>1.3169794527675935E-5</v>
      </c>
      <c r="BF32" s="5">
        <f t="shared" si="215"/>
        <v>9.0765581713708577E-6</v>
      </c>
      <c r="BG32" s="5">
        <f t="shared" si="216"/>
        <v>4.1703464223961731E-6</v>
      </c>
      <c r="BH32" s="5">
        <f t="shared" si="217"/>
        <v>1.437091209665478E-6</v>
      </c>
      <c r="BI32" s="5">
        <f t="shared" si="218"/>
        <v>3.9617450172614832E-7</v>
      </c>
      <c r="BJ32" s="8">
        <f t="shared" si="219"/>
        <v>0.55686859510125619</v>
      </c>
      <c r="BK32" s="8">
        <f t="shared" si="220"/>
        <v>0.27940914968650143</v>
      </c>
      <c r="BL32" s="8">
        <f t="shared" si="221"/>
        <v>0.15882197213600477</v>
      </c>
      <c r="BM32" s="8">
        <f t="shared" si="222"/>
        <v>0.31884282215245324</v>
      </c>
      <c r="BN32" s="8">
        <f t="shared" si="223"/>
        <v>0.68058509144526402</v>
      </c>
    </row>
    <row r="33" spans="1:66" x14ac:dyDescent="0.25">
      <c r="A33" t="s">
        <v>346</v>
      </c>
      <c r="B33" t="s">
        <v>236</v>
      </c>
      <c r="C33" t="s">
        <v>244</v>
      </c>
      <c r="D33" t="s">
        <v>68</v>
      </c>
      <c r="E33">
        <f>VLOOKUP(A33,home!$A$2:$E$405,3,FALSE)</f>
        <v>1.4510000000000001</v>
      </c>
      <c r="F33">
        <f>VLOOKUP(B33,home!$B$2:$E$405,3,FALSE)</f>
        <v>0.68920000000000003</v>
      </c>
      <c r="G33">
        <f>VLOOKUP(C33,away!$B$2:$E$405,4,FALSE)</f>
        <v>1.3784000000000001</v>
      </c>
      <c r="H33">
        <f>VLOOKUP(A33,away!$A$2:$E$405,3,FALSE)</f>
        <v>1.0980000000000001</v>
      </c>
      <c r="I33">
        <f>VLOOKUP(C33,away!$B$2:$E$405,3,FALSE)</f>
        <v>0.91069999999999995</v>
      </c>
      <c r="J33">
        <f>VLOOKUP(B33,home!$B$2:$E$405,4,FALSE)</f>
        <v>0</v>
      </c>
      <c r="K33" s="3">
        <f t="shared" si="168"/>
        <v>1.3784402492800003</v>
      </c>
      <c r="L33" s="3">
        <f t="shared" si="169"/>
        <v>0</v>
      </c>
      <c r="M33" s="5">
        <f t="shared" si="170"/>
        <v>0.25197125907115464</v>
      </c>
      <c r="N33" s="5">
        <f t="shared" si="171"/>
        <v>0.34732732516543796</v>
      </c>
      <c r="O33" s="5">
        <f t="shared" si="172"/>
        <v>0</v>
      </c>
      <c r="P33" s="5">
        <f t="shared" si="173"/>
        <v>0</v>
      </c>
      <c r="Q33" s="5">
        <f t="shared" si="174"/>
        <v>0.23938498234140104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0.10999263157752312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3.7904567622671061E-2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1.0449836328529057E-2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2.4007458322721333E-3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0.74746008886783433</v>
      </c>
      <c r="BK33" s="8">
        <f t="shared" si="220"/>
        <v>0.25197125907115464</v>
      </c>
      <c r="BL33" s="8">
        <f t="shared" si="221"/>
        <v>0</v>
      </c>
      <c r="BM33" s="8">
        <f t="shared" si="222"/>
        <v>0.16074778136099535</v>
      </c>
      <c r="BN33" s="8">
        <f t="shared" si="223"/>
        <v>0.83868356657799359</v>
      </c>
    </row>
    <row r="34" spans="1:66" x14ac:dyDescent="0.25">
      <c r="A34" s="20" t="s">
        <v>347</v>
      </c>
      <c r="B34" s="20" t="s">
        <v>253</v>
      </c>
      <c r="C34" s="20" t="s">
        <v>251</v>
      </c>
      <c r="D34" s="20" t="s">
        <v>68</v>
      </c>
      <c r="E34">
        <f>VLOOKUP(A34,home!$A$2:$E$405,3,FALSE)</f>
        <v>1.1607000000000001</v>
      </c>
      <c r="F34">
        <f>VLOOKUP(B34,home!$B$2:$E$405,3,FALSE)</f>
        <v>1.0769</v>
      </c>
      <c r="G34">
        <f>VLOOKUP(C34,away!$B$2:$E$405,4,FALSE)</f>
        <v>0.43080000000000002</v>
      </c>
      <c r="H34">
        <f>VLOOKUP(A34,away!$A$2:$E$405,3,FALSE)</f>
        <v>0.83930000000000005</v>
      </c>
      <c r="I34">
        <f>VLOOKUP(C34,away!$B$2:$E$405,3,FALSE)</f>
        <v>1.4893000000000001</v>
      </c>
      <c r="J34">
        <f>VLOOKUP(B34,home!$B$2:$E$405,4,FALSE)</f>
        <v>0.89359999999999995</v>
      </c>
      <c r="K34" s="3">
        <f t="shared" si="168"/>
        <v>0.538481833164</v>
      </c>
      <c r="L34" s="3">
        <f t="shared" si="169"/>
        <v>1.1169727362639998</v>
      </c>
      <c r="M34" s="5">
        <f t="shared" si="170"/>
        <v>0.19100521083901334</v>
      </c>
      <c r="N34" s="5">
        <f t="shared" si="171"/>
        <v>0.10285283607646821</v>
      </c>
      <c r="O34" s="5">
        <f t="shared" si="172"/>
        <v>0.21334761299153496</v>
      </c>
      <c r="P34" s="5">
        <f t="shared" si="173"/>
        <v>0.11488381374484535</v>
      </c>
      <c r="Q34" s="5">
        <f t="shared" si="174"/>
        <v>2.7692191858286502E-2</v>
      </c>
      <c r="R34" s="5">
        <f t="shared" si="175"/>
        <v>0.11915173352927384</v>
      </c>
      <c r="S34" s="5">
        <f t="shared" si="176"/>
        <v>1.7274778267285539E-2</v>
      </c>
      <c r="T34" s="5">
        <f t="shared" si="177"/>
        <v>3.0931423313097936E-2</v>
      </c>
      <c r="U34" s="5">
        <f t="shared" si="178"/>
        <v>6.4161043895511818E-2</v>
      </c>
      <c r="V34" s="5">
        <f t="shared" si="179"/>
        <v>1.1544725229832291E-3</v>
      </c>
      <c r="W34" s="5">
        <f t="shared" si="180"/>
        <v>4.9705807453931036E-3</v>
      </c>
      <c r="X34" s="5">
        <f t="shared" si="181"/>
        <v>5.5520031760028874E-3</v>
      </c>
      <c r="Y34" s="5">
        <f t="shared" si="182"/>
        <v>3.1007180896231814E-3</v>
      </c>
      <c r="Z34" s="5">
        <f t="shared" si="183"/>
        <v>4.4363079276930666E-2</v>
      </c>
      <c r="AA34" s="5">
        <f t="shared" si="184"/>
        <v>2.3888712253841482E-2</v>
      </c>
      <c r="AB34" s="5">
        <f t="shared" si="185"/>
        <v>6.4318187831879361E-3</v>
      </c>
      <c r="AC34" s="5">
        <f t="shared" si="186"/>
        <v>4.3398752618237799E-5</v>
      </c>
      <c r="AD34" s="5">
        <f t="shared" si="187"/>
        <v>6.6914185791724012E-4</v>
      </c>
      <c r="AE34" s="5">
        <f t="shared" si="188"/>
        <v>7.4741321198659629E-4</v>
      </c>
      <c r="AF34" s="5">
        <f t="shared" si="189"/>
        <v>4.1742009025626676E-4</v>
      </c>
      <c r="AG34" s="5">
        <f t="shared" si="190"/>
        <v>1.5541562012836937E-4</v>
      </c>
      <c r="AH34" s="5">
        <f t="shared" si="191"/>
        <v>1.2388087512262506E-2</v>
      </c>
      <c r="AI34" s="5">
        <f t="shared" si="192"/>
        <v>6.6707600729991696E-3</v>
      </c>
      <c r="AJ34" s="5">
        <f t="shared" si="193"/>
        <v>1.7960415563529058E-3</v>
      </c>
      <c r="AK34" s="5">
        <f t="shared" si="194"/>
        <v>3.2237858323454541E-4</v>
      </c>
      <c r="AL34" s="5">
        <f t="shared" si="195"/>
        <v>1.0441210877235157E-6</v>
      </c>
      <c r="AM34" s="5">
        <f t="shared" si="196"/>
        <v>7.2064146859608086E-5</v>
      </c>
      <c r="AN34" s="5">
        <f t="shared" si="197"/>
        <v>8.049368730430718E-5</v>
      </c>
      <c r="AO34" s="5">
        <f t="shared" si="198"/>
        <v>4.4954627080135387E-5</v>
      </c>
      <c r="AP34" s="5">
        <f t="shared" si="199"/>
        <v>1.6737697605808846E-5</v>
      </c>
      <c r="AQ34" s="5">
        <f t="shared" si="200"/>
        <v>4.6738879733799287E-6</v>
      </c>
      <c r="AR34" s="5">
        <f t="shared" si="201"/>
        <v>2.7674312011299463E-3</v>
      </c>
      <c r="AS34" s="5">
        <f t="shared" si="202"/>
        <v>1.4902114263397037E-3</v>
      </c>
      <c r="AT34" s="5">
        <f t="shared" si="203"/>
        <v>4.0122589032867147E-4</v>
      </c>
      <c r="AU34" s="5">
        <f t="shared" si="204"/>
        <v>7.201761764568034E-5</v>
      </c>
      <c r="AV34" s="5">
        <f t="shared" si="205"/>
        <v>9.6950446924874965E-6</v>
      </c>
      <c r="AW34" s="5">
        <f t="shared" si="206"/>
        <v>1.744463934346015E-8</v>
      </c>
      <c r="AX34" s="5">
        <f t="shared" si="207"/>
        <v>6.4675389843935742E-6</v>
      </c>
      <c r="AY34" s="5">
        <f t="shared" si="208"/>
        <v>7.2240647162921818E-6</v>
      </c>
      <c r="AZ34" s="5">
        <f t="shared" si="209"/>
        <v>4.0345416665525469E-6</v>
      </c>
      <c r="BA34" s="5">
        <f t="shared" si="210"/>
        <v>1.5021576816201057E-6</v>
      </c>
      <c r="BB34" s="5">
        <f t="shared" si="211"/>
        <v>4.1946729398479921E-7</v>
      </c>
      <c r="BC34" s="5">
        <f t="shared" si="212"/>
        <v>9.3706706227091319E-8</v>
      </c>
      <c r="BD34" s="5">
        <f t="shared" si="213"/>
        <v>5.1519086685808022E-4</v>
      </c>
      <c r="BE34" s="5">
        <f t="shared" si="214"/>
        <v>2.7742092241508925E-4</v>
      </c>
      <c r="BF34" s="5">
        <f t="shared" si="215"/>
        <v>7.4693063430062538E-5</v>
      </c>
      <c r="BG34" s="5">
        <f t="shared" si="216"/>
        <v>1.3406952573485003E-5</v>
      </c>
      <c r="BH34" s="5">
        <f t="shared" si="217"/>
        <v>1.8048500997282531E-6</v>
      </c>
      <c r="BI34" s="5">
        <f t="shared" si="218"/>
        <v>1.9437579805757966E-7</v>
      </c>
      <c r="BJ34" s="8">
        <f t="shared" si="219"/>
        <v>0.1773278095630326</v>
      </c>
      <c r="BK34" s="8">
        <f t="shared" si="220"/>
        <v>0.32436994231254968</v>
      </c>
      <c r="BL34" s="8">
        <f t="shared" si="221"/>
        <v>0.45378148138951008</v>
      </c>
      <c r="BM34" s="8">
        <f t="shared" si="222"/>
        <v>0.23090170688252404</v>
      </c>
      <c r="BN34" s="8">
        <f t="shared" si="223"/>
        <v>0.76893339903942226</v>
      </c>
    </row>
    <row r="35" spans="1:66" x14ac:dyDescent="0.25">
      <c r="A35" t="s">
        <v>347</v>
      </c>
      <c r="B35" t="s">
        <v>246</v>
      </c>
      <c r="C35" t="s">
        <v>247</v>
      </c>
      <c r="D35" t="s">
        <v>68</v>
      </c>
      <c r="E35">
        <f>VLOOKUP(A35,home!$A$2:$E$405,3,FALSE)</f>
        <v>1.1607000000000001</v>
      </c>
      <c r="F35">
        <f>VLOOKUP(B35,home!$B$2:$E$405,3,FALSE)</f>
        <v>0.86150000000000004</v>
      </c>
      <c r="G35">
        <f>VLOOKUP(C35,away!$B$2:$E$405,4,FALSE)</f>
        <v>0.28720000000000001</v>
      </c>
      <c r="H35">
        <f>VLOOKUP(A35,away!$A$2:$E$405,3,FALSE)</f>
        <v>0.83930000000000005</v>
      </c>
      <c r="I35">
        <f>VLOOKUP(C35,away!$B$2:$E$405,3,FALSE)</f>
        <v>1.5886</v>
      </c>
      <c r="J35">
        <f>VLOOKUP(B35,home!$B$2:$E$405,4,FALSE)</f>
        <v>1.9858</v>
      </c>
      <c r="K35" s="3">
        <f t="shared" si="168"/>
        <v>0.28718364396000001</v>
      </c>
      <c r="L35" s="3">
        <f t="shared" si="169"/>
        <v>2.6476909298840003</v>
      </c>
      <c r="M35" s="5">
        <f t="shared" si="170"/>
        <v>5.3137383706223167E-2</v>
      </c>
      <c r="N35" s="5">
        <f t="shared" si="171"/>
        <v>1.5260187483253902E-2</v>
      </c>
      <c r="O35" s="5">
        <f t="shared" si="172"/>
        <v>0.14069136887673295</v>
      </c>
      <c r="P35" s="5">
        <f t="shared" si="173"/>
        <v>4.0404259987740707E-2</v>
      </c>
      <c r="Q35" s="5">
        <f t="shared" si="174"/>
        <v>2.191238124476818E-3</v>
      </c>
      <c r="R35" s="5">
        <f t="shared" si="175"/>
        <v>0.18625363064394504</v>
      </c>
      <c r="S35" s="5">
        <f t="shared" si="176"/>
        <v>7.6805824416499935E-3</v>
      </c>
      <c r="T35" s="5">
        <f t="shared" si="177"/>
        <v>5.8017213073932993E-3</v>
      </c>
      <c r="U35" s="5">
        <f t="shared" si="178"/>
        <v>5.3488996349108059E-2</v>
      </c>
      <c r="V35" s="5">
        <f t="shared" si="179"/>
        <v>6.4890128649119981E-4</v>
      </c>
      <c r="W35" s="5">
        <f t="shared" si="180"/>
        <v>2.0976258312377626E-4</v>
      </c>
      <c r="X35" s="5">
        <f t="shared" si="181"/>
        <v>5.5538648876586106E-4</v>
      </c>
      <c r="Y35" s="5">
        <f t="shared" si="182"/>
        <v>7.3524588444274651E-4</v>
      </c>
      <c r="Z35" s="5">
        <f t="shared" si="183"/>
        <v>0.1643806828379793</v>
      </c>
      <c r="AA35" s="5">
        <f t="shared" si="184"/>
        <v>4.7207443494043932E-2</v>
      </c>
      <c r="AB35" s="5">
        <f t="shared" si="185"/>
        <v>6.7786028223276651E-3</v>
      </c>
      <c r="AC35" s="5">
        <f t="shared" si="186"/>
        <v>3.0837960087009436E-5</v>
      </c>
      <c r="AD35" s="5">
        <f t="shared" si="187"/>
        <v>1.5060095746987112E-5</v>
      </c>
      <c r="AE35" s="5">
        <f t="shared" si="188"/>
        <v>3.9874478912482389E-5</v>
      </c>
      <c r="AF35" s="5">
        <f t="shared" si="189"/>
        <v>5.2787648075215239E-5</v>
      </c>
      <c r="AG35" s="5">
        <f t="shared" si="190"/>
        <v>4.6588459006218663E-5</v>
      </c>
      <c r="AH35" s="5">
        <f t="shared" si="191"/>
        <v>0.10880731074956411</v>
      </c>
      <c r="AI35" s="5">
        <f t="shared" si="192"/>
        <v>3.1247679990547905E-2</v>
      </c>
      <c r="AJ35" s="5">
        <f t="shared" si="193"/>
        <v>4.4869113024907622E-3</v>
      </c>
      <c r="AK35" s="5">
        <f t="shared" si="194"/>
        <v>4.2952251265820235E-4</v>
      </c>
      <c r="AL35" s="5">
        <f t="shared" si="195"/>
        <v>9.3793474194039109E-7</v>
      </c>
      <c r="AM35" s="5">
        <f t="shared" si="196"/>
        <v>8.6500263500125171E-7</v>
      </c>
      <c r="AN35" s="5">
        <f t="shared" si="197"/>
        <v>2.2902596310185747E-6</v>
      </c>
      <c r="AO35" s="5">
        <f t="shared" si="198"/>
        <v>3.0319498260636793E-6</v>
      </c>
      <c r="AP35" s="5">
        <f t="shared" si="199"/>
        <v>2.6758886847773917E-6</v>
      </c>
      <c r="AQ35" s="5">
        <f t="shared" si="200"/>
        <v>1.7712315500160824E-6</v>
      </c>
      <c r="AR35" s="5">
        <f t="shared" si="201"/>
        <v>5.7617625955338106E-2</v>
      </c>
      <c r="AS35" s="5">
        <f t="shared" si="202"/>
        <v>1.6546839778178276E-2</v>
      </c>
      <c r="AT35" s="5">
        <f t="shared" si="203"/>
        <v>2.375990871759757E-3</v>
      </c>
      <c r="AU35" s="5">
        <f t="shared" si="204"/>
        <v>2.274485721892214E-4</v>
      </c>
      <c r="AV35" s="5">
        <f t="shared" si="205"/>
        <v>1.6329877443699925E-5</v>
      </c>
      <c r="AW35" s="5">
        <f t="shared" si="206"/>
        <v>1.9810576389020661E-8</v>
      </c>
      <c r="AX35" s="5">
        <f t="shared" si="207"/>
        <v>4.1402434792443542E-8</v>
      </c>
      <c r="AY35" s="5">
        <f t="shared" si="208"/>
        <v>1.0962085107506652E-7</v>
      </c>
      <c r="AZ35" s="5">
        <f t="shared" si="209"/>
        <v>1.4512106655880926E-7</v>
      </c>
      <c r="BA35" s="5">
        <f t="shared" si="210"/>
        <v>1.280785772209505E-7</v>
      </c>
      <c r="BB35" s="5">
        <f t="shared" si="211"/>
        <v>8.4778121805089565E-8</v>
      </c>
      <c r="BC35" s="5">
        <f t="shared" si="212"/>
        <v>4.4893252831187288E-8</v>
      </c>
      <c r="BD35" s="5">
        <f t="shared" si="213"/>
        <v>2.5425610940566314E-2</v>
      </c>
      <c r="BE35" s="5">
        <f t="shared" si="214"/>
        <v>7.3018195998210784E-3</v>
      </c>
      <c r="BF35" s="5">
        <f t="shared" si="215"/>
        <v>1.0484815801075828E-3</v>
      </c>
      <c r="BG35" s="5">
        <f t="shared" si="216"/>
        <v>1.0036892026674478E-4</v>
      </c>
      <c r="BH35" s="5">
        <f t="shared" si="217"/>
        <v>7.2060780656336135E-6</v>
      </c>
      <c r="BI35" s="5">
        <f t="shared" si="218"/>
        <v>4.1389355150977796E-7</v>
      </c>
      <c r="BJ35" s="8">
        <f t="shared" si="219"/>
        <v>2.4919040779828466E-2</v>
      </c>
      <c r="BK35" s="8">
        <f t="shared" si="220"/>
        <v>0.1019030129377851</v>
      </c>
      <c r="BL35" s="8">
        <f t="shared" si="221"/>
        <v>0.69005960280870671</v>
      </c>
      <c r="BM35" s="8">
        <f t="shared" si="222"/>
        <v>0.54332418073165223</v>
      </c>
      <c r="BN35" s="8">
        <f t="shared" si="223"/>
        <v>0.43793806882237252</v>
      </c>
    </row>
    <row r="36" spans="1:66" x14ac:dyDescent="0.25">
      <c r="A36" t="s">
        <v>348</v>
      </c>
      <c r="B36" t="s">
        <v>265</v>
      </c>
      <c r="C36" t="s">
        <v>273</v>
      </c>
      <c r="D36" t="s">
        <v>68</v>
      </c>
      <c r="E36">
        <f>VLOOKUP(A36,home!$A$2:$E$405,3,FALSE)</f>
        <v>1.2707999999999999</v>
      </c>
      <c r="F36">
        <f>VLOOKUP(B36,home!$B$2:$E$405,3,FALSE)</f>
        <v>0.78690000000000004</v>
      </c>
      <c r="G36">
        <f>VLOOKUP(C36,away!$B$2:$E$405,4,FALSE)</f>
        <v>0.98360000000000003</v>
      </c>
      <c r="H36">
        <f>VLOOKUP(A36,away!$A$2:$E$405,3,FALSE)</f>
        <v>1.2917000000000001</v>
      </c>
      <c r="I36">
        <f>VLOOKUP(C36,away!$B$2:$E$405,3,FALSE)</f>
        <v>1.7419</v>
      </c>
      <c r="J36">
        <f>VLOOKUP(B36,home!$B$2:$E$405,4,FALSE)</f>
        <v>1.1613</v>
      </c>
      <c r="K36" s="3">
        <f t="shared" si="168"/>
        <v>0.98359264267200008</v>
      </c>
      <c r="L36" s="3">
        <f t="shared" si="169"/>
        <v>2.6129392026990002</v>
      </c>
      <c r="M36" s="5">
        <f t="shared" si="170"/>
        <v>2.7418649858099595E-2</v>
      </c>
      <c r="N36" s="5">
        <f t="shared" si="171"/>
        <v>2.6968782272426436E-2</v>
      </c>
      <c r="O36" s="5">
        <f t="shared" si="172"/>
        <v>7.1643265099305811E-2</v>
      </c>
      <c r="P36" s="5">
        <f t="shared" si="173"/>
        <v>7.0467788448676863E-2</v>
      </c>
      <c r="Q36" s="5">
        <f t="shared" si="174"/>
        <v>1.3263147912490855E-2</v>
      </c>
      <c r="R36" s="5">
        <f t="shared" si="175"/>
        <v>9.3599747993666632E-2</v>
      </c>
      <c r="S36" s="5">
        <f t="shared" si="176"/>
        <v>4.5276748076096329E-2</v>
      </c>
      <c r="T36" s="5">
        <f t="shared" si="177"/>
        <v>3.4655799131742764E-2</v>
      </c>
      <c r="U36" s="5">
        <f t="shared" si="178"/>
        <v>9.2064023482523794E-2</v>
      </c>
      <c r="V36" s="5">
        <f t="shared" si="179"/>
        <v>1.2929367912321384E-2</v>
      </c>
      <c r="W36" s="5">
        <f t="shared" si="180"/>
        <v>4.3485115684655006E-3</v>
      </c>
      <c r="X36" s="5">
        <f t="shared" si="181"/>
        <v>1.1362396350633623E-2</v>
      </c>
      <c r="Y36" s="5">
        <f t="shared" si="182"/>
        <v>1.484462543058733E-2</v>
      </c>
      <c r="Z36" s="5">
        <f t="shared" si="183"/>
        <v>8.1523483631799537E-2</v>
      </c>
      <c r="AA36" s="5">
        <f t="shared" si="184"/>
        <v>8.0185898705229242E-2</v>
      </c>
      <c r="AB36" s="5">
        <f t="shared" si="185"/>
        <v>3.9435130006252872E-2</v>
      </c>
      <c r="AC36" s="5">
        <f t="shared" si="186"/>
        <v>2.076834489334432E-3</v>
      </c>
      <c r="AD36" s="5">
        <f t="shared" si="187"/>
        <v>1.0692909963291861E-3</v>
      </c>
      <c r="AE36" s="5">
        <f t="shared" si="188"/>
        <v>2.793992363401603E-3</v>
      </c>
      <c r="AF36" s="5">
        <f t="shared" si="189"/>
        <v>3.6502660891868412E-3</v>
      </c>
      <c r="AG36" s="5">
        <f t="shared" si="190"/>
        <v>3.1793077882396868E-3</v>
      </c>
      <c r="AH36" s="5">
        <f t="shared" si="191"/>
        <v>5.3253976580529806E-2</v>
      </c>
      <c r="AI36" s="5">
        <f t="shared" si="192"/>
        <v>5.238021955763611E-2</v>
      </c>
      <c r="AJ36" s="5">
        <f t="shared" si="193"/>
        <v>2.5760399289217445E-2</v>
      </c>
      <c r="AK36" s="5">
        <f t="shared" si="194"/>
        <v>8.4459130710557665E-3</v>
      </c>
      <c r="AL36" s="5">
        <f t="shared" si="195"/>
        <v>2.1350421584540887E-4</v>
      </c>
      <c r="AM36" s="5">
        <f t="shared" si="196"/>
        <v>2.1034935137296011E-4</v>
      </c>
      <c r="AN36" s="5">
        <f t="shared" si="197"/>
        <v>5.4963006646471422E-4</v>
      </c>
      <c r="AO36" s="5">
        <f t="shared" si="198"/>
        <v>7.1807497382385464E-4</v>
      </c>
      <c r="AP36" s="5">
        <f t="shared" si="199"/>
        <v>6.2542874986046932E-4</v>
      </c>
      <c r="AQ36" s="5">
        <f t="shared" si="200"/>
        <v>4.0855182475136171E-4</v>
      </c>
      <c r="AR36" s="5">
        <f t="shared" si="201"/>
        <v>2.782988062137615E-2</v>
      </c>
      <c r="AS36" s="5">
        <f t="shared" si="202"/>
        <v>2.7373265825625645E-2</v>
      </c>
      <c r="AT36" s="5">
        <f t="shared" si="203"/>
        <v>1.346207143599514E-2</v>
      </c>
      <c r="AU36" s="5">
        <f t="shared" si="204"/>
        <v>4.4137314731899028E-3</v>
      </c>
      <c r="AV36" s="5">
        <f t="shared" si="205"/>
        <v>1.0853284509398588E-3</v>
      </c>
      <c r="AW36" s="5">
        <f t="shared" si="206"/>
        <v>1.5242230696744481E-5</v>
      </c>
      <c r="AX36" s="5">
        <f t="shared" si="207"/>
        <v>3.4483012400211807E-5</v>
      </c>
      <c r="AY36" s="5">
        <f t="shared" si="208"/>
        <v>9.010201492766918E-5</v>
      </c>
      <c r="AZ36" s="5">
        <f t="shared" si="209"/>
        <v>1.1771554352333869E-4</v>
      </c>
      <c r="BA36" s="5">
        <f t="shared" si="210"/>
        <v>1.0252785281305066E-4</v>
      </c>
      <c r="BB36" s="5">
        <f t="shared" si="211"/>
        <v>6.6974761495943247E-5</v>
      </c>
      <c r="BC36" s="5">
        <f t="shared" si="212"/>
        <v>3.5000195980833121E-5</v>
      </c>
      <c r="BD36" s="5">
        <f t="shared" si="213"/>
        <v>1.2119631013671164E-2</v>
      </c>
      <c r="BE36" s="5">
        <f t="shared" si="214"/>
        <v>1.192077989694635E-2</v>
      </c>
      <c r="BF36" s="5">
        <f t="shared" si="215"/>
        <v>5.8625957007743569E-3</v>
      </c>
      <c r="BG36" s="5">
        <f t="shared" si="216"/>
        <v>1.9221353327473856E-3</v>
      </c>
      <c r="BH36" s="5">
        <f t="shared" si="217"/>
        <v>4.7264954287755612E-4</v>
      </c>
      <c r="BI36" s="5">
        <f t="shared" si="218"/>
        <v>9.2978922587329697E-5</v>
      </c>
      <c r="BJ36" s="8">
        <f t="shared" si="219"/>
        <v>0.11909495825091822</v>
      </c>
      <c r="BK36" s="8">
        <f t="shared" si="220"/>
        <v>0.15847299501530168</v>
      </c>
      <c r="BL36" s="8">
        <f t="shared" si="221"/>
        <v>0.62332362200214841</v>
      </c>
      <c r="BM36" s="8">
        <f t="shared" si="222"/>
        <v>0.67897881753127076</v>
      </c>
      <c r="BN36" s="8">
        <f t="shared" si="223"/>
        <v>0.30336138158466619</v>
      </c>
    </row>
    <row r="37" spans="1:66" x14ac:dyDescent="0.25">
      <c r="A37" t="s">
        <v>348</v>
      </c>
      <c r="B37" t="s">
        <v>267</v>
      </c>
      <c r="C37" t="s">
        <v>261</v>
      </c>
      <c r="D37" t="s">
        <v>68</v>
      </c>
      <c r="E37">
        <f>VLOOKUP(A37,home!$A$2:$E$405,3,FALSE)</f>
        <v>1.2707999999999999</v>
      </c>
      <c r="F37">
        <f>VLOOKUP(B37,home!$B$2:$E$405,3,FALSE)</f>
        <v>1.5738000000000001</v>
      </c>
      <c r="G37">
        <f>VLOOKUP(C37,away!$B$2:$E$405,4,FALSE)</f>
        <v>2.0983999999999998</v>
      </c>
      <c r="H37">
        <f>VLOOKUP(A37,away!$A$2:$E$405,3,FALSE)</f>
        <v>1.2917000000000001</v>
      </c>
      <c r="I37">
        <f>VLOOKUP(C37,away!$B$2:$E$405,3,FALSE)</f>
        <v>1.0322</v>
      </c>
      <c r="J37">
        <f>VLOOKUP(B37,home!$B$2:$E$405,4,FALSE)</f>
        <v>0.7742</v>
      </c>
      <c r="K37" s="3">
        <f t="shared" si="168"/>
        <v>4.1967686079359998</v>
      </c>
      <c r="L37" s="3">
        <f t="shared" si="169"/>
        <v>1.0322352393080001</v>
      </c>
      <c r="M37" s="5">
        <f t="shared" si="170"/>
        <v>5.3588608887326344E-3</v>
      </c>
      <c r="N37" s="5">
        <f t="shared" si="171"/>
        <v>2.2489899152129126E-2</v>
      </c>
      <c r="O37" s="5">
        <f t="shared" si="172"/>
        <v>5.5316050518992126E-3</v>
      </c>
      <c r="P37" s="5">
        <f t="shared" si="173"/>
        <v>2.3214866433310798E-2</v>
      </c>
      <c r="Q37" s="5">
        <f t="shared" si="174"/>
        <v>4.7192451378650996E-2</v>
      </c>
      <c r="R37" s="5">
        <f t="shared" si="175"/>
        <v>2.8549588322522622E-3</v>
      </c>
      <c r="S37" s="5">
        <f t="shared" si="176"/>
        <v>2.5142004742537596E-2</v>
      </c>
      <c r="T37" s="5">
        <f t="shared" si="177"/>
        <v>4.871371134237297E-2</v>
      </c>
      <c r="U37" s="5">
        <f t="shared" si="178"/>
        <v>1.1981601604145912E-2</v>
      </c>
      <c r="V37" s="5">
        <f t="shared" si="179"/>
        <v>1.2101831466768104E-2</v>
      </c>
      <c r="W37" s="5">
        <f t="shared" si="180"/>
        <v>6.6018599492489505E-2</v>
      </c>
      <c r="X37" s="5">
        <f t="shared" si="181"/>
        <v>6.8146724845908918E-2</v>
      </c>
      <c r="Y37" s="5">
        <f t="shared" si="182"/>
        <v>3.5171725414686605E-2</v>
      </c>
      <c r="Z37" s="5">
        <f t="shared" si="183"/>
        <v>9.8232970447480108E-4</v>
      </c>
      <c r="AA37" s="5">
        <f t="shared" si="184"/>
        <v>4.122610466382892E-3</v>
      </c>
      <c r="AB37" s="5">
        <f t="shared" si="185"/>
        <v>8.6508210940320577E-3</v>
      </c>
      <c r="AC37" s="5">
        <f t="shared" si="186"/>
        <v>3.2766105396829703E-3</v>
      </c>
      <c r="AD37" s="5">
        <f t="shared" si="187"/>
        <v>6.9266196472494879E-2</v>
      </c>
      <c r="AE37" s="5">
        <f t="shared" si="188"/>
        <v>7.1499008891740698E-2</v>
      </c>
      <c r="AF37" s="5">
        <f t="shared" si="189"/>
        <v>3.6901898276825384E-2</v>
      </c>
      <c r="AG37" s="5">
        <f t="shared" si="190"/>
        <v>1.2697146599566111E-2</v>
      </c>
      <c r="AH37" s="5">
        <f t="shared" si="191"/>
        <v>2.5349883439447577E-4</v>
      </c>
      <c r="AI37" s="5">
        <f t="shared" si="192"/>
        <v>1.0638759503351024E-3</v>
      </c>
      <c r="AJ37" s="5">
        <f t="shared" si="193"/>
        <v>2.2324205955522184E-3</v>
      </c>
      <c r="AK37" s="5">
        <f t="shared" si="194"/>
        <v>3.1229842250411139E-3</v>
      </c>
      <c r="AL37" s="5">
        <f t="shared" si="195"/>
        <v>5.6777794842670891E-4</v>
      </c>
      <c r="AM37" s="5">
        <f t="shared" si="196"/>
        <v>5.8138839789378761E-2</v>
      </c>
      <c r="AN37" s="5">
        <f t="shared" si="197"/>
        <v>6.0012959203078857E-2</v>
      </c>
      <c r="AO37" s="5">
        <f t="shared" si="198"/>
        <v>3.097374565228567E-2</v>
      </c>
      <c r="AP37" s="5">
        <f t="shared" si="199"/>
        <v>1.0657397251884079E-2</v>
      </c>
      <c r="AQ37" s="5">
        <f t="shared" si="200"/>
        <v>2.750235250674745E-3</v>
      </c>
      <c r="AR37" s="5">
        <f t="shared" si="201"/>
        <v>5.2334085997096174E-5</v>
      </c>
      <c r="AS37" s="5">
        <f t="shared" si="202"/>
        <v>2.1963404923763618E-4</v>
      </c>
      <c r="AT37" s="5">
        <f t="shared" si="203"/>
        <v>4.608766415371907E-4</v>
      </c>
      <c r="AU37" s="5">
        <f t="shared" si="204"/>
        <v>6.4473087377808498E-4</v>
      </c>
      <c r="AV37" s="5">
        <f t="shared" si="205"/>
        <v>6.7644657290975353E-4</v>
      </c>
      <c r="AW37" s="5">
        <f t="shared" si="206"/>
        <v>6.83234403219855E-5</v>
      </c>
      <c r="AX37" s="5">
        <f t="shared" si="207"/>
        <v>4.0665876288314196E-2</v>
      </c>
      <c r="AY37" s="5">
        <f t="shared" si="208"/>
        <v>4.1976750542137529E-2</v>
      </c>
      <c r="AZ37" s="5">
        <f t="shared" si="209"/>
        <v>2.1664940570617772E-2</v>
      </c>
      <c r="BA37" s="5">
        <f t="shared" si="210"/>
        <v>7.4544383715017476E-3</v>
      </c>
      <c r="BB37" s="5">
        <f t="shared" si="211"/>
        <v>1.9236834940784607E-3</v>
      </c>
      <c r="BC37" s="5">
        <f t="shared" si="212"/>
        <v>3.9713877837258612E-4</v>
      </c>
      <c r="BD37" s="5">
        <f t="shared" si="213"/>
        <v>9.0035146305296668E-6</v>
      </c>
      <c r="BE37" s="5">
        <f t="shared" si="214"/>
        <v>3.7785667562499391E-5</v>
      </c>
      <c r="BF37" s="5">
        <f t="shared" si="215"/>
        <v>7.9288851728101531E-5</v>
      </c>
      <c r="BG37" s="5">
        <f t="shared" si="216"/>
        <v>1.1091898796392954E-4</v>
      </c>
      <c r="BH37" s="5">
        <f t="shared" si="217"/>
        <v>1.163753316777626E-4</v>
      </c>
      <c r="BI37" s="5">
        <f t="shared" si="218"/>
        <v>9.7680067744674819E-5</v>
      </c>
      <c r="BJ37" s="8">
        <f t="shared" si="219"/>
        <v>0.75471336705918957</v>
      </c>
      <c r="BK37" s="8">
        <f t="shared" si="220"/>
        <v>0.11163870256159633</v>
      </c>
      <c r="BL37" s="8">
        <f t="shared" si="221"/>
        <v>4.2319451298802505E-2</v>
      </c>
      <c r="BM37" s="8">
        <f t="shared" si="222"/>
        <v>0.76110278178527269</v>
      </c>
      <c r="BN37" s="8">
        <f t="shared" si="223"/>
        <v>0.10664264173697502</v>
      </c>
    </row>
    <row r="38" spans="1:66" x14ac:dyDescent="0.25">
      <c r="A38" t="s">
        <v>348</v>
      </c>
      <c r="B38" t="s">
        <v>268</v>
      </c>
      <c r="C38" t="s">
        <v>270</v>
      </c>
      <c r="D38" t="s">
        <v>68</v>
      </c>
      <c r="E38">
        <f>VLOOKUP(A38,home!$A$2:$E$405,3,FALSE)</f>
        <v>1.2707999999999999</v>
      </c>
      <c r="F38">
        <f>VLOOKUP(B38,home!$B$2:$E$405,3,FALSE)</f>
        <v>1.0491999999999999</v>
      </c>
      <c r="G38">
        <f>VLOOKUP(C38,away!$B$2:$E$405,4,FALSE)</f>
        <v>0.52459999999999996</v>
      </c>
      <c r="H38">
        <f>VLOOKUP(A38,away!$A$2:$E$405,3,FALSE)</f>
        <v>1.2917000000000001</v>
      </c>
      <c r="I38">
        <f>VLOOKUP(C38,away!$B$2:$E$405,3,FALSE)</f>
        <v>0.5161</v>
      </c>
      <c r="J38">
        <f>VLOOKUP(B38,home!$B$2:$E$405,4,FALSE)</f>
        <v>0.5161</v>
      </c>
      <c r="K38" s="3">
        <f t="shared" si="168"/>
        <v>0.69946143465599986</v>
      </c>
      <c r="L38" s="3">
        <f t="shared" si="169"/>
        <v>0.34405619155700001</v>
      </c>
      <c r="M38" s="5">
        <f t="shared" si="170"/>
        <v>0.35221354471265737</v>
      </c>
      <c r="N38" s="5">
        <f t="shared" si="171"/>
        <v>0.24635979128999044</v>
      </c>
      <c r="O38" s="5">
        <f t="shared" si="172"/>
        <v>0.12118125080862802</v>
      </c>
      <c r="P38" s="5">
        <f t="shared" si="173"/>
        <v>8.4761611544011489E-2</v>
      </c>
      <c r="Q38" s="5">
        <f t="shared" si="174"/>
        <v>8.6159586528624696E-2</v>
      </c>
      <c r="R38" s="5">
        <f t="shared" si="175"/>
        <v>2.0846579820665088E-2</v>
      </c>
      <c r="S38" s="5">
        <f t="shared" si="176"/>
        <v>5.0995560075629554E-3</v>
      </c>
      <c r="T38" s="5">
        <f t="shared" si="177"/>
        <v>2.9643739207164416E-2</v>
      </c>
      <c r="U38" s="5">
        <f t="shared" si="178"/>
        <v>1.4581378629033219E-2</v>
      </c>
      <c r="V38" s="5">
        <f t="shared" si="179"/>
        <v>1.3635874910067117E-4</v>
      </c>
      <c r="W38" s="5">
        <f t="shared" si="180"/>
        <v>2.00884360008932E-2</v>
      </c>
      <c r="X38" s="5">
        <f t="shared" si="181"/>
        <v>6.9115507848038459E-3</v>
      </c>
      <c r="Y38" s="5">
        <f t="shared" si="182"/>
        <v>1.1889809203862027E-3</v>
      </c>
      <c r="Z38" s="5">
        <f t="shared" si="183"/>
        <v>2.3907982866956793E-3</v>
      </c>
      <c r="AA38" s="5">
        <f t="shared" si="184"/>
        <v>1.6722711995852664E-3</v>
      </c>
      <c r="AB38" s="5">
        <f t="shared" si="185"/>
        <v>5.8484460619791007E-4</v>
      </c>
      <c r="AC38" s="5">
        <f t="shared" si="186"/>
        <v>2.0509552186812626E-6</v>
      </c>
      <c r="AD38" s="5">
        <f t="shared" si="187"/>
        <v>3.5127715662949975E-3</v>
      </c>
      <c r="AE38" s="5">
        <f t="shared" si="188"/>
        <v>1.2085908069091745E-3</v>
      </c>
      <c r="AF38" s="5">
        <f t="shared" si="189"/>
        <v>2.0791157508798607E-4</v>
      </c>
      <c r="AG38" s="5">
        <f t="shared" si="190"/>
        <v>2.3844421568463241E-5</v>
      </c>
      <c r="AH38" s="5">
        <f t="shared" si="191"/>
        <v>2.0564223832537904E-4</v>
      </c>
      <c r="AI38" s="5">
        <f t="shared" si="192"/>
        <v>1.4383881504494064E-4</v>
      </c>
      <c r="AJ38" s="5">
        <f t="shared" si="193"/>
        <v>5.0304851965276598E-5</v>
      </c>
      <c r="AK38" s="5">
        <f t="shared" si="194"/>
        <v>1.1728767975263356E-5</v>
      </c>
      <c r="AL38" s="5">
        <f t="shared" si="195"/>
        <v>1.9742826151884466E-8</v>
      </c>
      <c r="AM38" s="5">
        <f t="shared" si="196"/>
        <v>4.9140964787590066E-4</v>
      </c>
      <c r="AN38" s="5">
        <f t="shared" si="197"/>
        <v>1.690725319425488E-4</v>
      </c>
      <c r="AO38" s="5">
        <f t="shared" si="198"/>
        <v>2.9085225718526281E-5</v>
      </c>
      <c r="AP38" s="5">
        <f t="shared" si="199"/>
        <v>3.3356506637639534E-6</v>
      </c>
      <c r="AQ38" s="5">
        <f t="shared" si="200"/>
        <v>2.8691281593480124E-7</v>
      </c>
      <c r="AR38" s="5">
        <f t="shared" si="201"/>
        <v>1.4150497068297381E-5</v>
      </c>
      <c r="AS38" s="5">
        <f t="shared" si="202"/>
        <v>9.8977269804868044E-6</v>
      </c>
      <c r="AT38" s="5">
        <f t="shared" si="203"/>
        <v>3.461539156802349E-6</v>
      </c>
      <c r="AU38" s="5">
        <f t="shared" si="204"/>
        <v>8.070710482449637E-7</v>
      </c>
      <c r="AV38" s="5">
        <f t="shared" si="205"/>
        <v>1.4112876831868595E-7</v>
      </c>
      <c r="AW38" s="5">
        <f t="shared" si="206"/>
        <v>1.3197752283681261E-10</v>
      </c>
      <c r="AX38" s="5">
        <f t="shared" si="207"/>
        <v>5.7287016217846194E-5</v>
      </c>
      <c r="AY38" s="5">
        <f t="shared" si="208"/>
        <v>1.9709952625576256E-5</v>
      </c>
      <c r="AZ38" s="5">
        <f t="shared" si="209"/>
        <v>3.3906656180623289E-6</v>
      </c>
      <c r="BA38" s="5">
        <f t="shared" si="210"/>
        <v>3.8885983313126213E-7</v>
      </c>
      <c r="BB38" s="5">
        <f t="shared" si="211"/>
        <v>3.3447408309158144E-8</v>
      </c>
      <c r="BC38" s="5">
        <f t="shared" si="212"/>
        <v>2.3015575840601834E-9</v>
      </c>
      <c r="BD38" s="5">
        <f t="shared" si="213"/>
        <v>8.1142768832614743E-7</v>
      </c>
      <c r="BE38" s="5">
        <f t="shared" si="214"/>
        <v>5.6756237499620854E-7</v>
      </c>
      <c r="BF38" s="5">
        <f t="shared" si="215"/>
        <v>1.984939965358073E-7</v>
      </c>
      <c r="BG38" s="5">
        <f t="shared" si="216"/>
        <v>4.627963186251295E-8</v>
      </c>
      <c r="BH38" s="5">
        <f t="shared" si="217"/>
        <v>8.092704424476205E-9</v>
      </c>
      <c r="BI38" s="5">
        <f t="shared" si="218"/>
        <v>1.1321069293982171E-9</v>
      </c>
      <c r="BJ38" s="8">
        <f t="shared" si="219"/>
        <v>0.39607920531400048</v>
      </c>
      <c r="BK38" s="8">
        <f t="shared" si="220"/>
        <v>0.44223285166400284</v>
      </c>
      <c r="BL38" s="8">
        <f t="shared" si="221"/>
        <v>0.15930793068894553</v>
      </c>
      <c r="BM38" s="8">
        <f t="shared" si="222"/>
        <v>8.8468711428419666E-2</v>
      </c>
      <c r="BN38" s="8">
        <f t="shared" si="223"/>
        <v>0.91152236470457704</v>
      </c>
    </row>
    <row r="39" spans="1:66" x14ac:dyDescent="0.25">
      <c r="A39" t="s">
        <v>349</v>
      </c>
      <c r="B39" t="s">
        <v>284</v>
      </c>
      <c r="C39" t="s">
        <v>283</v>
      </c>
      <c r="D39" t="s">
        <v>68</v>
      </c>
      <c r="E39">
        <f>VLOOKUP(A39,home!$A$2:$E$405,3,FALSE)</f>
        <v>1.4559</v>
      </c>
      <c r="F39">
        <f>VLOOKUP(B39,home!$B$2:$E$405,3,FALSE)</f>
        <v>0.2944</v>
      </c>
      <c r="G39">
        <f>VLOOKUP(C39,away!$B$2:$E$405,4,FALSE)</f>
        <v>0.83950000000000002</v>
      </c>
      <c r="H39">
        <f>VLOOKUP(A39,away!$A$2:$E$405,3,FALSE)</f>
        <v>1.0662</v>
      </c>
      <c r="I39">
        <f>VLOOKUP(C39,away!$B$2:$E$405,3,FALSE)</f>
        <v>1.6674</v>
      </c>
      <c r="J39">
        <f>VLOOKUP(B39,home!$B$2:$E$405,4,FALSE)</f>
        <v>0.66990000000000005</v>
      </c>
      <c r="K39" s="3">
        <f t="shared" si="168"/>
        <v>0.35982393792</v>
      </c>
      <c r="L39" s="3">
        <f t="shared" si="169"/>
        <v>1.190936081412</v>
      </c>
      <c r="M39" s="5">
        <f t="shared" si="170"/>
        <v>0.21208672254826333</v>
      </c>
      <c r="N39" s="5">
        <f t="shared" si="171"/>
        <v>7.631387968786256E-2</v>
      </c>
      <c r="O39" s="5">
        <f t="shared" si="172"/>
        <v>0.25258173027114278</v>
      </c>
      <c r="P39" s="5">
        <f t="shared" si="173"/>
        <v>9.0884952832809854E-2</v>
      </c>
      <c r="Q39" s="5">
        <f t="shared" si="174"/>
        <v>1.3729780353619901E-2</v>
      </c>
      <c r="R39" s="5">
        <f t="shared" si="175"/>
        <v>0.15040434804268882</v>
      </c>
      <c r="S39" s="5">
        <f t="shared" si="176"/>
        <v>9.7366711034237163E-3</v>
      </c>
      <c r="T39" s="5">
        <f t="shared" si="177"/>
        <v>1.6351290812987546E-2</v>
      </c>
      <c r="U39" s="5">
        <f t="shared" si="178"/>
        <v>5.4119084793010523E-2</v>
      </c>
      <c r="V39" s="5">
        <f t="shared" si="179"/>
        <v>4.6360327582079956E-4</v>
      </c>
      <c r="W39" s="5">
        <f t="shared" si="180"/>
        <v>1.6467678778720541E-3</v>
      </c>
      <c r="X39" s="5">
        <f t="shared" si="181"/>
        <v>1.961195283468099E-3</v>
      </c>
      <c r="Y39" s="5">
        <f t="shared" si="182"/>
        <v>1.1678291128885976E-3</v>
      </c>
      <c r="Z39" s="5">
        <f t="shared" si="183"/>
        <v>5.970732162842881E-2</v>
      </c>
      <c r="AA39" s="5">
        <f t="shared" si="184"/>
        <v>2.1484123590997242E-2</v>
      </c>
      <c r="AB39" s="5">
        <f t="shared" si="185"/>
        <v>3.8652509766362985E-3</v>
      </c>
      <c r="AC39" s="5">
        <f t="shared" si="186"/>
        <v>1.2416666561517431E-5</v>
      </c>
      <c r="AD39" s="5">
        <f t="shared" si="187"/>
        <v>1.4813662566402102E-4</v>
      </c>
      <c r="AE39" s="5">
        <f t="shared" si="188"/>
        <v>1.7642125248190551E-4</v>
      </c>
      <c r="AF39" s="5">
        <f t="shared" si="189"/>
        <v>1.0505321755429885E-4</v>
      </c>
      <c r="AG39" s="5">
        <f t="shared" si="190"/>
        <v>4.1703889084613003E-5</v>
      </c>
      <c r="AH39" s="5">
        <f t="shared" si="191"/>
        <v>1.7776900912941752E-2</v>
      </c>
      <c r="AI39" s="5">
        <f t="shared" si="192"/>
        <v>6.3965544905083445E-3</v>
      </c>
      <c r="AJ39" s="5">
        <f t="shared" si="193"/>
        <v>1.1508167129472857E-3</v>
      </c>
      <c r="AK39" s="5">
        <f t="shared" si="194"/>
        <v>1.3803046715894752E-4</v>
      </c>
      <c r="AL39" s="5">
        <f t="shared" si="195"/>
        <v>2.1283522914121802E-7</v>
      </c>
      <c r="AM39" s="5">
        <f t="shared" si="196"/>
        <v>1.0660620799321801E-5</v>
      </c>
      <c r="AN39" s="5">
        <f t="shared" si="197"/>
        <v>1.2696117960163569E-5</v>
      </c>
      <c r="AO39" s="5">
        <f t="shared" si="198"/>
        <v>7.5601324863108604E-6</v>
      </c>
      <c r="AP39" s="5">
        <f t="shared" si="199"/>
        <v>3.0012115194008724E-6</v>
      </c>
      <c r="AQ39" s="5">
        <f t="shared" si="200"/>
        <v>8.9356277160095808E-7</v>
      </c>
      <c r="AR39" s="5">
        <f t="shared" si="201"/>
        <v>4.2342305425816483E-3</v>
      </c>
      <c r="AS39" s="5">
        <f t="shared" si="202"/>
        <v>1.5235775078928668E-3</v>
      </c>
      <c r="AT39" s="5">
        <f t="shared" si="203"/>
        <v>2.7410982930817555E-4</v>
      </c>
      <c r="AU39" s="5">
        <f t="shared" si="204"/>
        <v>3.2877092734748913E-5</v>
      </c>
      <c r="AV39" s="5">
        <f t="shared" si="205"/>
        <v>2.9574912437945937E-6</v>
      </c>
      <c r="AW39" s="5">
        <f t="shared" si="206"/>
        <v>2.5334918986131514E-9</v>
      </c>
      <c r="AX39" s="5">
        <f t="shared" si="207"/>
        <v>6.3932442611397066E-7</v>
      </c>
      <c r="AY39" s="5">
        <f t="shared" si="208"/>
        <v>7.6139452678714801E-7</v>
      </c>
      <c r="AZ39" s="5">
        <f t="shared" si="209"/>
        <v>4.5338610707021519E-7</v>
      </c>
      <c r="BA39" s="5">
        <f t="shared" si="210"/>
        <v>1.7998462457361452E-7</v>
      </c>
      <c r="BB39" s="5">
        <f t="shared" si="211"/>
        <v>5.3587545876027646E-8</v>
      </c>
      <c r="BC39" s="5">
        <f t="shared" si="212"/>
        <v>1.2763868379616419E-8</v>
      </c>
      <c r="BD39" s="5">
        <f t="shared" si="213"/>
        <v>8.4044965502953219E-4</v>
      </c>
      <c r="BE39" s="5">
        <f t="shared" si="214"/>
        <v>3.0241390449623178E-4</v>
      </c>
      <c r="BF39" s="5">
        <f t="shared" si="215"/>
        <v>5.4407880998798446E-5</v>
      </c>
      <c r="BG39" s="5">
        <f t="shared" si="216"/>
        <v>6.5257526649567996E-6</v>
      </c>
      <c r="BH39" s="5">
        <f t="shared" si="217"/>
        <v>5.8703050544917243E-7</v>
      </c>
      <c r="BI39" s="5">
        <f t="shared" si="218"/>
        <v>4.2245525629977873E-8</v>
      </c>
      <c r="BJ39" s="8">
        <f t="shared" si="219"/>
        <v>0.1116789702001192</v>
      </c>
      <c r="BK39" s="8">
        <f t="shared" si="220"/>
        <v>0.31318534065663511</v>
      </c>
      <c r="BL39" s="8">
        <f t="shared" si="221"/>
        <v>0.51518901919101368</v>
      </c>
      <c r="BM39" s="8">
        <f t="shared" si="222"/>
        <v>0.20375847907877487</v>
      </c>
      <c r="BN39" s="8">
        <f t="shared" si="223"/>
        <v>0.79600141373638733</v>
      </c>
    </row>
    <row r="40" spans="1:66" x14ac:dyDescent="0.25">
      <c r="A40" t="s">
        <v>349</v>
      </c>
      <c r="B40" t="s">
        <v>288</v>
      </c>
      <c r="C40" t="s">
        <v>275</v>
      </c>
      <c r="D40" t="s">
        <v>68</v>
      </c>
      <c r="E40">
        <f>VLOOKUP(A40,home!$A$2:$E$405,3,FALSE)</f>
        <v>1.4559</v>
      </c>
      <c r="F40">
        <f>VLOOKUP(B40,home!$B$2:$E$405,3,FALSE)</f>
        <v>0.68689999999999996</v>
      </c>
      <c r="G40">
        <f>VLOOKUP(C40,away!$B$2:$E$405,4,FALSE)</f>
        <v>1.45</v>
      </c>
      <c r="H40">
        <f>VLOOKUP(A40,away!$A$2:$E$405,3,FALSE)</f>
        <v>1.0662</v>
      </c>
      <c r="I40">
        <f>VLOOKUP(C40,away!$B$2:$E$405,3,FALSE)</f>
        <v>0.52110000000000001</v>
      </c>
      <c r="J40">
        <f>VLOOKUP(B40,home!$B$2:$E$405,4,FALSE)</f>
        <v>0.82069999999999999</v>
      </c>
      <c r="K40" s="3">
        <f t="shared" si="168"/>
        <v>1.4500836794999998</v>
      </c>
      <c r="L40" s="3">
        <f t="shared" si="169"/>
        <v>0.45597831017399998</v>
      </c>
      <c r="M40" s="5">
        <f t="shared" si="170"/>
        <v>0.14866467840544811</v>
      </c>
      <c r="N40" s="5">
        <f t="shared" si="171"/>
        <v>0.21557622387385633</v>
      </c>
      <c r="O40" s="5">
        <f t="shared" si="172"/>
        <v>6.7787868841877361E-2</v>
      </c>
      <c r="P40" s="5">
        <f t="shared" si="173"/>
        <v>9.8298082275692922E-2</v>
      </c>
      <c r="Q40" s="5">
        <f t="shared" si="174"/>
        <v>0.15630178196385869</v>
      </c>
      <c r="R40" s="5">
        <f t="shared" si="175"/>
        <v>1.5454898942407994E-2</v>
      </c>
      <c r="S40" s="5">
        <f t="shared" si="176"/>
        <v>1.6248837791729275E-2</v>
      </c>
      <c r="T40" s="5">
        <f t="shared" si="177"/>
        <v>7.1270222417065265E-2</v>
      </c>
      <c r="U40" s="5">
        <f t="shared" si="178"/>
        <v>2.2410896724707637E-2</v>
      </c>
      <c r="V40" s="5">
        <f t="shared" si="179"/>
        <v>1.1937600565749002E-3</v>
      </c>
      <c r="W40" s="5">
        <f t="shared" si="180"/>
        <v>7.5550221034186321E-2</v>
      </c>
      <c r="X40" s="5">
        <f t="shared" si="181"/>
        <v>3.4449262120440464E-2</v>
      </c>
      <c r="Y40" s="5">
        <f t="shared" si="182"/>
        <v>7.8540581642098147E-3</v>
      </c>
      <c r="Z40" s="5">
        <f t="shared" si="183"/>
        <v>2.3490329012230459E-3</v>
      </c>
      <c r="AA40" s="5">
        <f t="shared" si="184"/>
        <v>3.4062942726720735E-3</v>
      </c>
      <c r="AB40" s="5">
        <f t="shared" si="185"/>
        <v>2.4697058661880488E-3</v>
      </c>
      <c r="AC40" s="5">
        <f t="shared" si="186"/>
        <v>4.9332634656921595E-5</v>
      </c>
      <c r="AD40" s="5">
        <f t="shared" si="187"/>
        <v>2.7388535626072803E-2</v>
      </c>
      <c r="AE40" s="5">
        <f t="shared" si="188"/>
        <v>1.2488578192917071E-2</v>
      </c>
      <c r="AF40" s="5">
        <f t="shared" si="189"/>
        <v>2.8472603904410964E-3</v>
      </c>
      <c r="AG40" s="5">
        <f t="shared" si="190"/>
        <v>4.3276299381956495E-4</v>
      </c>
      <c r="AH40" s="5">
        <f t="shared" si="191"/>
        <v>2.6777701321070322E-4</v>
      </c>
      <c r="AI40" s="5">
        <f t="shared" si="192"/>
        <v>3.8829907660209656E-4</v>
      </c>
      <c r="AJ40" s="5">
        <f t="shared" si="193"/>
        <v>2.815330768728103E-4</v>
      </c>
      <c r="AK40" s="5">
        <f t="shared" si="194"/>
        <v>1.3608217333756039E-4</v>
      </c>
      <c r="AL40" s="5">
        <f t="shared" si="195"/>
        <v>1.3047627539764177E-6</v>
      </c>
      <c r="AM40" s="5">
        <f t="shared" si="196"/>
        <v>7.9431337033544838E-3</v>
      </c>
      <c r="AN40" s="5">
        <f t="shared" si="197"/>
        <v>3.621896683541724E-3</v>
      </c>
      <c r="AO40" s="5">
        <f t="shared" si="198"/>
        <v>8.2575316469308505E-4</v>
      </c>
      <c r="AP40" s="5">
        <f t="shared" si="199"/>
        <v>1.2550851088586189E-4</v>
      </c>
      <c r="AQ40" s="5">
        <f t="shared" si="200"/>
        <v>1.4307289676547595E-5</v>
      </c>
      <c r="AR40" s="5">
        <f t="shared" si="201"/>
        <v>2.442010199745147E-5</v>
      </c>
      <c r="AS40" s="5">
        <f t="shared" si="202"/>
        <v>3.5411191358229721E-5</v>
      </c>
      <c r="AT40" s="5">
        <f t="shared" si="203"/>
        <v>2.5674595330110179E-5</v>
      </c>
      <c r="AU40" s="5">
        <f t="shared" si="204"/>
        <v>1.2410103888653231E-5</v>
      </c>
      <c r="AV40" s="5">
        <f t="shared" si="205"/>
        <v>4.4989222774588848E-6</v>
      </c>
      <c r="AW40" s="5">
        <f t="shared" si="206"/>
        <v>2.3964385622036958E-8</v>
      </c>
      <c r="AX40" s="5">
        <f t="shared" si="207"/>
        <v>1.9197014245534571E-3</v>
      </c>
      <c r="AY40" s="5">
        <f t="shared" si="208"/>
        <v>8.7534221160650574E-4</v>
      </c>
      <c r="AZ40" s="5">
        <f t="shared" si="209"/>
        <v>1.995685312361532E-4</v>
      </c>
      <c r="BA40" s="5">
        <f t="shared" si="210"/>
        <v>3.0332973878989429E-5</v>
      </c>
      <c r="BB40" s="5">
        <f t="shared" si="211"/>
        <v>3.4577945429734196E-6</v>
      </c>
      <c r="BC40" s="5">
        <f t="shared" si="212"/>
        <v>3.1533586252677978E-7</v>
      </c>
      <c r="BD40" s="5">
        <f t="shared" si="213"/>
        <v>1.8558394738457732E-6</v>
      </c>
      <c r="BE40" s="5">
        <f t="shared" si="214"/>
        <v>2.6911225327956222E-6</v>
      </c>
      <c r="BF40" s="5">
        <f t="shared" si="215"/>
        <v>1.9511764321708179E-6</v>
      </c>
      <c r="BG40" s="5">
        <f t="shared" si="216"/>
        <v>9.4312303337198069E-7</v>
      </c>
      <c r="BH40" s="5">
        <f t="shared" si="217"/>
        <v>3.419018296133108E-7</v>
      </c>
      <c r="BI40" s="5">
        <f t="shared" si="218"/>
        <v>9.9157252622690203E-8</v>
      </c>
      <c r="BJ40" s="8">
        <f t="shared" si="219"/>
        <v>0.61971822440069979</v>
      </c>
      <c r="BK40" s="8">
        <f t="shared" si="220"/>
        <v>0.26533133813846255</v>
      </c>
      <c r="BL40" s="8">
        <f t="shared" si="221"/>
        <v>0.11271365322328263</v>
      </c>
      <c r="BM40" s="8">
        <f t="shared" si="222"/>
        <v>0.29715339611330566</v>
      </c>
      <c r="BN40" s="8">
        <f t="shared" si="223"/>
        <v>0.70208353430314152</v>
      </c>
    </row>
    <row r="41" spans="1:66" x14ac:dyDescent="0.25">
      <c r="A41" t="s">
        <v>357</v>
      </c>
      <c r="B41" t="s">
        <v>328</v>
      </c>
      <c r="C41" t="s">
        <v>329</v>
      </c>
      <c r="D41" t="s">
        <v>68</v>
      </c>
      <c r="E41">
        <f>VLOOKUP(A41,home!$A$2:$E$405,3,FALSE)</f>
        <v>1.9167000000000001</v>
      </c>
      <c r="F41">
        <f>VLOOKUP(B41,home!$B$2:$E$405,3,FALSE)</f>
        <v>0.86960000000000004</v>
      </c>
      <c r="G41">
        <f>VLOOKUP(C41,away!$B$2:$E$405,4,FALSE)</f>
        <v>0.86960000000000004</v>
      </c>
      <c r="H41">
        <f>VLOOKUP(A41,away!$A$2:$E$405,3,FALSE)</f>
        <v>1.5417000000000001</v>
      </c>
      <c r="I41">
        <f>VLOOKUP(C41,away!$B$2:$E$405,3,FALSE)</f>
        <v>1.0810999999999999</v>
      </c>
      <c r="J41">
        <f>VLOOKUP(B41,home!$B$2:$E$405,4,FALSE)</f>
        <v>1.7297</v>
      </c>
      <c r="K41" s="3">
        <f t="shared" si="168"/>
        <v>1.4494165134720003</v>
      </c>
      <c r="L41" s="3">
        <f t="shared" si="169"/>
        <v>2.8829461155390002</v>
      </c>
      <c r="M41" s="5">
        <f t="shared" si="170"/>
        <v>1.3136474182179628E-2</v>
      </c>
      <c r="N41" s="5">
        <f t="shared" si="171"/>
        <v>1.9040222608449741E-2</v>
      </c>
      <c r="O41" s="5">
        <f t="shared" si="172"/>
        <v>3.7871747215393117E-2</v>
      </c>
      <c r="P41" s="5">
        <f t="shared" si="173"/>
        <v>5.4891935808028022E-2</v>
      </c>
      <c r="Q41" s="5">
        <f t="shared" si="174"/>
        <v>1.3798606534434993E-2</v>
      </c>
      <c r="R41" s="5">
        <f t="shared" si="175"/>
        <v>5.4591103261646276E-2</v>
      </c>
      <c r="S41" s="5">
        <f t="shared" si="176"/>
        <v>5.7342719495466779E-2</v>
      </c>
      <c r="T41" s="5">
        <f t="shared" si="177"/>
        <v>3.9780639108300417E-2</v>
      </c>
      <c r="U41" s="5">
        <f t="shared" si="178"/>
        <v>7.9125246556085285E-2</v>
      </c>
      <c r="V41" s="5">
        <f t="shared" si="179"/>
        <v>2.6623521941449683E-2</v>
      </c>
      <c r="W41" s="5">
        <f t="shared" si="180"/>
        <v>6.6666427246375752E-3</v>
      </c>
      <c r="X41" s="5">
        <f t="shared" si="181"/>
        <v>1.9219571746680229E-2</v>
      </c>
      <c r="Y41" s="5">
        <f t="shared" si="182"/>
        <v>2.7704494854707447E-2</v>
      </c>
      <c r="Z41" s="5">
        <f t="shared" si="183"/>
        <v>5.2461069697050521E-2</v>
      </c>
      <c r="AA41" s="5">
        <f t="shared" si="184"/>
        <v>7.6037940733310563E-2</v>
      </c>
      <c r="AB41" s="5">
        <f t="shared" si="185"/>
        <v>5.510532347463281E-2</v>
      </c>
      <c r="AC41" s="5">
        <f t="shared" si="186"/>
        <v>6.9530484223088614E-3</v>
      </c>
      <c r="AD41" s="5">
        <f t="shared" si="187"/>
        <v>2.4156855136269182E-3</v>
      </c>
      <c r="AE41" s="5">
        <f t="shared" si="188"/>
        <v>6.9642911678745572E-3</v>
      </c>
      <c r="AF41" s="5">
        <f t="shared" si="189"/>
        <v>1.0038838084953263E-2</v>
      </c>
      <c r="AG41" s="5">
        <f t="shared" si="190"/>
        <v>9.6471430871803276E-3</v>
      </c>
      <c r="AH41" s="5">
        <f t="shared" si="191"/>
        <v>3.7810609275033144E-2</v>
      </c>
      <c r="AI41" s="5">
        <f t="shared" si="192"/>
        <v>5.4803321467670606E-2</v>
      </c>
      <c r="AJ41" s="5">
        <f t="shared" si="193"/>
        <v>3.9716419564178186E-2</v>
      </c>
      <c r="AK41" s="5">
        <f t="shared" si="194"/>
        <v>1.9188544790767429E-2</v>
      </c>
      <c r="AL41" s="5">
        <f t="shared" si="195"/>
        <v>1.1621574628761201E-3</v>
      </c>
      <c r="AM41" s="5">
        <f t="shared" si="196"/>
        <v>7.0026689496118877E-4</v>
      </c>
      <c r="AN41" s="5">
        <f t="shared" si="197"/>
        <v>2.018831724668916E-3</v>
      </c>
      <c r="AO41" s="5">
        <f t="shared" si="198"/>
        <v>2.910091539280576E-3</v>
      </c>
      <c r="AP41" s="5">
        <f t="shared" si="199"/>
        <v>2.7965456996772824E-3</v>
      </c>
      <c r="AQ41" s="5">
        <f t="shared" si="200"/>
        <v>2.015572640452979E-3</v>
      </c>
      <c r="AR41" s="5">
        <f t="shared" si="201"/>
        <v>2.1801189827123934E-2</v>
      </c>
      <c r="AS41" s="5">
        <f t="shared" si="202"/>
        <v>3.1599004548771209E-2</v>
      </c>
      <c r="AT41" s="5">
        <f t="shared" si="203"/>
        <v>2.2900059501132927E-2</v>
      </c>
      <c r="AU41" s="5">
        <f t="shared" si="204"/>
        <v>1.1063908133477813E-2</v>
      </c>
      <c r="AV41" s="5">
        <f t="shared" si="205"/>
        <v>4.0090527880499802E-3</v>
      </c>
      <c r="AW41" s="5">
        <f t="shared" si="206"/>
        <v>1.3489386701806094E-4</v>
      </c>
      <c r="AX41" s="5">
        <f t="shared" si="207"/>
        <v>1.6916306689908491E-4</v>
      </c>
      <c r="AY41" s="5">
        <f t="shared" si="208"/>
        <v>4.876880066093808E-4</v>
      </c>
      <c r="AZ41" s="5">
        <f t="shared" si="209"/>
        <v>7.0298912212473643E-4</v>
      </c>
      <c r="BA41" s="5">
        <f t="shared" si="210"/>
        <v>6.7555991963189359E-4</v>
      </c>
      <c r="BB41" s="5">
        <f t="shared" si="211"/>
        <v>4.869007115291517E-4</v>
      </c>
      <c r="BC41" s="5">
        <f t="shared" si="212"/>
        <v>2.8074170299122858E-4</v>
      </c>
      <c r="BD41" s="5">
        <f t="shared" si="213"/>
        <v>1.0475275921039213E-2</v>
      </c>
      <c r="BE41" s="5">
        <f t="shared" si="214"/>
        <v>1.518303790312985E-2</v>
      </c>
      <c r="BF41" s="5">
        <f t="shared" si="215"/>
        <v>1.1003272930733851E-2</v>
      </c>
      <c r="BG41" s="5">
        <f t="shared" si="216"/>
        <v>5.3161084960150319E-3</v>
      </c>
      <c r="BH41" s="5">
        <f t="shared" si="217"/>
        <v>1.9263138603832471E-3</v>
      </c>
      <c r="BI41" s="5">
        <f t="shared" si="218"/>
        <v>5.584062238738948E-4</v>
      </c>
      <c r="BJ41" s="8">
        <f t="shared" si="219"/>
        <v>0.16852048645967188</v>
      </c>
      <c r="BK41" s="8">
        <f t="shared" si="220"/>
        <v>0.16059754531891848</v>
      </c>
      <c r="BL41" s="8">
        <f t="shared" si="221"/>
        <v>0.59008588647244842</v>
      </c>
      <c r="BM41" s="8">
        <f t="shared" si="222"/>
        <v>0.77798210419836589</v>
      </c>
      <c r="BN41" s="8">
        <f t="shared" si="223"/>
        <v>0.19333008961013176</v>
      </c>
    </row>
    <row r="42" spans="1:66" x14ac:dyDescent="0.25">
      <c r="A42" t="s">
        <v>357</v>
      </c>
      <c r="B42" t="s">
        <v>330</v>
      </c>
      <c r="C42" t="s">
        <v>331</v>
      </c>
      <c r="D42" t="s">
        <v>68</v>
      </c>
      <c r="E42">
        <f>VLOOKUP(A42,home!$A$2:$E$405,3,FALSE)</f>
        <v>1.9167000000000001</v>
      </c>
      <c r="F42">
        <f>VLOOKUP(B42,home!$B$2:$E$405,3,FALSE)</f>
        <v>0.78259999999999996</v>
      </c>
      <c r="G42">
        <f>VLOOKUP(C42,away!$B$2:$E$405,4,FALSE)</f>
        <v>0.78259999999999996</v>
      </c>
      <c r="H42">
        <f>VLOOKUP(A42,away!$A$2:$E$405,3,FALSE)</f>
        <v>1.5417000000000001</v>
      </c>
      <c r="I42">
        <f>VLOOKUP(C42,away!$B$2:$E$405,3,FALSE)</f>
        <v>0.97299999999999998</v>
      </c>
      <c r="J42">
        <f>VLOOKUP(B42,home!$B$2:$E$405,4,FALSE)</f>
        <v>1.2972999999999999</v>
      </c>
      <c r="K42" s="3">
        <f t="shared" si="168"/>
        <v>1.1739073720919999</v>
      </c>
      <c r="L42" s="3">
        <f t="shared" si="169"/>
        <v>1.9460461299299998</v>
      </c>
      <c r="M42" s="5">
        <f t="shared" si="170"/>
        <v>4.4159221686474598E-2</v>
      </c>
      <c r="N42" s="5">
        <f t="shared" si="171"/>
        <v>5.1838835883597452E-2</v>
      </c>
      <c r="O42" s="5">
        <f t="shared" si="172"/>
        <v>8.5935882463684818E-2</v>
      </c>
      <c r="P42" s="5">
        <f t="shared" si="173"/>
        <v>0.10088076595135122</v>
      </c>
      <c r="Q42" s="5">
        <f t="shared" si="174"/>
        <v>3.0426995802211185E-2</v>
      </c>
      <c r="R42" s="5">
        <f t="shared" si="175"/>
        <v>8.3617595745286613E-2</v>
      </c>
      <c r="S42" s="5">
        <f t="shared" si="176"/>
        <v>5.7614970046269927E-2</v>
      </c>
      <c r="T42" s="5">
        <f t="shared" si="177"/>
        <v>5.9212337426289424E-2</v>
      </c>
      <c r="U42" s="5">
        <f t="shared" si="178"/>
        <v>9.8159312082000599E-2</v>
      </c>
      <c r="V42" s="5">
        <f t="shared" si="179"/>
        <v>1.462445840946029E-2</v>
      </c>
      <c r="W42" s="5">
        <f t="shared" si="180"/>
        <v>1.1906158227609341E-2</v>
      </c>
      <c r="X42" s="5">
        <f t="shared" si="181"/>
        <v>2.3169933141173382E-2</v>
      </c>
      <c r="Y42" s="5">
        <f t="shared" si="182"/>
        <v>2.254487936005866E-2</v>
      </c>
      <c r="Z42" s="5">
        <f t="shared" si="183"/>
        <v>5.4241232864722058E-2</v>
      </c>
      <c r="AA42" s="5">
        <f t="shared" si="184"/>
        <v>6.3674183131256085E-2</v>
      </c>
      <c r="AB42" s="5">
        <f t="shared" si="185"/>
        <v>3.7373796494858808E-2</v>
      </c>
      <c r="AC42" s="5">
        <f t="shared" si="186"/>
        <v>2.0880782507398509E-3</v>
      </c>
      <c r="AD42" s="5">
        <f t="shared" si="187"/>
        <v>3.4941817291711079E-3</v>
      </c>
      <c r="AE42" s="5">
        <f t="shared" si="188"/>
        <v>6.7998388313255491E-3</v>
      </c>
      <c r="AF42" s="5">
        <f t="shared" si="189"/>
        <v>6.6164000209244104E-3</v>
      </c>
      <c r="AG42" s="5">
        <f t="shared" si="190"/>
        <v>4.2919398849295722E-3</v>
      </c>
      <c r="AH42" s="5">
        <f t="shared" si="191"/>
        <v>2.6388985324756073E-2</v>
      </c>
      <c r="AI42" s="5">
        <f t="shared" si="192"/>
        <v>3.0978224414758754E-2</v>
      </c>
      <c r="AJ42" s="5">
        <f t="shared" si="193"/>
        <v>1.8182783007402847E-2</v>
      </c>
      <c r="AK42" s="5">
        <f t="shared" si="194"/>
        <v>7.114967672513111E-3</v>
      </c>
      <c r="AL42" s="5">
        <f t="shared" si="195"/>
        <v>1.9080674455411632E-4</v>
      </c>
      <c r="AM42" s="5">
        <f t="shared" si="196"/>
        <v>8.2036913826062717E-4</v>
      </c>
      <c r="AN42" s="5">
        <f t="shared" si="197"/>
        <v>1.5964761866261025E-3</v>
      </c>
      <c r="AO42" s="5">
        <f t="shared" si="198"/>
        <v>1.5534081522545658E-3</v>
      </c>
      <c r="AP42" s="5">
        <f t="shared" si="199"/>
        <v>1.0076679742989029E-3</v>
      </c>
      <c r="AQ42" s="5">
        <f t="shared" si="200"/>
        <v>4.9024209040969568E-4</v>
      </c>
      <c r="AR42" s="5">
        <f t="shared" si="201"/>
        <v>1.0270836552804224E-2</v>
      </c>
      <c r="AS42" s="5">
        <f t="shared" si="202"/>
        <v>1.2057010746888861E-2</v>
      </c>
      <c r="AT42" s="5">
        <f t="shared" si="203"/>
        <v>7.0769069005826553E-3</v>
      </c>
      <c r="AU42" s="5">
        <f t="shared" si="204"/>
        <v>2.7692110607342398E-3</v>
      </c>
      <c r="AV42" s="5">
        <f t="shared" si="205"/>
        <v>8.1269931976865812E-4</v>
      </c>
      <c r="AW42" s="5">
        <f t="shared" si="206"/>
        <v>1.2108160855309009E-5</v>
      </c>
      <c r="AX42" s="5">
        <f t="shared" si="207"/>
        <v>1.6050622987348509E-4</v>
      </c>
      <c r="AY42" s="5">
        <f t="shared" si="208"/>
        <v>3.1235252747495061E-4</v>
      </c>
      <c r="AZ42" s="5">
        <f t="shared" si="209"/>
        <v>3.0392621363324086E-4</v>
      </c>
      <c r="BA42" s="5">
        <f t="shared" si="210"/>
        <v>1.9715147727508218E-4</v>
      </c>
      <c r="BB42" s="5">
        <f t="shared" si="211"/>
        <v>9.5916467340289007E-5</v>
      </c>
      <c r="BC42" s="5">
        <f t="shared" si="212"/>
        <v>3.7331574012825335E-5</v>
      </c>
      <c r="BD42" s="5">
        <f t="shared" si="213"/>
        <v>3.3312536207880383E-3</v>
      </c>
      <c r="BE42" s="5">
        <f t="shared" si="214"/>
        <v>3.9105831837512456E-3</v>
      </c>
      <c r="BF42" s="5">
        <f t="shared" si="215"/>
        <v>2.2953312142922964E-3</v>
      </c>
      <c r="BG42" s="5">
        <f t="shared" si="216"/>
        <v>8.98168744616869E-4</v>
      </c>
      <c r="BH42" s="5">
        <f t="shared" si="217"/>
        <v>2.6359172767208999E-4</v>
      </c>
      <c r="BI42" s="5">
        <f t="shared" si="218"/>
        <v>6.188645446734666E-5</v>
      </c>
      <c r="BJ42" s="8">
        <f t="shared" si="219"/>
        <v>0.22687684833874988</v>
      </c>
      <c r="BK42" s="8">
        <f t="shared" si="220"/>
        <v>0.21987065361632493</v>
      </c>
      <c r="BL42" s="8">
        <f t="shared" si="221"/>
        <v>0.49517320986288427</v>
      </c>
      <c r="BM42" s="8">
        <f t="shared" si="222"/>
        <v>0.59900240278345562</v>
      </c>
      <c r="BN42" s="8">
        <f t="shared" si="223"/>
        <v>0.39685929753260585</v>
      </c>
    </row>
    <row r="43" spans="1:66" x14ac:dyDescent="0.25">
      <c r="A43" t="s">
        <v>290</v>
      </c>
      <c r="B43" t="s">
        <v>291</v>
      </c>
      <c r="C43" t="s">
        <v>296</v>
      </c>
      <c r="D43" t="s">
        <v>68</v>
      </c>
      <c r="E43">
        <f>VLOOKUP(A43,home!$A$2:$E$405,3,FALSE)</f>
        <v>1.5758000000000001</v>
      </c>
      <c r="F43">
        <f>VLOOKUP(B43,home!$B$2:$E$405,3,FALSE)</f>
        <v>0.63460000000000005</v>
      </c>
      <c r="G43">
        <f>VLOOKUP(C43,away!$B$2:$E$405,4,FALSE)</f>
        <v>0.84609999999999996</v>
      </c>
      <c r="H43">
        <f>VLOOKUP(A43,away!$A$2:$E$405,3,FALSE)</f>
        <v>1.1246</v>
      </c>
      <c r="I43">
        <f>VLOOKUP(C43,away!$B$2:$E$405,3,FALSE)</f>
        <v>0.59279999999999999</v>
      </c>
      <c r="J43">
        <f>VLOOKUP(B43,home!$B$2:$E$405,4,FALSE)</f>
        <v>0.80030000000000001</v>
      </c>
      <c r="K43" s="3">
        <f t="shared" si="168"/>
        <v>0.84610226754800011</v>
      </c>
      <c r="L43" s="3">
        <f t="shared" si="169"/>
        <v>0.53353030286400005</v>
      </c>
      <c r="M43" s="5">
        <f t="shared" si="170"/>
        <v>0.25167100744805559</v>
      </c>
      <c r="N43" s="5">
        <f t="shared" si="171"/>
        <v>0.21293941007788944</v>
      </c>
      <c r="O43" s="5">
        <f t="shared" si="172"/>
        <v>0.13427410882584911</v>
      </c>
      <c r="P43" s="5">
        <f t="shared" si="173"/>
        <v>0.11360962795053786</v>
      </c>
      <c r="Q43" s="5">
        <f t="shared" si="174"/>
        <v>9.0084258858617872E-2</v>
      </c>
      <c r="R43" s="5">
        <f t="shared" si="175"/>
        <v>3.5819652974324476E-2</v>
      </c>
      <c r="S43" s="5">
        <f t="shared" si="176"/>
        <v>1.2821448618514034E-2</v>
      </c>
      <c r="T43" s="5">
        <f t="shared" si="177"/>
        <v>4.8062681912117371E-2</v>
      </c>
      <c r="U43" s="5">
        <f t="shared" si="178"/>
        <v>3.0307089604358406E-2</v>
      </c>
      <c r="V43" s="5">
        <f t="shared" si="179"/>
        <v>6.4309707878226925E-4</v>
      </c>
      <c r="W43" s="5">
        <f t="shared" si="180"/>
        <v>2.5406831896885865E-2</v>
      </c>
      <c r="X43" s="5">
        <f t="shared" si="181"/>
        <v>1.3555314716760251E-2</v>
      </c>
      <c r="Y43" s="5">
        <f t="shared" si="182"/>
        <v>3.6160855831249656E-3</v>
      </c>
      <c r="Z43" s="5">
        <f t="shared" si="183"/>
        <v>6.3702900999582411E-3</v>
      </c>
      <c r="AA43" s="5">
        <f t="shared" si="184"/>
        <v>5.3899168985132436E-3</v>
      </c>
      <c r="AB43" s="5">
        <f t="shared" si="185"/>
        <v>2.2802104548636701E-3</v>
      </c>
      <c r="AC43" s="5">
        <f t="shared" si="186"/>
        <v>1.8144228400944033E-5</v>
      </c>
      <c r="AD43" s="5">
        <f t="shared" si="187"/>
        <v>5.3741945197914968E-3</v>
      </c>
      <c r="AE43" s="5">
        <f t="shared" si="188"/>
        <v>2.8672956297944065E-3</v>
      </c>
      <c r="AF43" s="5">
        <f t="shared" si="189"/>
        <v>7.648945528824164E-4</v>
      </c>
      <c r="AG43" s="5">
        <f t="shared" si="190"/>
        <v>1.3603147415279323E-4</v>
      </c>
      <c r="AH43" s="5">
        <f t="shared" si="191"/>
        <v>8.4968570159056503E-4</v>
      </c>
      <c r="AI43" s="5">
        <f t="shared" si="192"/>
        <v>7.189209988188904E-4</v>
      </c>
      <c r="AJ43" s="5">
        <f t="shared" si="193"/>
        <v>3.0414034364426815E-4</v>
      </c>
      <c r="AK43" s="5">
        <f t="shared" si="194"/>
        <v>8.5777944803414421E-5</v>
      </c>
      <c r="AL43" s="5">
        <f t="shared" si="195"/>
        <v>3.2762757363003688E-7</v>
      </c>
      <c r="AM43" s="5">
        <f t="shared" si="196"/>
        <v>9.0942363388792427E-4</v>
      </c>
      <c r="AN43" s="5">
        <f t="shared" si="197"/>
        <v>4.8520506681990372E-4</v>
      </c>
      <c r="AO43" s="5">
        <f t="shared" si="198"/>
        <v>1.2943580312578526E-4</v>
      </c>
      <c r="AP43" s="5">
        <f t="shared" si="199"/>
        <v>2.3019307747715106E-5</v>
      </c>
      <c r="AQ43" s="5">
        <f t="shared" si="200"/>
        <v>3.0703745585895147E-6</v>
      </c>
      <c r="AR43" s="5">
        <f t="shared" si="201"/>
        <v>9.0666613941764928E-5</v>
      </c>
      <c r="AS43" s="5">
        <f t="shared" si="202"/>
        <v>7.6713227647026415E-5</v>
      </c>
      <c r="AT43" s="5">
        <f t="shared" si="203"/>
        <v>3.2453617931537498E-5</v>
      </c>
      <c r="AU43" s="5">
        <f t="shared" si="204"/>
        <v>9.1530265740034367E-6</v>
      </c>
      <c r="AV43" s="5">
        <f t="shared" si="205"/>
        <v>1.9360991347978525E-6</v>
      </c>
      <c r="AW43" s="5">
        <f t="shared" si="206"/>
        <v>4.1082786703554737E-9</v>
      </c>
      <c r="AX43" s="5">
        <f t="shared" si="207"/>
        <v>1.2824423313238581E-4</v>
      </c>
      <c r="AY43" s="5">
        <f t="shared" si="208"/>
        <v>6.8422184543683222E-5</v>
      </c>
      <c r="AZ43" s="5">
        <f t="shared" si="209"/>
        <v>1.82526544211039E-5</v>
      </c>
      <c r="BA43" s="5">
        <f t="shared" si="210"/>
        <v>3.2461147471211655E-6</v>
      </c>
      <c r="BB43" s="5">
        <f t="shared" si="211"/>
        <v>4.3297514604071293E-7</v>
      </c>
      <c r="BC43" s="5">
        <f t="shared" si="212"/>
        <v>4.6201072159937252E-8</v>
      </c>
      <c r="BD43" s="5">
        <f t="shared" si="213"/>
        <v>8.0622309993338682E-6</v>
      </c>
      <c r="BE43" s="5">
        <f t="shared" si="214"/>
        <v>6.8214719300321647E-6</v>
      </c>
      <c r="BF43" s="5">
        <f t="shared" si="215"/>
        <v>2.885831434007624E-6</v>
      </c>
      <c r="BG43" s="5">
        <f t="shared" si="216"/>
        <v>8.1390284002504907E-7</v>
      </c>
      <c r="BH43" s="5">
        <f t="shared" si="217"/>
        <v>1.7216125962723779E-7</v>
      </c>
      <c r="BI43" s="5">
        <f t="shared" si="218"/>
        <v>2.9133206430905178E-8</v>
      </c>
      <c r="BJ43" s="8">
        <f t="shared" si="219"/>
        <v>0.40457579777121938</v>
      </c>
      <c r="BK43" s="8">
        <f t="shared" si="220"/>
        <v>0.37883207513640804</v>
      </c>
      <c r="BL43" s="8">
        <f t="shared" si="221"/>
        <v>0.21025921106366463</v>
      </c>
      <c r="BM43" s="8">
        <f t="shared" si="222"/>
        <v>0.16157088985971069</v>
      </c>
      <c r="BN43" s="8">
        <f t="shared" si="223"/>
        <v>0.83839806613527434</v>
      </c>
    </row>
    <row r="44" spans="1:66" x14ac:dyDescent="0.25">
      <c r="A44" t="s">
        <v>338</v>
      </c>
      <c r="B44" t="s">
        <v>75</v>
      </c>
      <c r="C44" t="s">
        <v>76</v>
      </c>
      <c r="D44" t="s">
        <v>69</v>
      </c>
      <c r="E44">
        <f>VLOOKUP(A44,home!$A$2:$E$405,3,FALSE)</f>
        <v>1.3308</v>
      </c>
      <c r="F44">
        <f>VLOOKUP(B44,home!$B$2:$E$405,3,FALSE)</f>
        <v>0.56359999999999999</v>
      </c>
      <c r="G44">
        <f>VLOOKUP(C44,away!$B$2:$E$405,4,FALSE)</f>
        <v>0.501</v>
      </c>
      <c r="H44">
        <f>VLOOKUP(A44,away!$A$2:$E$405,3,FALSE)</f>
        <v>0.86150000000000004</v>
      </c>
      <c r="I44">
        <f>VLOOKUP(C44,away!$B$2:$E$405,3,FALSE)</f>
        <v>1.1608000000000001</v>
      </c>
      <c r="J44">
        <f>VLOOKUP(B44,home!$B$2:$E$405,4,FALSE)</f>
        <v>1.7411000000000001</v>
      </c>
      <c r="K44" s="3">
        <f t="shared" si="168"/>
        <v>0.37576947888000001</v>
      </c>
      <c r="L44" s="3">
        <f t="shared" si="169"/>
        <v>1.7411508401200004</v>
      </c>
      <c r="M44" s="5">
        <f t="shared" si="170"/>
        <v>0.1204018574380603</v>
      </c>
      <c r="N44" s="5">
        <f t="shared" si="171"/>
        <v>4.524334322568397E-2</v>
      </c>
      <c r="O44" s="5">
        <f t="shared" si="172"/>
        <v>0.20963779523028719</v>
      </c>
      <c r="P44" s="5">
        <f t="shared" si="173"/>
        <v>7.8775485067237166E-2</v>
      </c>
      <c r="Q44" s="5">
        <f t="shared" si="174"/>
        <v>8.5005337533521196E-3</v>
      </c>
      <c r="R44" s="5">
        <f t="shared" si="175"/>
        <v>0.18250551164305964</v>
      </c>
      <c r="S44" s="5">
        <f t="shared" si="176"/>
        <v>1.2885135619213584E-2</v>
      </c>
      <c r="T44" s="5">
        <f t="shared" si="177"/>
        <v>1.4800711486117463E-2</v>
      </c>
      <c r="U44" s="5">
        <f t="shared" si="178"/>
        <v>6.8580001002840285E-2</v>
      </c>
      <c r="V44" s="5">
        <f t="shared" si="179"/>
        <v>9.3670833302076739E-4</v>
      </c>
      <c r="W44" s="5">
        <f t="shared" si="180"/>
        <v>1.0647470462329925E-3</v>
      </c>
      <c r="X44" s="5">
        <f t="shared" si="181"/>
        <v>1.8538852140638639E-3</v>
      </c>
      <c r="Y44" s="5">
        <f t="shared" si="182"/>
        <v>1.6139468989766722E-3</v>
      </c>
      <c r="Z44" s="5">
        <f t="shared" si="183"/>
        <v>0.10592320830794794</v>
      </c>
      <c r="AA44" s="5">
        <f t="shared" si="184"/>
        <v>3.9802708787175282E-2</v>
      </c>
      <c r="AB44" s="5">
        <f t="shared" si="185"/>
        <v>7.4783215694846248E-3</v>
      </c>
      <c r="AC44" s="5">
        <f t="shared" si="186"/>
        <v>3.8303838739673583E-5</v>
      </c>
      <c r="AD44" s="5">
        <f t="shared" si="187"/>
        <v>1.0002486067549769E-4</v>
      </c>
      <c r="AE44" s="5">
        <f t="shared" si="188"/>
        <v>1.7415837019802878E-4</v>
      </c>
      <c r="AF44" s="5">
        <f t="shared" si="189"/>
        <v>1.5161799629211396E-4</v>
      </c>
      <c r="AG44" s="5">
        <f t="shared" si="190"/>
        <v>8.7996600540441786E-5</v>
      </c>
      <c r="AH44" s="5">
        <f t="shared" si="191"/>
        <v>4.6107070783397354E-2</v>
      </c>
      <c r="AI44" s="5">
        <f t="shared" si="192"/>
        <v>1.7325629960960494E-2</v>
      </c>
      <c r="AJ44" s="5">
        <f t="shared" si="193"/>
        <v>3.2552214708489193E-3</v>
      </c>
      <c r="AK44" s="5">
        <f t="shared" si="194"/>
        <v>4.0773762524662864E-4</v>
      </c>
      <c r="AL44" s="5">
        <f t="shared" si="195"/>
        <v>1.0024441618626331E-6</v>
      </c>
      <c r="AM44" s="5">
        <f t="shared" si="196"/>
        <v>7.5172579542152749E-6</v>
      </c>
      <c r="AN44" s="5">
        <f t="shared" si="197"/>
        <v>1.3088680002380682E-5</v>
      </c>
      <c r="AO44" s="5">
        <f t="shared" si="198"/>
        <v>1.1394683091103489E-5</v>
      </c>
      <c r="AP44" s="5">
        <f t="shared" si="199"/>
        <v>6.6132873456586681E-6</v>
      </c>
      <c r="AQ44" s="5">
        <f t="shared" si="200"/>
        <v>2.8786827044621399E-6</v>
      </c>
      <c r="AR44" s="5">
        <f t="shared" si="201"/>
        <v>1.605587300599691E-2</v>
      </c>
      <c r="AS44" s="5">
        <f t="shared" si="202"/>
        <v>6.0333070324269178E-3</v>
      </c>
      <c r="AT44" s="5">
        <f t="shared" si="203"/>
        <v>1.1335663197490507E-3</v>
      </c>
      <c r="AU44" s="5">
        <f t="shared" si="204"/>
        <v>1.4198654174934014E-4</v>
      </c>
      <c r="AV44" s="5">
        <f t="shared" si="205"/>
        <v>1.3338552200280724E-5</v>
      </c>
      <c r="AW44" s="5">
        <f t="shared" si="206"/>
        <v>1.8218624691938966E-8</v>
      </c>
      <c r="AX44" s="5">
        <f t="shared" si="207"/>
        <v>4.7079268401033496E-7</v>
      </c>
      <c r="AY44" s="5">
        <f t="shared" si="208"/>
        <v>8.1972107728694456E-7</v>
      </c>
      <c r="AZ44" s="5">
        <f t="shared" si="209"/>
        <v>7.136290211911178E-7</v>
      </c>
      <c r="BA44" s="5">
        <f t="shared" si="210"/>
        <v>4.1417858992697617E-7</v>
      </c>
      <c r="BB44" s="5">
        <f t="shared" si="211"/>
        <v>1.8028684995276795E-7</v>
      </c>
      <c r="BC44" s="5">
        <f t="shared" si="212"/>
        <v>6.278132005157002E-8</v>
      </c>
      <c r="BD44" s="5">
        <f t="shared" si="213"/>
        <v>4.6592827955419273E-3</v>
      </c>
      <c r="BE44" s="5">
        <f t="shared" si="214"/>
        <v>1.7508162680353395E-3</v>
      </c>
      <c r="BF44" s="5">
        <f t="shared" si="215"/>
        <v>3.2895165832713284E-4</v>
      </c>
      <c r="BG44" s="5">
        <f t="shared" si="216"/>
        <v>4.1203331075432862E-5</v>
      </c>
      <c r="BH44" s="5">
        <f t="shared" si="217"/>
        <v>3.8707385615838781E-6</v>
      </c>
      <c r="BI44" s="5">
        <f t="shared" si="218"/>
        <v>2.9090108243341892E-7</v>
      </c>
      <c r="BJ44" s="8">
        <f t="shared" si="219"/>
        <v>7.3635119432773399E-2</v>
      </c>
      <c r="BK44" s="8">
        <f t="shared" si="220"/>
        <v>0.21303931246151064</v>
      </c>
      <c r="BL44" s="8">
        <f t="shared" si="221"/>
        <v>0.6052624852180466</v>
      </c>
      <c r="BM44" s="8">
        <f t="shared" si="222"/>
        <v>0.35279479756014581</v>
      </c>
      <c r="BN44" s="8">
        <f t="shared" si="223"/>
        <v>0.64506452635768041</v>
      </c>
    </row>
    <row r="45" spans="1:66" x14ac:dyDescent="0.25">
      <c r="A45" t="s">
        <v>338</v>
      </c>
      <c r="B45" t="s">
        <v>79</v>
      </c>
      <c r="C45" t="s">
        <v>82</v>
      </c>
      <c r="D45" t="s">
        <v>69</v>
      </c>
      <c r="E45">
        <f>VLOOKUP(A45,home!$A$2:$E$405,3,FALSE)</f>
        <v>1.3308</v>
      </c>
      <c r="F45">
        <f>VLOOKUP(B45,home!$B$2:$E$405,3,FALSE)</f>
        <v>1.6531</v>
      </c>
      <c r="G45">
        <f>VLOOKUP(C45,away!$B$2:$E$405,4,FALSE)</f>
        <v>1.5028999999999999</v>
      </c>
      <c r="H45">
        <f>VLOOKUP(A45,away!$A$2:$E$405,3,FALSE)</f>
        <v>0.86150000000000004</v>
      </c>
      <c r="I45">
        <f>VLOOKUP(C45,away!$B$2:$E$405,3,FALSE)</f>
        <v>0.87060000000000004</v>
      </c>
      <c r="J45">
        <f>VLOOKUP(B45,home!$B$2:$E$405,4,FALSE)</f>
        <v>1.6251</v>
      </c>
      <c r="K45" s="3">
        <f t="shared" si="168"/>
        <v>3.3062980618919995</v>
      </c>
      <c r="L45" s="3">
        <f t="shared" si="169"/>
        <v>1.21886058969</v>
      </c>
      <c r="M45" s="5">
        <f t="shared" si="170"/>
        <v>1.0832995628199732E-2</v>
      </c>
      <c r="N45" s="5">
        <f t="shared" si="171"/>
        <v>3.5817112450001271E-2</v>
      </c>
      <c r="O45" s="5">
        <f t="shared" si="172"/>
        <v>1.3203911439496717E-2</v>
      </c>
      <c r="P45" s="5">
        <f t="shared" si="173"/>
        <v>4.3656066801801591E-2</v>
      </c>
      <c r="Q45" s="5">
        <f t="shared" si="174"/>
        <v>5.921102473800352E-2</v>
      </c>
      <c r="R45" s="5">
        <f t="shared" si="175"/>
        <v>8.0468636416797541E-3</v>
      </c>
      <c r="S45" s="5">
        <f t="shared" si="176"/>
        <v>4.3982574950048363E-2</v>
      </c>
      <c r="T45" s="5">
        <f t="shared" si="177"/>
        <v>7.2169984528312137E-2</v>
      </c>
      <c r="U45" s="5">
        <f t="shared" si="178"/>
        <v>2.6605329662794965E-2</v>
      </c>
      <c r="V45" s="5">
        <f t="shared" si="179"/>
        <v>1.9694011149256958E-2</v>
      </c>
      <c r="W45" s="5">
        <f t="shared" si="180"/>
        <v>6.5256432111300083E-2</v>
      </c>
      <c r="X45" s="5">
        <f t="shared" si="181"/>
        <v>7.9538493324244675E-2</v>
      </c>
      <c r="Y45" s="5">
        <f t="shared" si="182"/>
        <v>4.8473167438121509E-2</v>
      </c>
      <c r="Z45" s="5">
        <f t="shared" si="183"/>
        <v>3.2693349878176016E-3</v>
      </c>
      <c r="AA45" s="5">
        <f t="shared" si="184"/>
        <v>1.0809395933897039E-2</v>
      </c>
      <c r="AB45" s="5">
        <f t="shared" si="185"/>
        <v>1.7869542413233522E-2</v>
      </c>
      <c r="AC45" s="5">
        <f t="shared" si="186"/>
        <v>4.9603261636681408E-3</v>
      </c>
      <c r="AD45" s="5">
        <f t="shared" si="187"/>
        <v>5.3939303753894587E-2</v>
      </c>
      <c r="AE45" s="5">
        <f t="shared" si="188"/>
        <v>6.5744491580939979E-2</v>
      </c>
      <c r="AF45" s="5">
        <f t="shared" si="189"/>
        <v>4.0066684888606881E-2</v>
      </c>
      <c r="AG45" s="5">
        <f t="shared" si="190"/>
        <v>1.6278567723416931E-2</v>
      </c>
      <c r="AH45" s="5">
        <f t="shared" si="191"/>
        <v>9.9621589278637798E-4</v>
      </c>
      <c r="AI45" s="5">
        <f t="shared" si="192"/>
        <v>3.293786675545609E-3</v>
      </c>
      <c r="AJ45" s="5">
        <f t="shared" si="193"/>
        <v>5.44512025082107E-3</v>
      </c>
      <c r="AK45" s="5">
        <f t="shared" si="194"/>
        <v>6.0010635106861948E-3</v>
      </c>
      <c r="AL45" s="5">
        <f t="shared" si="195"/>
        <v>7.9958799132574755E-4</v>
      </c>
      <c r="AM45" s="5">
        <f t="shared" si="196"/>
        <v>3.566788309226112E-2</v>
      </c>
      <c r="AN45" s="5">
        <f t="shared" si="197"/>
        <v>4.3474177018827366E-2</v>
      </c>
      <c r="AO45" s="5">
        <f t="shared" si="198"/>
        <v>2.649448051872769E-2</v>
      </c>
      <c r="AP45" s="5">
        <f t="shared" si="199"/>
        <v>1.0764359382862215E-2</v>
      </c>
      <c r="AQ45" s="5">
        <f t="shared" si="200"/>
        <v>3.2800633562576316E-3</v>
      </c>
      <c r="AR45" s="5">
        <f t="shared" si="201"/>
        <v>2.4284965810803089E-4</v>
      </c>
      <c r="AS45" s="5">
        <f t="shared" si="202"/>
        <v>8.0293335393371711E-4</v>
      </c>
      <c r="AT45" s="5">
        <f t="shared" si="203"/>
        <v>1.3273684959697462E-3</v>
      </c>
      <c r="AU45" s="5">
        <f t="shared" si="204"/>
        <v>1.4628919618804232E-3</v>
      </c>
      <c r="AV45" s="5">
        <f t="shared" si="205"/>
        <v>1.2091892145806571E-3</v>
      </c>
      <c r="AW45" s="5">
        <f t="shared" si="206"/>
        <v>8.9507576772536831E-5</v>
      </c>
      <c r="AX45" s="5">
        <f t="shared" si="207"/>
        <v>1.9654775456622222E-2</v>
      </c>
      <c r="AY45" s="5">
        <f t="shared" si="208"/>
        <v>2.3956431203283099E-2</v>
      </c>
      <c r="AZ45" s="5">
        <f t="shared" si="209"/>
        <v>1.459977493165078E-2</v>
      </c>
      <c r="BA45" s="5">
        <f t="shared" si="210"/>
        <v>5.9316967608443825E-3</v>
      </c>
      <c r="BB45" s="5">
        <f t="shared" si="211"/>
        <v>1.8074778529462621E-3</v>
      </c>
      <c r="BC45" s="5">
        <f t="shared" si="212"/>
        <v>4.4061270433873924E-4</v>
      </c>
      <c r="BD45" s="5">
        <f t="shared" si="213"/>
        <v>4.9333312914594867E-5</v>
      </c>
      <c r="BE45" s="5">
        <f t="shared" si="214"/>
        <v>1.6311063687623654E-4</v>
      </c>
      <c r="BF45" s="5">
        <f t="shared" si="215"/>
        <v>2.6964619128893533E-4</v>
      </c>
      <c r="BG45" s="5">
        <f t="shared" si="216"/>
        <v>2.9717689321838875E-4</v>
      </c>
      <c r="BH45" s="5">
        <f t="shared" si="217"/>
        <v>2.4563884652176112E-4</v>
      </c>
      <c r="BI45" s="5">
        <f t="shared" si="218"/>
        <v>1.624310484360571E-4</v>
      </c>
      <c r="BJ45" s="8">
        <f t="shared" si="219"/>
        <v>0.72256699481546305</v>
      </c>
      <c r="BK45" s="8">
        <f t="shared" si="220"/>
        <v>0.14788199388758361</v>
      </c>
      <c r="BL45" s="8">
        <f t="shared" si="221"/>
        <v>9.8503799034669798E-2</v>
      </c>
      <c r="BM45" s="8">
        <f t="shared" si="222"/>
        <v>0.77758722439984074</v>
      </c>
      <c r="BN45" s="8">
        <f t="shared" si="223"/>
        <v>0.17076797469918259</v>
      </c>
    </row>
    <row r="46" spans="1:66" x14ac:dyDescent="0.25">
      <c r="A46" t="s">
        <v>338</v>
      </c>
      <c r="B46" t="s">
        <v>87</v>
      </c>
      <c r="C46" t="s">
        <v>93</v>
      </c>
      <c r="D46" t="s">
        <v>69</v>
      </c>
      <c r="E46">
        <f>VLOOKUP(A46,home!$A$2:$E$405,3,FALSE)</f>
        <v>1.3308</v>
      </c>
      <c r="F46">
        <f>VLOOKUP(B46,home!$B$2:$E$405,3,FALSE)</f>
        <v>0.60109999999999997</v>
      </c>
      <c r="G46">
        <f>VLOOKUP(C46,away!$B$2:$E$405,4,FALSE)</f>
        <v>1.3526</v>
      </c>
      <c r="H46">
        <f>VLOOKUP(A46,away!$A$2:$E$405,3,FALSE)</f>
        <v>0.86150000000000004</v>
      </c>
      <c r="I46">
        <f>VLOOKUP(C46,away!$B$2:$E$405,3,FALSE)</f>
        <v>0.92859999999999998</v>
      </c>
      <c r="J46">
        <f>VLOOKUP(B46,home!$B$2:$E$405,4,FALSE)</f>
        <v>0.23219999999999999</v>
      </c>
      <c r="K46" s="3">
        <f t="shared" si="168"/>
        <v>1.0820040920879999</v>
      </c>
      <c r="L46" s="3">
        <f t="shared" si="169"/>
        <v>0.18575742258</v>
      </c>
      <c r="M46" s="5">
        <f t="shared" si="170"/>
        <v>0.28146096336765775</v>
      </c>
      <c r="N46" s="5">
        <f t="shared" si="171"/>
        <v>0.30454191412683634</v>
      </c>
      <c r="O46" s="5">
        <f t="shared" si="172"/>
        <v>5.2283463112059898E-2</v>
      </c>
      <c r="P46" s="5">
        <f t="shared" si="173"/>
        <v>5.6570921035780805E-2</v>
      </c>
      <c r="Q46" s="5">
        <f t="shared" si="174"/>
        <v>0.16475779864877457</v>
      </c>
      <c r="R46" s="5">
        <f t="shared" si="175"/>
        <v>4.8560206756263768E-3</v>
      </c>
      <c r="S46" s="5">
        <f t="shared" si="176"/>
        <v>2.8425514754742407E-3</v>
      </c>
      <c r="T46" s="5">
        <f t="shared" si="177"/>
        <v>3.0604984026950968E-2</v>
      </c>
      <c r="U46" s="5">
        <f t="shared" si="178"/>
        <v>5.2542342422916737E-3</v>
      </c>
      <c r="V46" s="5">
        <f t="shared" si="179"/>
        <v>6.3480583253562115E-5</v>
      </c>
      <c r="W46" s="5">
        <f t="shared" si="180"/>
        <v>5.9422870780461615E-2</v>
      </c>
      <c r="X46" s="5">
        <f t="shared" si="181"/>
        <v>1.1038239318482941E-2</v>
      </c>
      <c r="Y46" s="5">
        <f t="shared" si="182"/>
        <v>1.0252174428113034E-3</v>
      </c>
      <c r="Z46" s="5">
        <f t="shared" si="183"/>
        <v>3.0068062823318206E-4</v>
      </c>
      <c r="AA46" s="5">
        <f t="shared" si="184"/>
        <v>3.2533767015989359E-4</v>
      </c>
      <c r="AB46" s="5">
        <f t="shared" si="185"/>
        <v>1.7600834521169038E-4</v>
      </c>
      <c r="AC46" s="5">
        <f t="shared" si="186"/>
        <v>7.9743630776864425E-7</v>
      </c>
      <c r="AD46" s="5">
        <f t="shared" si="187"/>
        <v>1.6073947337018973E-2</v>
      </c>
      <c r="AE46" s="5">
        <f t="shared" si="188"/>
        <v>2.9858550280112989E-3</v>
      </c>
      <c r="AF46" s="5">
        <f t="shared" si="189"/>
        <v>2.773223671004563E-4</v>
      </c>
      <c r="AG46" s="5">
        <f t="shared" si="190"/>
        <v>1.7171562712121791E-5</v>
      </c>
      <c r="AH46" s="5">
        <f t="shared" si="191"/>
        <v>1.3963414630082765E-5</v>
      </c>
      <c r="AI46" s="5">
        <f t="shared" si="192"/>
        <v>1.5108471769270998E-5</v>
      </c>
      <c r="AJ46" s="5">
        <f t="shared" si="193"/>
        <v>8.1737141397736205E-6</v>
      </c>
      <c r="AK46" s="5">
        <f t="shared" si="194"/>
        <v>2.9479973822642014E-6</v>
      </c>
      <c r="AL46" s="5">
        <f t="shared" si="195"/>
        <v>6.4110782338107077E-9</v>
      </c>
      <c r="AM46" s="5">
        <f t="shared" si="196"/>
        <v>3.4784153589323082E-3</v>
      </c>
      <c r="AN46" s="5">
        <f t="shared" si="197"/>
        <v>6.4614147173795114E-4</v>
      </c>
      <c r="AO46" s="5">
        <f t="shared" si="198"/>
        <v>6.0012787206044857E-5</v>
      </c>
      <c r="AP46" s="5">
        <f t="shared" si="199"/>
        <v>3.7159402244122985E-6</v>
      </c>
      <c r="AQ46" s="5">
        <f t="shared" si="200"/>
        <v>1.725658696370438E-7</v>
      </c>
      <c r="AR46" s="5">
        <f t="shared" si="201"/>
        <v>5.1876158242000773E-7</v>
      </c>
      <c r="AS46" s="5">
        <f t="shared" si="202"/>
        <v>5.6130215499649467E-7</v>
      </c>
      <c r="AT46" s="5">
        <f t="shared" si="203"/>
        <v>3.0366561430200996E-7</v>
      </c>
      <c r="AU46" s="5">
        <f t="shared" si="204"/>
        <v>1.0952247910039703E-7</v>
      </c>
      <c r="AV46" s="5">
        <f t="shared" si="205"/>
        <v>2.9625942640563003E-8</v>
      </c>
      <c r="AW46" s="5">
        <f t="shared" si="206"/>
        <v>3.5793457838667778E-11</v>
      </c>
      <c r="AX46" s="5">
        <f t="shared" si="207"/>
        <v>6.2727660872441751E-4</v>
      </c>
      <c r="AY46" s="5">
        <f t="shared" si="208"/>
        <v>1.1652128608137093E-4</v>
      </c>
      <c r="AZ46" s="5">
        <f t="shared" si="209"/>
        <v>1.0822346889091146E-5</v>
      </c>
      <c r="BA46" s="5">
        <f t="shared" si="210"/>
        <v>6.7011042146141765E-7</v>
      </c>
      <c r="BB46" s="5">
        <f t="shared" si="211"/>
        <v>3.1119496183667608E-8</v>
      </c>
      <c r="BC46" s="5">
        <f t="shared" si="212"/>
        <v>1.1561354806132484E-9</v>
      </c>
      <c r="BD46" s="5">
        <f t="shared" si="213"/>
        <v>1.6060635747310488E-8</v>
      </c>
      <c r="BE46" s="5">
        <f t="shared" si="214"/>
        <v>1.7377673600124759E-8</v>
      </c>
      <c r="BF46" s="5">
        <f t="shared" si="215"/>
        <v>9.4013569731522954E-9</v>
      </c>
      <c r="BG46" s="5">
        <f t="shared" si="216"/>
        <v>3.390768905376946E-9</v>
      </c>
      <c r="BH46" s="5">
        <f t="shared" si="217"/>
        <v>9.172064577356508E-10</v>
      </c>
      <c r="BI46" s="5">
        <f t="shared" si="218"/>
        <v>1.9848422811190268E-10</v>
      </c>
      <c r="BJ46" s="8">
        <f t="shared" si="219"/>
        <v>0.59568910139087883</v>
      </c>
      <c r="BK46" s="8">
        <f t="shared" si="220"/>
        <v>0.34105524159563372</v>
      </c>
      <c r="BL46" s="8">
        <f t="shared" si="221"/>
        <v>6.2936827867170309E-2</v>
      </c>
      <c r="BM46" s="8">
        <f t="shared" si="222"/>
        <v>0.13539424926489249</v>
      </c>
      <c r="BN46" s="8">
        <f t="shared" si="223"/>
        <v>0.86447108096673575</v>
      </c>
    </row>
    <row r="47" spans="1:66" x14ac:dyDescent="0.25">
      <c r="A47" t="s">
        <v>338</v>
      </c>
      <c r="B47" t="s">
        <v>91</v>
      </c>
      <c r="C47" t="s">
        <v>96</v>
      </c>
      <c r="D47" t="s">
        <v>69</v>
      </c>
      <c r="E47">
        <f>VLOOKUP(A47,home!$A$2:$E$405,3,FALSE)</f>
        <v>1.3308</v>
      </c>
      <c r="F47">
        <f>VLOOKUP(B47,home!$B$2:$E$405,3,FALSE)</f>
        <v>1.2022999999999999</v>
      </c>
      <c r="G47">
        <f>VLOOKUP(C47,away!$B$2:$E$405,4,FALSE)</f>
        <v>0.75139999999999996</v>
      </c>
      <c r="H47">
        <f>VLOOKUP(A47,away!$A$2:$E$405,3,FALSE)</f>
        <v>0.86150000000000004</v>
      </c>
      <c r="I47">
        <f>VLOOKUP(C47,away!$B$2:$E$405,3,FALSE)</f>
        <v>0.29020000000000001</v>
      </c>
      <c r="J47">
        <f>VLOOKUP(B47,home!$B$2:$E$405,4,FALSE)</f>
        <v>1.3929</v>
      </c>
      <c r="K47" s="3">
        <f t="shared" si="168"/>
        <v>1.2022556591759999</v>
      </c>
      <c r="L47" s="3">
        <f t="shared" si="169"/>
        <v>0.34823516817000005</v>
      </c>
      <c r="M47" s="5">
        <f t="shared" si="170"/>
        <v>0.21214382227936054</v>
      </c>
      <c r="N47" s="5">
        <f t="shared" si="171"/>
        <v>0.25505111089458876</v>
      </c>
      <c r="O47" s="5">
        <f t="shared" si="172"/>
        <v>7.3875939627679729E-2</v>
      </c>
      <c r="P47" s="5">
        <f t="shared" si="173"/>
        <v>8.8817766494322464E-2</v>
      </c>
      <c r="Q47" s="5">
        <f t="shared" si="174"/>
        <v>0.15331832072607246</v>
      </c>
      <c r="R47" s="5">
        <f t="shared" si="175"/>
        <v>1.2863100129980912E-2</v>
      </c>
      <c r="S47" s="5">
        <f t="shared" si="176"/>
        <v>9.29628254111017E-3</v>
      </c>
      <c r="T47" s="5">
        <f t="shared" si="177"/>
        <v>5.3390831201585859E-2</v>
      </c>
      <c r="U47" s="5">
        <f t="shared" si="178"/>
        <v>1.546473492581709E-2</v>
      </c>
      <c r="V47" s="5">
        <f t="shared" si="179"/>
        <v>4.324503606039926E-4</v>
      </c>
      <c r="W47" s="5">
        <f t="shared" si="180"/>
        <v>6.1442606249427163E-2</v>
      </c>
      <c r="X47" s="5">
        <f t="shared" si="181"/>
        <v>2.1396476320072369E-2</v>
      </c>
      <c r="Y47" s="5">
        <f t="shared" si="182"/>
        <v>3.7255027647829127E-3</v>
      </c>
      <c r="Z47" s="5">
        <f t="shared" si="183"/>
        <v>1.4931279456504843E-3</v>
      </c>
      <c r="AA47" s="5">
        <f t="shared" si="184"/>
        <v>1.7951215225321291E-3</v>
      </c>
      <c r="AB47" s="5">
        <f t="shared" si="185"/>
        <v>1.0790975046864452E-3</v>
      </c>
      <c r="AC47" s="5">
        <f t="shared" si="186"/>
        <v>1.1315812409662086E-5</v>
      </c>
      <c r="AD47" s="5">
        <f t="shared" si="187"/>
        <v>1.8467430269474127E-2</v>
      </c>
      <c r="AE47" s="5">
        <f t="shared" si="188"/>
        <v>6.4310086855580723E-3</v>
      </c>
      <c r="AF47" s="5">
        <f t="shared" si="189"/>
        <v>1.1197516955590233E-3</v>
      </c>
      <c r="AG47" s="5">
        <f t="shared" si="190"/>
        <v>1.2997897333721307E-4</v>
      </c>
      <c r="AH47" s="5">
        <f t="shared" si="191"/>
        <v>1.2998991531323079E-4</v>
      </c>
      <c r="AI47" s="5">
        <f t="shared" si="192"/>
        <v>1.5628111132114065E-4</v>
      </c>
      <c r="AJ47" s="5">
        <f t="shared" si="193"/>
        <v>9.3944925254077925E-5</v>
      </c>
      <c r="AK47" s="5">
        <f t="shared" si="194"/>
        <v>3.7648606012527137E-5</v>
      </c>
      <c r="AL47" s="5">
        <f t="shared" si="195"/>
        <v>1.8950260695716804E-7</v>
      </c>
      <c r="AM47" s="5">
        <f t="shared" si="196"/>
        <v>4.4405145103826853E-3</v>
      </c>
      <c r="AN47" s="5">
        <f t="shared" si="197"/>
        <v>1.5463433172844402E-3</v>
      </c>
      <c r="AO47" s="5">
        <f t="shared" si="198"/>
        <v>2.692455625715514E-4</v>
      </c>
      <c r="AP47" s="5">
        <f t="shared" si="199"/>
        <v>3.1253591253710156E-5</v>
      </c>
      <c r="AQ47" s="5">
        <f t="shared" si="200"/>
        <v>2.7208999015380506E-6</v>
      </c>
      <c r="AR47" s="5">
        <f t="shared" si="201"/>
        <v>9.0534120039014032E-6</v>
      </c>
      <c r="AS47" s="5">
        <f t="shared" si="202"/>
        <v>1.088451581654239E-5</v>
      </c>
      <c r="AT47" s="5">
        <f t="shared" si="203"/>
        <v>6.5429853689143858E-6</v>
      </c>
      <c r="AU47" s="5">
        <f t="shared" si="204"/>
        <v>2.6221137292276939E-6</v>
      </c>
      <c r="AV47" s="5">
        <f t="shared" si="205"/>
        <v>7.8811276749177056E-7</v>
      </c>
      <c r="AW47" s="5">
        <f t="shared" si="206"/>
        <v>2.203850580907509E-9</v>
      </c>
      <c r="AX47" s="5">
        <f t="shared" si="207"/>
        <v>8.8977228329345406E-4</v>
      </c>
      <c r="AY47" s="5">
        <f t="shared" si="208"/>
        <v>3.0985000070570098E-4</v>
      </c>
      <c r="AZ47" s="5">
        <f t="shared" si="209"/>
        <v>5.395033355161221E-5</v>
      </c>
      <c r="BA47" s="5">
        <f t="shared" si="210"/>
        <v>6.2624678257244243E-6</v>
      </c>
      <c r="BB47" s="5">
        <f t="shared" si="211"/>
        <v>5.4520288411259002E-7</v>
      </c>
      <c r="BC47" s="5">
        <f t="shared" si="212"/>
        <v>3.7971763607143388E-8</v>
      </c>
      <c r="BD47" s="5">
        <f t="shared" si="213"/>
        <v>5.2545274194848322E-7</v>
      </c>
      <c r="BE47" s="5">
        <f t="shared" si="214"/>
        <v>6.3172853263711021E-7</v>
      </c>
      <c r="BF47" s="5">
        <f t="shared" si="215"/>
        <v>3.7974960171295814E-7</v>
      </c>
      <c r="BG47" s="5">
        <f t="shared" si="216"/>
        <v>1.5218536924307852E-7</v>
      </c>
      <c r="BH47" s="5">
        <f t="shared" si="217"/>
        <v>4.5741430354070106E-8</v>
      </c>
      <c r="BI47" s="5">
        <f t="shared" si="218"/>
        <v>1.0998578700397129E-8</v>
      </c>
      <c r="BJ47" s="8">
        <f t="shared" si="219"/>
        <v>0.58202351392187601</v>
      </c>
      <c r="BK47" s="8">
        <f t="shared" si="220"/>
        <v>0.31101167699111948</v>
      </c>
      <c r="BL47" s="8">
        <f t="shared" si="221"/>
        <v>0.10552749526453795</v>
      </c>
      <c r="BM47" s="8">
        <f t="shared" si="222"/>
        <v>0.20367590617432402</v>
      </c>
      <c r="BN47" s="8">
        <f t="shared" si="223"/>
        <v>0.79607006015200488</v>
      </c>
    </row>
    <row r="48" spans="1:66" x14ac:dyDescent="0.25">
      <c r="A48" t="s">
        <v>338</v>
      </c>
      <c r="B48" t="s">
        <v>90</v>
      </c>
      <c r="C48" t="s">
        <v>95</v>
      </c>
      <c r="D48" t="s">
        <v>69</v>
      </c>
      <c r="E48">
        <f>VLOOKUP(A48,home!$A$2:$E$405,3,FALSE)</f>
        <v>1.3308</v>
      </c>
      <c r="F48">
        <f>VLOOKUP(B48,home!$B$2:$E$405,3,FALSE)</f>
        <v>1.3775999999999999</v>
      </c>
      <c r="G48">
        <f>VLOOKUP(C48,away!$B$2:$E$405,4,FALSE)</f>
        <v>1.5028999999999999</v>
      </c>
      <c r="H48">
        <f>VLOOKUP(A48,away!$A$2:$E$405,3,FALSE)</f>
        <v>0.86150000000000004</v>
      </c>
      <c r="I48">
        <f>VLOOKUP(C48,away!$B$2:$E$405,3,FALSE)</f>
        <v>0.69650000000000001</v>
      </c>
      <c r="J48">
        <f>VLOOKUP(B48,home!$B$2:$E$405,4,FALSE)</f>
        <v>0.77380000000000004</v>
      </c>
      <c r="K48" s="3">
        <f t="shared" si="168"/>
        <v>2.7552817192319998</v>
      </c>
      <c r="L48" s="3">
        <f t="shared" si="169"/>
        <v>0.46430688955000005</v>
      </c>
      <c r="M48" s="5">
        <f t="shared" si="170"/>
        <v>3.9971498802252363E-2</v>
      </c>
      <c r="N48" s="5">
        <f t="shared" si="171"/>
        <v>0.11013273994014973</v>
      </c>
      <c r="O48" s="5">
        <f t="shared" si="172"/>
        <v>1.8559042279525345E-2</v>
      </c>
      <c r="P48" s="5">
        <f t="shared" si="173"/>
        <v>5.1135389919229973E-2</v>
      </c>
      <c r="Q48" s="5">
        <f t="shared" si="174"/>
        <v>0.15172336252301327</v>
      </c>
      <c r="R48" s="5">
        <f t="shared" si="175"/>
        <v>4.308545596916678E-3</v>
      </c>
      <c r="S48" s="5">
        <f t="shared" si="176"/>
        <v>1.6354328587525616E-2</v>
      </c>
      <c r="T48" s="5">
        <f t="shared" si="177"/>
        <v>7.044620252512733E-2</v>
      </c>
      <c r="U48" s="5">
        <f t="shared" si="178"/>
        <v>1.1871256919662048E-2</v>
      </c>
      <c r="V48" s="5">
        <f t="shared" si="179"/>
        <v>2.3246702004334923E-3</v>
      </c>
      <c r="W48" s="5">
        <f t="shared" si="180"/>
        <v>0.1393468690466893</v>
      </c>
      <c r="X48" s="5">
        <f t="shared" si="181"/>
        <v>6.4699711335599486E-2</v>
      </c>
      <c r="Y48" s="5">
        <f t="shared" si="182"/>
        <v>1.5020260862507538E-2</v>
      </c>
      <c r="Z48" s="5">
        <f t="shared" si="183"/>
        <v>6.6682913486291052E-4</v>
      </c>
      <c r="AA48" s="5">
        <f t="shared" si="184"/>
        <v>1.8373021251390672E-3</v>
      </c>
      <c r="AB48" s="5">
        <f t="shared" si="185"/>
        <v>2.5311424790508885E-3</v>
      </c>
      <c r="AC48" s="5">
        <f t="shared" si="186"/>
        <v>1.8587137193815131E-4</v>
      </c>
      <c r="AD48" s="5">
        <f t="shared" si="187"/>
        <v>9.5984970229139641E-2</v>
      </c>
      <c r="AE48" s="5">
        <f t="shared" si="188"/>
        <v>4.4566482970641176E-2</v>
      </c>
      <c r="AF48" s="5">
        <f t="shared" si="189"/>
        <v>1.0346262543140725E-2</v>
      </c>
      <c r="AG48" s="5">
        <f t="shared" si="190"/>
        <v>1.601280326624448E-3</v>
      </c>
      <c r="AH48" s="5">
        <f t="shared" si="191"/>
        <v>7.7403340367378831E-5</v>
      </c>
      <c r="AI48" s="5">
        <f t="shared" si="192"/>
        <v>2.132680087217312E-4</v>
      </c>
      <c r="AJ48" s="5">
        <f t="shared" si="193"/>
        <v>2.9380672286399839E-4</v>
      </c>
      <c r="AK48" s="5">
        <f t="shared" si="194"/>
        <v>2.6984009749821239E-4</v>
      </c>
      <c r="AL48" s="5">
        <f t="shared" si="195"/>
        <v>9.5113822235197357E-6</v>
      </c>
      <c r="AM48" s="5">
        <f t="shared" si="196"/>
        <v>5.2893126758675225E-2</v>
      </c>
      <c r="AN48" s="5">
        <f t="shared" si="197"/>
        <v>2.4558643163894368E-2</v>
      </c>
      <c r="AO48" s="5">
        <f t="shared" si="198"/>
        <v>5.7013736094980831E-3</v>
      </c>
      <c r="AP48" s="5">
        <f t="shared" si="199"/>
        <v>8.8239568226283738E-4</v>
      </c>
      <c r="AQ48" s="5">
        <f t="shared" si="200"/>
        <v>1.0242559864595199E-4</v>
      </c>
      <c r="AR48" s="5">
        <f t="shared" si="201"/>
        <v>7.1877808413515266E-6</v>
      </c>
      <c r="AS48" s="5">
        <f t="shared" si="202"/>
        <v>1.9804361154021865E-5</v>
      </c>
      <c r="AT48" s="5">
        <f t="shared" si="203"/>
        <v>2.7283297124372404E-5</v>
      </c>
      <c r="AU48" s="5">
        <f t="shared" si="204"/>
        <v>2.5057723269052753E-5</v>
      </c>
      <c r="AV48" s="5">
        <f t="shared" si="205"/>
        <v>1.7260271712198843E-5</v>
      </c>
      <c r="AW48" s="5">
        <f t="shared" si="206"/>
        <v>3.3799655396453211E-7</v>
      </c>
      <c r="AX48" s="5">
        <f t="shared" si="207"/>
        <v>2.4289244205199782E-2</v>
      </c>
      <c r="AY48" s="5">
        <f t="shared" si="208"/>
        <v>1.1277663426436674E-2</v>
      </c>
      <c r="AZ48" s="5">
        <f t="shared" si="209"/>
        <v>2.618148413460304E-3</v>
      </c>
      <c r="BA48" s="5">
        <f t="shared" si="210"/>
        <v>4.0520811541134048E-4</v>
      </c>
      <c r="BB48" s="5">
        <f t="shared" si="211"/>
        <v>4.703522992176421E-5</v>
      </c>
      <c r="BC48" s="5">
        <f t="shared" si="212"/>
        <v>4.3677562608486873E-6</v>
      </c>
      <c r="BD48" s="5">
        <f t="shared" si="213"/>
        <v>5.5622269420250156E-7</v>
      </c>
      <c r="BE48" s="5">
        <f t="shared" si="214"/>
        <v>1.5325502211581236E-6</v>
      </c>
      <c r="BF48" s="5">
        <f t="shared" si="215"/>
        <v>2.1113038040809686E-6</v>
      </c>
      <c r="BG48" s="5">
        <f t="shared" si="216"/>
        <v>1.9390789250430906E-6</v>
      </c>
      <c r="BH48" s="5">
        <f t="shared" si="217"/>
        <v>1.3356771785798165E-6</v>
      </c>
      <c r="BI48" s="5">
        <f t="shared" si="218"/>
        <v>7.3603338258726858E-7</v>
      </c>
      <c r="BJ48" s="8">
        <f t="shared" si="219"/>
        <v>0.82664777426229963</v>
      </c>
      <c r="BK48" s="8">
        <f t="shared" si="220"/>
        <v>0.12125893369003979</v>
      </c>
      <c r="BL48" s="8">
        <f t="shared" si="221"/>
        <v>4.0066411870051999E-2</v>
      </c>
      <c r="BM48" s="8">
        <f t="shared" si="222"/>
        <v>0.6015320444662845</v>
      </c>
      <c r="BN48" s="8">
        <f t="shared" si="223"/>
        <v>0.37583057906108736</v>
      </c>
    </row>
    <row r="49" spans="1:66" x14ac:dyDescent="0.25">
      <c r="A49" t="s">
        <v>350</v>
      </c>
      <c r="B49" t="s">
        <v>97</v>
      </c>
      <c r="C49" t="s">
        <v>108</v>
      </c>
      <c r="D49" t="s">
        <v>69</v>
      </c>
      <c r="E49">
        <f>VLOOKUP(A49,home!$A$2:$E$405,3,FALSE)</f>
        <v>1.6389</v>
      </c>
      <c r="F49">
        <f>VLOOKUP(B49,home!$B$2:$E$405,3,FALSE)</f>
        <v>1.4237</v>
      </c>
      <c r="G49">
        <f>VLOOKUP(C49,away!$B$2:$E$405,4,FALSE)</f>
        <v>1.0168999999999999</v>
      </c>
      <c r="H49">
        <f>VLOOKUP(A49,away!$A$2:$E$405,3,FALSE)</f>
        <v>1.1943999999999999</v>
      </c>
      <c r="I49">
        <f>VLOOKUP(C49,away!$B$2:$E$405,3,FALSE)</f>
        <v>0.83720000000000006</v>
      </c>
      <c r="J49">
        <f>VLOOKUP(B49,home!$B$2:$E$405,4,FALSE)</f>
        <v>1.3954</v>
      </c>
      <c r="K49" s="3">
        <f t="shared" si="168"/>
        <v>2.3727347326169999</v>
      </c>
      <c r="L49" s="3">
        <f t="shared" si="169"/>
        <v>1.395332574272</v>
      </c>
      <c r="M49" s="5">
        <f t="shared" si="170"/>
        <v>2.3096658932101426E-2</v>
      </c>
      <c r="N49" s="5">
        <f t="shared" si="171"/>
        <v>5.4802244855605725E-2</v>
      </c>
      <c r="O49" s="5">
        <f t="shared" si="172"/>
        <v>3.2227520564811464E-2</v>
      </c>
      <c r="P49" s="5">
        <f t="shared" si="173"/>
        <v>7.6467357390256799E-2</v>
      </c>
      <c r="Q49" s="5">
        <f t="shared" si="174"/>
        <v>6.5015594897138498E-2</v>
      </c>
      <c r="R49" s="5">
        <f t="shared" si="175"/>
        <v>2.2484054616051106E-2</v>
      </c>
      <c r="S49" s="5">
        <f t="shared" si="176"/>
        <v>6.3291153532625419E-2</v>
      </c>
      <c r="T49" s="5">
        <f t="shared" si="177"/>
        <v>9.0718377395649766E-2</v>
      </c>
      <c r="U49" s="5">
        <f t="shared" si="178"/>
        <v>5.3348697317562047E-2</v>
      </c>
      <c r="V49" s="5">
        <f t="shared" si="179"/>
        <v>2.3282382631129302E-2</v>
      </c>
      <c r="W49" s="5">
        <f t="shared" si="180"/>
        <v>5.1421586724732377E-2</v>
      </c>
      <c r="X49" s="5">
        <f t="shared" si="181"/>
        <v>7.1750214977771717E-2</v>
      </c>
      <c r="Y49" s="5">
        <f t="shared" si="182"/>
        <v>5.0057706084751824E-2</v>
      </c>
      <c r="Z49" s="5">
        <f t="shared" si="183"/>
        <v>1.0457577935828941E-2</v>
      </c>
      <c r="AA49" s="5">
        <f t="shared" si="184"/>
        <v>2.4813058387390525E-2</v>
      </c>
      <c r="AB49" s="5">
        <f t="shared" si="185"/>
        <v>2.9437402729107529E-2</v>
      </c>
      <c r="AC49" s="5">
        <f t="shared" si="186"/>
        <v>4.8176401800825554E-3</v>
      </c>
      <c r="AD49" s="5">
        <f t="shared" si="187"/>
        <v>3.0502446207012434E-2</v>
      </c>
      <c r="AE49" s="5">
        <f t="shared" si="188"/>
        <v>4.2561056787623855E-2</v>
      </c>
      <c r="AF49" s="5">
        <f t="shared" si="189"/>
        <v>2.9693414465605996E-2</v>
      </c>
      <c r="AG49" s="5">
        <f t="shared" si="190"/>
        <v>1.3810729481739815E-2</v>
      </c>
      <c r="AH49" s="5">
        <f t="shared" si="191"/>
        <v>3.6479497854625662E-3</v>
      </c>
      <c r="AI49" s="5">
        <f t="shared" si="192"/>
        <v>8.6556171588097648E-3</v>
      </c>
      <c r="AJ49" s="5">
        <f t="shared" si="193"/>
        <v>1.0268741732471802E-2</v>
      </c>
      <c r="AK49" s="5">
        <f t="shared" si="194"/>
        <v>8.1216667229698364E-3</v>
      </c>
      <c r="AL49" s="5">
        <f t="shared" si="195"/>
        <v>6.3800087192007716E-4</v>
      </c>
      <c r="AM49" s="5">
        <f t="shared" si="196"/>
        <v>1.4474842709032017E-2</v>
      </c>
      <c r="AN49" s="5">
        <f t="shared" si="197"/>
        <v>2.0197219539375932E-2</v>
      </c>
      <c r="AO49" s="5">
        <f t="shared" si="198"/>
        <v>1.4090919166507083E-2</v>
      </c>
      <c r="AP49" s="5">
        <f t="shared" si="199"/>
        <v>6.5538395048203284E-3</v>
      </c>
      <c r="AQ49" s="5">
        <f t="shared" si="200"/>
        <v>2.2861964369066197E-3</v>
      </c>
      <c r="AR49" s="5">
        <f t="shared" si="201"/>
        <v>1.0180206329928939E-3</v>
      </c>
      <c r="AS49" s="5">
        <f t="shared" si="202"/>
        <v>2.4154929144229835E-3</v>
      </c>
      <c r="AT49" s="5">
        <f t="shared" si="203"/>
        <v>2.8656619672208375E-3</v>
      </c>
      <c r="AU49" s="5">
        <f t="shared" si="204"/>
        <v>2.2664852271881467E-3</v>
      </c>
      <c r="AV49" s="5">
        <f t="shared" si="205"/>
        <v>1.3444420548781619E-3</v>
      </c>
      <c r="AW49" s="5">
        <f t="shared" si="206"/>
        <v>5.8673999405700021E-5</v>
      </c>
      <c r="AX49" s="5">
        <f t="shared" si="207"/>
        <v>5.7241603408146984E-3</v>
      </c>
      <c r="AY49" s="5">
        <f t="shared" si="208"/>
        <v>7.9871073838946611E-3</v>
      </c>
      <c r="AZ49" s="5">
        <f t="shared" si="209"/>
        <v>5.5723355534783199E-3</v>
      </c>
      <c r="BA49" s="5">
        <f t="shared" si="210"/>
        <v>2.5917537708474306E-3</v>
      </c>
      <c r="BB49" s="5">
        <f t="shared" si="211"/>
        <v>9.0408961523892714E-4</v>
      </c>
      <c r="BC49" s="5">
        <f t="shared" si="212"/>
        <v>2.5230113804078266E-4</v>
      </c>
      <c r="BD49" s="5">
        <f t="shared" si="213"/>
        <v>2.3674622508266401E-4</v>
      </c>
      <c r="BE49" s="5">
        <f t="shared" si="214"/>
        <v>5.6173599106959895E-4</v>
      </c>
      <c r="BF49" s="5">
        <f t="shared" si="215"/>
        <v>6.6642524828593511E-4</v>
      </c>
      <c r="BG49" s="5">
        <f t="shared" si="216"/>
        <v>5.2708344443364865E-4</v>
      </c>
      <c r="BH49" s="5">
        <f t="shared" si="217"/>
        <v>3.1265729889878017E-4</v>
      </c>
      <c r="BI49" s="5">
        <f t="shared" si="218"/>
        <v>1.4837056650067015E-4</v>
      </c>
      <c r="BJ49" s="8">
        <f t="shared" si="219"/>
        <v>0.58096813703658878</v>
      </c>
      <c r="BK49" s="8">
        <f t="shared" si="220"/>
        <v>0.19958030092201023</v>
      </c>
      <c r="BL49" s="8">
        <f t="shared" si="221"/>
        <v>0.20536783058561098</v>
      </c>
      <c r="BM49" s="8">
        <f t="shared" si="222"/>
        <v>0.71435198183958526</v>
      </c>
      <c r="BN49" s="8">
        <f t="shared" si="223"/>
        <v>0.27409343125596503</v>
      </c>
    </row>
    <row r="50" spans="1:66" x14ac:dyDescent="0.25">
      <c r="A50" t="s">
        <v>350</v>
      </c>
      <c r="B50" t="s">
        <v>104</v>
      </c>
      <c r="C50" t="s">
        <v>100</v>
      </c>
      <c r="D50" t="s">
        <v>69</v>
      </c>
      <c r="E50">
        <f>VLOOKUP(A50,home!$A$2:$E$405,3,FALSE)</f>
        <v>1.6389</v>
      </c>
      <c r="F50">
        <f>VLOOKUP(B50,home!$B$2:$E$405,3,FALSE)</f>
        <v>1.0168999999999999</v>
      </c>
      <c r="G50">
        <f>VLOOKUP(C50,away!$B$2:$E$405,4,FALSE)</f>
        <v>1.0168999999999999</v>
      </c>
      <c r="H50">
        <f>VLOOKUP(A50,away!$A$2:$E$405,3,FALSE)</f>
        <v>1.1943999999999999</v>
      </c>
      <c r="I50">
        <f>VLOOKUP(C50,away!$B$2:$E$405,3,FALSE)</f>
        <v>0.83720000000000006</v>
      </c>
      <c r="J50">
        <f>VLOOKUP(B50,home!$B$2:$E$405,4,FALSE)</f>
        <v>0.55820000000000003</v>
      </c>
      <c r="K50" s="3">
        <f t="shared" si="168"/>
        <v>1.6947629062289997</v>
      </c>
      <c r="L50" s="3">
        <f t="shared" si="169"/>
        <v>0.55817302777600009</v>
      </c>
      <c r="M50" s="5">
        <f t="shared" si="170"/>
        <v>0.10509023320543907</v>
      </c>
      <c r="N50" s="5">
        <f t="shared" si="171"/>
        <v>0.17810302904353328</v>
      </c>
      <c r="O50" s="5">
        <f t="shared" si="172"/>
        <v>5.8658533657965868E-2</v>
      </c>
      <c r="P50" s="5">
        <f t="shared" si="173"/>
        <v>9.9412306977305853E-2</v>
      </c>
      <c r="Q50" s="5">
        <f t="shared" si="174"/>
        <v>0.15092120355500321</v>
      </c>
      <c r="R50" s="5">
        <f t="shared" si="175"/>
        <v>1.6370805668383611E-2</v>
      </c>
      <c r="S50" s="5">
        <f t="shared" si="176"/>
        <v>2.3510288437628559E-2</v>
      </c>
      <c r="T50" s="5">
        <f t="shared" si="177"/>
        <v>8.4240145143894163E-2</v>
      </c>
      <c r="U50" s="5">
        <f t="shared" si="178"/>
        <v>2.7744634191859994E-2</v>
      </c>
      <c r="V50" s="5">
        <f t="shared" si="179"/>
        <v>2.4711166352501825E-3</v>
      </c>
      <c r="W50" s="5">
        <f t="shared" si="180"/>
        <v>8.52585525161519E-2</v>
      </c>
      <c r="X50" s="5">
        <f t="shared" si="181"/>
        <v>4.7589024401739614E-2</v>
      </c>
      <c r="Y50" s="5">
        <f t="shared" si="182"/>
        <v>1.3281454919612476E-2</v>
      </c>
      <c r="Z50" s="5">
        <f t="shared" si="183"/>
        <v>3.0459140556847284E-3</v>
      </c>
      <c r="AA50" s="5">
        <f t="shared" si="184"/>
        <v>5.1621021571360099E-3</v>
      </c>
      <c r="AB50" s="5">
        <f t="shared" si="185"/>
        <v>4.3742696270394066E-3</v>
      </c>
      <c r="AC50" s="5">
        <f t="shared" si="186"/>
        <v>1.4610028331556684E-4</v>
      </c>
      <c r="AD50" s="5">
        <f t="shared" si="187"/>
        <v>3.6123258060787845E-2</v>
      </c>
      <c r="AE50" s="5">
        <f t="shared" si="188"/>
        <v>2.0163028324923751E-2</v>
      </c>
      <c r="AF50" s="5">
        <f t="shared" si="189"/>
        <v>5.6272292846279706E-3</v>
      </c>
      <c r="AG50" s="5">
        <f t="shared" si="190"/>
        <v>1.0469892025968565E-3</v>
      </c>
      <c r="AH50" s="5">
        <f t="shared" si="191"/>
        <v>4.2503676770175519E-4</v>
      </c>
      <c r="AI50" s="5">
        <f t="shared" si="192"/>
        <v>7.2033654768440696E-4</v>
      </c>
      <c r="AJ50" s="5">
        <f t="shared" si="193"/>
        <v>6.1039983050829492E-4</v>
      </c>
      <c r="AK50" s="5">
        <f t="shared" si="194"/>
        <v>3.4482766357130898E-4</v>
      </c>
      <c r="AL50" s="5">
        <f t="shared" si="195"/>
        <v>5.5282649096592853E-6</v>
      </c>
      <c r="AM50" s="5">
        <f t="shared" si="196"/>
        <v>1.224407156271219E-2</v>
      </c>
      <c r="AN50" s="5">
        <f t="shared" si="197"/>
        <v>6.834310496465084E-3</v>
      </c>
      <c r="AO50" s="5">
        <f t="shared" si="198"/>
        <v>1.907363891286607E-3</v>
      </c>
      <c r="AP50" s="5">
        <f t="shared" si="199"/>
        <v>3.5487969275668633E-4</v>
      </c>
      <c r="AQ50" s="5">
        <f t="shared" si="200"/>
        <v>4.9521068150554057E-5</v>
      </c>
      <c r="AR50" s="5">
        <f t="shared" si="201"/>
        <v>4.7448811908842651E-5</v>
      </c>
      <c r="AS50" s="5">
        <f t="shared" si="202"/>
        <v>8.0414486367743354E-5</v>
      </c>
      <c r="AT50" s="5">
        <f t="shared" si="203"/>
        <v>6.8141744309754506E-5</v>
      </c>
      <c r="AU50" s="5">
        <f t="shared" si="204"/>
        <v>3.8494700207304323E-5</v>
      </c>
      <c r="AV50" s="5">
        <f t="shared" si="205"/>
        <v>1.6309847499436284E-5</v>
      </c>
      <c r="AW50" s="5">
        <f t="shared" si="206"/>
        <v>1.4526605467400697E-7</v>
      </c>
      <c r="AX50" s="5">
        <f t="shared" si="207"/>
        <v>3.4584663842829929E-3</v>
      </c>
      <c r="AY50" s="5">
        <f t="shared" si="208"/>
        <v>1.9304226531767536E-3</v>
      </c>
      <c r="AZ50" s="5">
        <f t="shared" si="209"/>
        <v>5.3875492860552387E-4</v>
      </c>
      <c r="BA50" s="5">
        <f t="shared" si="210"/>
        <v>1.0023948990966268E-4</v>
      </c>
      <c r="BB50" s="5">
        <f t="shared" si="211"/>
        <v>1.3987744896399556E-5</v>
      </c>
      <c r="BC50" s="5">
        <f t="shared" si="212"/>
        <v>1.5615163841163276E-6</v>
      </c>
      <c r="BD50" s="5">
        <f t="shared" si="213"/>
        <v>4.4141078345887701E-6</v>
      </c>
      <c r="BE50" s="5">
        <f t="shared" si="214"/>
        <v>7.480866222155862E-6</v>
      </c>
      <c r="BF50" s="5">
        <f t="shared" si="215"/>
        <v>6.3391472898856135E-6</v>
      </c>
      <c r="BG50" s="5">
        <f t="shared" si="216"/>
        <v>3.5811172280067434E-6</v>
      </c>
      <c r="BH50" s="5">
        <f t="shared" si="217"/>
        <v>1.5172861602208618E-6</v>
      </c>
      <c r="BI50" s="5">
        <f t="shared" si="218"/>
        <v>5.1428806049538953E-7</v>
      </c>
      <c r="BJ50" s="8">
        <f t="shared" si="219"/>
        <v>0.64978749388149792</v>
      </c>
      <c r="BK50" s="8">
        <f t="shared" si="220"/>
        <v>0.23256599645702566</v>
      </c>
      <c r="BL50" s="8">
        <f t="shared" si="221"/>
        <v>0.1146856025149391</v>
      </c>
      <c r="BM50" s="8">
        <f t="shared" si="222"/>
        <v>0.38959861741439406</v>
      </c>
      <c r="BN50" s="8">
        <f t="shared" si="223"/>
        <v>0.60855611210763083</v>
      </c>
    </row>
    <row r="51" spans="1:66" x14ac:dyDescent="0.25">
      <c r="A51" t="s">
        <v>339</v>
      </c>
      <c r="B51" t="s">
        <v>111</v>
      </c>
      <c r="C51" t="s">
        <v>113</v>
      </c>
      <c r="D51" t="s">
        <v>69</v>
      </c>
      <c r="E51">
        <f>VLOOKUP(A51,home!$A$2:$E$405,3,FALSE)</f>
        <v>1.1719999999999999</v>
      </c>
      <c r="F51">
        <f>VLOOKUP(B51,home!$B$2:$E$405,3,FALSE)</f>
        <v>1.7064999999999999</v>
      </c>
      <c r="G51">
        <f>VLOOKUP(C51,away!$B$2:$E$405,4,FALSE)</f>
        <v>1.5168999999999999</v>
      </c>
      <c r="H51">
        <f>VLOOKUP(A51,away!$A$2:$E$405,3,FALSE)</f>
        <v>1.0484</v>
      </c>
      <c r="I51">
        <f>VLOOKUP(C51,away!$B$2:$E$405,3,FALSE)</f>
        <v>1.0598000000000001</v>
      </c>
      <c r="J51">
        <f>VLOOKUP(B51,home!$B$2:$E$405,4,FALSE)</f>
        <v>0.52990000000000004</v>
      </c>
      <c r="K51" s="3">
        <f t="shared" si="168"/>
        <v>3.0338273041999995</v>
      </c>
      <c r="L51" s="3">
        <f t="shared" si="169"/>
        <v>0.58876888016800011</v>
      </c>
      <c r="M51" s="5">
        <f t="shared" si="170"/>
        <v>2.6713233908475121E-2</v>
      </c>
      <c r="N51" s="5">
        <f t="shared" si="171"/>
        <v>8.10433384150131E-2</v>
      </c>
      <c r="O51" s="5">
        <f t="shared" si="172"/>
        <v>1.5727920813958744E-2</v>
      </c>
      <c r="P51" s="5">
        <f t="shared" si="173"/>
        <v>4.7715795603683518E-2</v>
      </c>
      <c r="Q51" s="5">
        <f t="shared" si="174"/>
        <v>0.12293574645349373</v>
      </c>
      <c r="R51" s="5">
        <f t="shared" si="175"/>
        <v>4.6300551625027353E-3</v>
      </c>
      <c r="S51" s="5">
        <f t="shared" si="176"/>
        <v>2.1307764139426789E-2</v>
      </c>
      <c r="T51" s="5">
        <f t="shared" si="177"/>
        <v>7.2380741772040694E-2</v>
      </c>
      <c r="U51" s="5">
        <f t="shared" si="178"/>
        <v>1.4046787771952963E-2</v>
      </c>
      <c r="V51" s="5">
        <f t="shared" si="179"/>
        <v>4.2289356234935073E-3</v>
      </c>
      <c r="W51" s="5">
        <f t="shared" si="180"/>
        <v>0.12432194141760584</v>
      </c>
      <c r="X51" s="5">
        <f t="shared" si="181"/>
        <v>7.3196890228755501E-2</v>
      </c>
      <c r="Y51" s="5">
        <f t="shared" si="182"/>
        <v>2.1548025545882199E-2</v>
      </c>
      <c r="Z51" s="5">
        <f t="shared" si="183"/>
        <v>9.0867746438093441E-4</v>
      </c>
      <c r="AA51" s="5">
        <f t="shared" si="184"/>
        <v>2.7567705021501014E-3</v>
      </c>
      <c r="AB51" s="5">
        <f t="shared" si="185"/>
        <v>4.181782810418061E-3</v>
      </c>
      <c r="AC51" s="5">
        <f t="shared" si="186"/>
        <v>4.7211390738742743E-4</v>
      </c>
      <c r="AD51" s="5">
        <f t="shared" si="187"/>
        <v>9.4292825095971353E-2</v>
      </c>
      <c r="AE51" s="5">
        <f t="shared" si="188"/>
        <v>5.5516681039632143E-2</v>
      </c>
      <c r="AF51" s="5">
        <f t="shared" si="189"/>
        <v>1.6343247063174131E-2</v>
      </c>
      <c r="AG51" s="5">
        <f t="shared" si="190"/>
        <v>3.207465090564663E-3</v>
      </c>
      <c r="AH51" s="5">
        <f t="shared" si="191"/>
        <v>1.3375025328436513E-4</v>
      </c>
      <c r="AI51" s="5">
        <f t="shared" si="192"/>
        <v>4.0577517035777258E-4</v>
      </c>
      <c r="AJ51" s="5">
        <f t="shared" si="193"/>
        <v>6.1552589559890842E-4</v>
      </c>
      <c r="AK51" s="5">
        <f t="shared" si="194"/>
        <v>6.2246642283670891E-4</v>
      </c>
      <c r="AL51" s="5">
        <f t="shared" si="195"/>
        <v>3.3732030773567676E-5</v>
      </c>
      <c r="AM51" s="5">
        <f t="shared" si="196"/>
        <v>5.7213629473262542E-2</v>
      </c>
      <c r="AN51" s="5">
        <f t="shared" si="197"/>
        <v>3.3685604555319673E-2</v>
      </c>
      <c r="AO51" s="5">
        <f t="shared" si="198"/>
        <v>9.9165178359088228E-3</v>
      </c>
      <c r="AP51" s="5">
        <f t="shared" si="199"/>
        <v>1.946179033804679E-3</v>
      </c>
      <c r="AQ51" s="5">
        <f t="shared" si="200"/>
        <v>2.8646241258490534E-4</v>
      </c>
      <c r="AR51" s="5">
        <f t="shared" si="201"/>
        <v>1.5749597369684414E-5</v>
      </c>
      <c r="AS51" s="5">
        <f t="shared" si="202"/>
        <v>4.778155853030507E-5</v>
      </c>
      <c r="AT51" s="5">
        <f t="shared" si="203"/>
        <v>7.248049845323497E-5</v>
      </c>
      <c r="AU51" s="5">
        <f t="shared" si="204"/>
        <v>7.3297771743150017E-5</v>
      </c>
      <c r="AV51" s="5">
        <f t="shared" si="205"/>
        <v>5.5593195312846931E-5</v>
      </c>
      <c r="AW51" s="5">
        <f t="shared" si="206"/>
        <v>1.6736925758339679E-6</v>
      </c>
      <c r="AX51" s="5">
        <f t="shared" si="207"/>
        <v>2.8929378544727616E-2</v>
      </c>
      <c r="AY51" s="5">
        <f t="shared" si="208"/>
        <v>1.7032717809735445E-2</v>
      </c>
      <c r="AZ51" s="5">
        <f t="shared" si="209"/>
        <v>5.0141670955277445E-3</v>
      </c>
      <c r="BA51" s="5">
        <f t="shared" si="210"/>
        <v>9.8406184860303468E-4</v>
      </c>
      <c r="BB51" s="5">
        <f t="shared" si="211"/>
        <v>1.4484624815451518E-4</v>
      </c>
      <c r="BC51" s="5">
        <f t="shared" si="212"/>
        <v>1.705619266449404E-5</v>
      </c>
      <c r="BD51" s="5">
        <f t="shared" si="213"/>
        <v>1.5454788010743277E-6</v>
      </c>
      <c r="BE51" s="5">
        <f t="shared" si="214"/>
        <v>4.6887157847615751E-6</v>
      </c>
      <c r="BF51" s="5">
        <f t="shared" si="215"/>
        <v>7.1123769847215978E-6</v>
      </c>
      <c r="BG51" s="5">
        <f t="shared" si="216"/>
        <v>7.1925744980040149E-6</v>
      </c>
      <c r="BH51" s="5">
        <f t="shared" si="217"/>
        <v>5.4552572248842973E-6</v>
      </c>
      <c r="BI51" s="5">
        <f t="shared" si="218"/>
        <v>3.3100616640576581E-6</v>
      </c>
      <c r="BJ51" s="8">
        <f t="shared" si="219"/>
        <v>0.81995752317242687</v>
      </c>
      <c r="BK51" s="8">
        <f t="shared" si="220"/>
        <v>0.1175042930229754</v>
      </c>
      <c r="BL51" s="8">
        <f t="shared" si="221"/>
        <v>4.3415041889427075E-2</v>
      </c>
      <c r="BM51" s="8">
        <f t="shared" si="222"/>
        <v>0.66598840107492374</v>
      </c>
      <c r="BN51" s="8">
        <f t="shared" si="223"/>
        <v>0.29876609035712692</v>
      </c>
    </row>
    <row r="52" spans="1:66" x14ac:dyDescent="0.25">
      <c r="A52" t="s">
        <v>339</v>
      </c>
      <c r="B52" t="s">
        <v>119</v>
      </c>
      <c r="C52" t="s">
        <v>127</v>
      </c>
      <c r="D52" t="s">
        <v>69</v>
      </c>
      <c r="E52">
        <f>VLOOKUP(A52,home!$A$2:$E$405,3,FALSE)</f>
        <v>1.1719999999999999</v>
      </c>
      <c r="F52">
        <f>VLOOKUP(B52,home!$B$2:$E$405,3,FALSE)</f>
        <v>1.5168999999999999</v>
      </c>
      <c r="G52">
        <f>VLOOKUP(C52,away!$B$2:$E$405,4,FALSE)</f>
        <v>1.1635</v>
      </c>
      <c r="H52">
        <f>VLOOKUP(A52,away!$A$2:$E$405,3,FALSE)</f>
        <v>1.0484</v>
      </c>
      <c r="I52">
        <f>VLOOKUP(C52,away!$B$2:$E$405,3,FALSE)</f>
        <v>0.78039999999999998</v>
      </c>
      <c r="J52">
        <f>VLOOKUP(B52,home!$B$2:$E$405,4,FALSE)</f>
        <v>1.1657999999999999</v>
      </c>
      <c r="K52" s="3">
        <f t="shared" si="168"/>
        <v>2.0684782117999996</v>
      </c>
      <c r="L52" s="3">
        <f t="shared" si="169"/>
        <v>0.95382417148800003</v>
      </c>
      <c r="M52" s="5">
        <f t="shared" si="170"/>
        <v>4.8688988500078745E-2</v>
      </c>
      <c r="N52" s="5">
        <f t="shared" si="171"/>
        <v>0.10071211186699364</v>
      </c>
      <c r="O52" s="5">
        <f t="shared" si="172"/>
        <v>4.6440734116676374E-2</v>
      </c>
      <c r="P52" s="5">
        <f t="shared" si="173"/>
        <v>9.606164666034199E-2</v>
      </c>
      <c r="Q52" s="5">
        <f t="shared" si="174"/>
        <v>0.1041604045306203</v>
      </c>
      <c r="R52" s="5">
        <f t="shared" si="175"/>
        <v>2.2148147371066667E-2</v>
      </c>
      <c r="S52" s="5">
        <f t="shared" si="176"/>
        <v>4.7381555067022338E-2</v>
      </c>
      <c r="T52" s="5">
        <f t="shared" si="177"/>
        <v>9.9350711553273824E-2</v>
      </c>
      <c r="U52" s="5">
        <f t="shared" si="178"/>
        <v>4.5812960268786847E-2</v>
      </c>
      <c r="V52" s="5">
        <f t="shared" si="179"/>
        <v>1.0386902987676735E-2</v>
      </c>
      <c r="W52" s="5">
        <f t="shared" si="180"/>
        <v>7.1817842434620666E-2</v>
      </c>
      <c r="X52" s="5">
        <f t="shared" si="181"/>
        <v>6.8501594058257786E-2</v>
      </c>
      <c r="Y52" s="5">
        <f t="shared" si="182"/>
        <v>3.266923809911252E-2</v>
      </c>
      <c r="Z52" s="5">
        <f t="shared" si="183"/>
        <v>7.041812772067264E-3</v>
      </c>
      <c r="AA52" s="5">
        <f t="shared" si="184"/>
        <v>1.4565836290596094E-2</v>
      </c>
      <c r="AB52" s="5">
        <f t="shared" si="185"/>
        <v>1.5064557501871878E-2</v>
      </c>
      <c r="AC52" s="5">
        <f t="shared" si="186"/>
        <v>1.2808119395105106E-3</v>
      </c>
      <c r="AD52" s="5">
        <f t="shared" si="187"/>
        <v>3.7138410573624582E-2</v>
      </c>
      <c r="AE52" s="5">
        <f t="shared" si="188"/>
        <v>3.5423513695768648E-2</v>
      </c>
      <c r="AF52" s="5">
        <f t="shared" si="189"/>
        <v>1.6893901801030176E-2</v>
      </c>
      <c r="AG52" s="5">
        <f t="shared" si="190"/>
        <v>5.3712706295224125E-3</v>
      </c>
      <c r="AH52" s="5">
        <f t="shared" si="191"/>
        <v>1.6791628082726685E-3</v>
      </c>
      <c r="AI52" s="5">
        <f t="shared" si="192"/>
        <v>3.4733116829769152E-3</v>
      </c>
      <c r="AJ52" s="5">
        <f t="shared" si="193"/>
        <v>3.5922347695140694E-3</v>
      </c>
      <c r="AK52" s="5">
        <f t="shared" si="194"/>
        <v>2.4768197841367481E-3</v>
      </c>
      <c r="AL52" s="5">
        <f t="shared" si="195"/>
        <v>1.0107986036424399E-4</v>
      </c>
      <c r="AM52" s="5">
        <f t="shared" si="196"/>
        <v>1.5363998618485034E-2</v>
      </c>
      <c r="AN52" s="5">
        <f t="shared" si="197"/>
        <v>1.4654553253019266E-2</v>
      </c>
      <c r="AO52" s="5">
        <f t="shared" si="198"/>
        <v>6.9889335575439382E-3</v>
      </c>
      <c r="AP52" s="5">
        <f t="shared" si="199"/>
        <v>2.2220712533696759E-3</v>
      </c>
      <c r="AQ52" s="5">
        <f t="shared" si="200"/>
        <v>5.2986631805815808E-4</v>
      </c>
      <c r="AR52" s="5">
        <f t="shared" si="201"/>
        <v>3.2032521487882837E-4</v>
      </c>
      <c r="AS52" s="5">
        <f t="shared" si="202"/>
        <v>6.6258572766700959E-4</v>
      </c>
      <c r="AT52" s="5">
        <f t="shared" si="203"/>
        <v>6.8527207056442898E-4</v>
      </c>
      <c r="AU52" s="5">
        <f t="shared" si="204"/>
        <v>4.7249011570586427E-4</v>
      </c>
      <c r="AV52" s="5">
        <f t="shared" si="205"/>
        <v>2.443338774071103E-4</v>
      </c>
      <c r="AW52" s="5">
        <f t="shared" si="206"/>
        <v>5.5396382734072082E-6</v>
      </c>
      <c r="AX52" s="5">
        <f t="shared" si="207"/>
        <v>5.2966827314102636E-3</v>
      </c>
      <c r="AY52" s="5">
        <f t="shared" si="208"/>
        <v>5.0521040179221923E-3</v>
      </c>
      <c r="AZ52" s="5">
        <f t="shared" si="209"/>
        <v>2.4094094645829155E-3</v>
      </c>
      <c r="BA52" s="5">
        <f t="shared" si="210"/>
        <v>7.6605099544371498E-4</v>
      </c>
      <c r="BB52" s="5">
        <f t="shared" si="211"/>
        <v>1.8266948901166476E-4</v>
      </c>
      <c r="BC52" s="5">
        <f t="shared" si="212"/>
        <v>3.4846914802537498E-5</v>
      </c>
      <c r="BD52" s="5">
        <f t="shared" si="213"/>
        <v>5.0922322114752323E-5</v>
      </c>
      <c r="BE52" s="5">
        <f t="shared" si="214"/>
        <v>1.0533171378862647E-4</v>
      </c>
      <c r="BF52" s="5">
        <f t="shared" si="215"/>
        <v>1.0893817749166376E-4</v>
      </c>
      <c r="BG52" s="5">
        <f t="shared" si="216"/>
        <v>7.5112082191569192E-5</v>
      </c>
      <c r="BH52" s="5">
        <f t="shared" si="217"/>
        <v>3.8841926364047919E-5</v>
      </c>
      <c r="BI52" s="5">
        <f t="shared" si="218"/>
        <v>1.6068735677674618E-5</v>
      </c>
      <c r="BJ52" s="8">
        <f t="shared" si="219"/>
        <v>0.62554018585647386</v>
      </c>
      <c r="BK52" s="8">
        <f t="shared" si="220"/>
        <v>0.20895308903291682</v>
      </c>
      <c r="BL52" s="8">
        <f t="shared" si="221"/>
        <v>0.15803398655774981</v>
      </c>
      <c r="BM52" s="8">
        <f t="shared" si="222"/>
        <v>0.57631047679378133</v>
      </c>
      <c r="BN52" s="8">
        <f t="shared" si="223"/>
        <v>0.41821203304577775</v>
      </c>
    </row>
    <row r="53" spans="1:66" x14ac:dyDescent="0.25">
      <c r="A53" t="s">
        <v>339</v>
      </c>
      <c r="B53" t="s">
        <v>121</v>
      </c>
      <c r="C53" t="s">
        <v>114</v>
      </c>
      <c r="D53" t="s">
        <v>69</v>
      </c>
      <c r="E53">
        <f>VLOOKUP(A53,home!$A$2:$E$405,3,FALSE)</f>
        <v>1.1719999999999999</v>
      </c>
      <c r="F53">
        <f>VLOOKUP(B53,home!$B$2:$E$405,3,FALSE)</f>
        <v>1.6116999999999999</v>
      </c>
      <c r="G53">
        <f>VLOOKUP(C53,away!$B$2:$E$405,4,FALSE)</f>
        <v>0.76790000000000003</v>
      </c>
      <c r="H53">
        <f>VLOOKUP(A53,away!$A$2:$E$405,3,FALSE)</f>
        <v>1.0484</v>
      </c>
      <c r="I53">
        <f>VLOOKUP(C53,away!$B$2:$E$405,3,FALSE)</f>
        <v>1.5261</v>
      </c>
      <c r="J53">
        <f>VLOOKUP(B53,home!$B$2:$E$405,4,FALSE)</f>
        <v>0.52990000000000004</v>
      </c>
      <c r="K53" s="3">
        <f t="shared" si="168"/>
        <v>1.4504958319599999</v>
      </c>
      <c r="L53" s="3">
        <f t="shared" si="169"/>
        <v>0.84782052087600013</v>
      </c>
      <c r="M53" s="5">
        <f t="shared" si="170"/>
        <v>0.10042778642074264</v>
      </c>
      <c r="N53" s="5">
        <f t="shared" si="171"/>
        <v>0.14567008561625627</v>
      </c>
      <c r="O53" s="5">
        <f t="shared" si="172"/>
        <v>8.5144738193657726E-2</v>
      </c>
      <c r="P53" s="5">
        <f t="shared" si="173"/>
        <v>0.12350208786322593</v>
      </c>
      <c r="Q53" s="5">
        <f t="shared" si="174"/>
        <v>0.10564692601381806</v>
      </c>
      <c r="R53" s="5">
        <f t="shared" si="175"/>
        <v>3.6093728142598772E-2</v>
      </c>
      <c r="S53" s="5">
        <f t="shared" si="176"/>
        <v>3.7969485961470997E-2</v>
      </c>
      <c r="T53" s="5">
        <f t="shared" si="177"/>
        <v>8.956963184198348E-2</v>
      </c>
      <c r="U53" s="5">
        <f t="shared" si="178"/>
        <v>5.2353802230736865E-2</v>
      </c>
      <c r="V53" s="5">
        <f t="shared" si="179"/>
        <v>5.188151117736399E-3</v>
      </c>
      <c r="W53" s="5">
        <f t="shared" si="180"/>
        <v>5.1080141947476523E-2</v>
      </c>
      <c r="X53" s="5">
        <f t="shared" si="181"/>
        <v>4.3306792552329568E-2</v>
      </c>
      <c r="Y53" s="5">
        <f t="shared" si="182"/>
        <v>1.8358193709592466E-2</v>
      </c>
      <c r="Z53" s="5">
        <f t="shared" si="183"/>
        <v>1.0200334464738279E-2</v>
      </c>
      <c r="AA53" s="5">
        <f t="shared" si="184"/>
        <v>1.4795542625700811E-2</v>
      </c>
      <c r="AB53" s="5">
        <f t="shared" si="185"/>
        <v>1.0730436455082773E-2</v>
      </c>
      <c r="AC53" s="5">
        <f t="shared" si="186"/>
        <v>3.9876133764038681E-4</v>
      </c>
      <c r="AD53" s="5">
        <f t="shared" si="187"/>
        <v>1.8522883247684967E-2</v>
      </c>
      <c r="AE53" s="5">
        <f t="shared" si="188"/>
        <v>1.5704080523177604E-2</v>
      </c>
      <c r="AF53" s="5">
        <f t="shared" si="189"/>
        <v>6.6571208645195426E-3</v>
      </c>
      <c r="AG53" s="5">
        <f t="shared" si="190"/>
        <v>1.8813478929638157E-3</v>
      </c>
      <c r="AH53" s="5">
        <f t="shared" si="191"/>
        <v>2.1620132197509557E-3</v>
      </c>
      <c r="AI53" s="5">
        <f t="shared" si="192"/>
        <v>3.1359911638911804E-3</v>
      </c>
      <c r="AJ53" s="5">
        <f t="shared" si="193"/>
        <v>2.2743710561437735E-3</v>
      </c>
      <c r="AK53" s="5">
        <f t="shared" si="194"/>
        <v>1.0996552457556686E-3</v>
      </c>
      <c r="AL53" s="5">
        <f t="shared" si="195"/>
        <v>1.9615231805029125E-5</v>
      </c>
      <c r="AM53" s="5">
        <f t="shared" si="196"/>
        <v>5.3734729893297499E-3</v>
      </c>
      <c r="AN53" s="5">
        <f t="shared" si="197"/>
        <v>4.555740668726666E-3</v>
      </c>
      <c r="AO53" s="5">
        <f t="shared" si="198"/>
        <v>1.9312252133679097E-3</v>
      </c>
      <c r="AP53" s="5">
        <f t="shared" si="199"/>
        <v>5.4577745544214862E-4</v>
      </c>
      <c r="AQ53" s="5">
        <f t="shared" si="200"/>
        <v>1.1568033163883506E-4</v>
      </c>
      <c r="AR53" s="5">
        <f t="shared" si="201"/>
        <v>3.6659983482201079E-4</v>
      </c>
      <c r="AS53" s="5">
        <f t="shared" si="202"/>
        <v>5.3175153240655104E-4</v>
      </c>
      <c r="AT53" s="5">
        <f t="shared" si="203"/>
        <v>3.8565169069702267E-4</v>
      </c>
      <c r="AU53" s="5">
        <f t="shared" si="204"/>
        <v>1.8646205664811947E-4</v>
      </c>
      <c r="AV53" s="5">
        <f t="shared" si="205"/>
        <v>6.7615608996696681E-5</v>
      </c>
      <c r="AW53" s="5">
        <f t="shared" si="206"/>
        <v>6.7005639026287343E-7</v>
      </c>
      <c r="AX53" s="5">
        <f t="shared" si="207"/>
        <v>1.2990333623620744E-3</v>
      </c>
      <c r="AY53" s="5">
        <f t="shared" si="208"/>
        <v>1.1013471419131157E-3</v>
      </c>
      <c r="AZ53" s="5">
        <f t="shared" si="209"/>
        <v>4.6687235376103588E-4</v>
      </c>
      <c r="BA53" s="5">
        <f t="shared" si="210"/>
        <v>1.3194132071609523E-4</v>
      </c>
      <c r="BB53" s="5">
        <f t="shared" si="211"/>
        <v>2.7965639813646804E-5</v>
      </c>
      <c r="BC53" s="5">
        <f t="shared" si="212"/>
        <v>4.7419686626873297E-6</v>
      </c>
      <c r="BD53" s="5">
        <f t="shared" si="213"/>
        <v>5.1801810485308777E-5</v>
      </c>
      <c r="BE53" s="5">
        <f t="shared" si="214"/>
        <v>7.513831019692221E-5</v>
      </c>
      <c r="BF53" s="5">
        <f t="shared" si="215"/>
        <v>5.4493902880576627E-5</v>
      </c>
      <c r="BG53" s="5">
        <f t="shared" si="216"/>
        <v>2.6347726331836473E-5</v>
      </c>
      <c r="BH53" s="5">
        <f t="shared" si="217"/>
        <v>9.5543168064878871E-6</v>
      </c>
      <c r="BI53" s="5">
        <f t="shared" si="218"/>
        <v>2.7716993410072118E-6</v>
      </c>
      <c r="BJ53" s="8">
        <f t="shared" si="219"/>
        <v>0.51195100265553639</v>
      </c>
      <c r="BK53" s="8">
        <f t="shared" si="220"/>
        <v>0.26860723507453454</v>
      </c>
      <c r="BL53" s="8">
        <f t="shared" si="221"/>
        <v>0.20954846682293113</v>
      </c>
      <c r="BM53" s="8">
        <f t="shared" si="222"/>
        <v>0.40272100968191782</v>
      </c>
      <c r="BN53" s="8">
        <f t="shared" si="223"/>
        <v>0.59648535225029942</v>
      </c>
    </row>
    <row r="54" spans="1:66" x14ac:dyDescent="0.25">
      <c r="A54" t="s">
        <v>339</v>
      </c>
      <c r="B54" t="s">
        <v>110</v>
      </c>
      <c r="C54" t="s">
        <v>123</v>
      </c>
      <c r="D54" t="s">
        <v>69</v>
      </c>
      <c r="E54">
        <f>VLOOKUP(A54,home!$A$2:$E$405,3,FALSE)</f>
        <v>1.1719999999999999</v>
      </c>
      <c r="F54">
        <f>VLOOKUP(B54,home!$B$2:$E$405,3,FALSE)</f>
        <v>1.1376999999999999</v>
      </c>
      <c r="G54">
        <f>VLOOKUP(C54,away!$B$2:$E$405,4,FALSE)</f>
        <v>1.0239</v>
      </c>
      <c r="H54">
        <f>VLOOKUP(A54,away!$A$2:$E$405,3,FALSE)</f>
        <v>1.0484</v>
      </c>
      <c r="I54">
        <f>VLOOKUP(C54,away!$B$2:$E$405,3,FALSE)</f>
        <v>1.24</v>
      </c>
      <c r="J54">
        <f>VLOOKUP(B54,home!$B$2:$E$405,4,FALSE)</f>
        <v>1.0598000000000001</v>
      </c>
      <c r="K54" s="3">
        <f t="shared" si="168"/>
        <v>1.3652522871599999</v>
      </c>
      <c r="L54" s="3">
        <f t="shared" si="169"/>
        <v>1.3777569568000001</v>
      </c>
      <c r="M54" s="5">
        <f t="shared" si="170"/>
        <v>6.4376331033721701E-2</v>
      </c>
      <c r="N54" s="5">
        <f t="shared" si="171"/>
        <v>8.7889933182757826E-2</v>
      </c>
      <c r="O54" s="5">
        <f t="shared" si="172"/>
        <v>8.8694937934969797E-2</v>
      </c>
      <c r="P54" s="5">
        <f t="shared" si="173"/>
        <v>0.12109096687523176</v>
      </c>
      <c r="Q54" s="5">
        <f t="shared" si="174"/>
        <v>5.9995966148049869E-2</v>
      </c>
      <c r="R54" s="5">
        <f t="shared" si="175"/>
        <v>6.110003388642446E-2</v>
      </c>
      <c r="S54" s="5">
        <f t="shared" si="176"/>
        <v>5.6942598402733149E-2</v>
      </c>
      <c r="T54" s="5">
        <f t="shared" si="177"/>
        <v>8.2659859740412997E-2</v>
      </c>
      <c r="U54" s="5">
        <f t="shared" si="178"/>
        <v>8.3416961008994484E-2</v>
      </c>
      <c r="V54" s="5">
        <f t="shared" si="179"/>
        <v>1.190091345384397E-2</v>
      </c>
      <c r="W54" s="5">
        <f t="shared" si="180"/>
        <v>2.7303210001333008E-2</v>
      </c>
      <c r="X54" s="5">
        <f t="shared" si="181"/>
        <v>3.7617187522307888E-2</v>
      </c>
      <c r="Y54" s="5">
        <f t="shared" si="182"/>
        <v>2.5913670902054934E-2</v>
      </c>
      <c r="Z54" s="5">
        <f t="shared" si="183"/>
        <v>2.8060332249245677E-2</v>
      </c>
      <c r="AA54" s="5">
        <f t="shared" si="184"/>
        <v>3.8309432781752167E-2</v>
      </c>
      <c r="AB54" s="5">
        <f t="shared" si="185"/>
        <v>2.6151020362544717E-2</v>
      </c>
      <c r="AC54" s="5">
        <f t="shared" si="186"/>
        <v>1.3990906029476367E-3</v>
      </c>
      <c r="AD54" s="5">
        <f t="shared" si="187"/>
        <v>9.3189424752824195E-3</v>
      </c>
      <c r="AE54" s="5">
        <f t="shared" si="188"/>
        <v>1.2839237825339364E-2</v>
      </c>
      <c r="AF54" s="5">
        <f t="shared" si="189"/>
        <v>8.8446746169355099E-3</v>
      </c>
      <c r="AG54" s="5">
        <f t="shared" si="190"/>
        <v>4.0619373280384244E-3</v>
      </c>
      <c r="AH54" s="5">
        <f t="shared" si="191"/>
        <v>9.6650794916294126E-3</v>
      </c>
      <c r="AI54" s="5">
        <f t="shared" si="192"/>
        <v>1.3195271881530263E-2</v>
      </c>
      <c r="AJ54" s="5">
        <f t="shared" si="193"/>
        <v>9.0074375579786165E-3</v>
      </c>
      <c r="AK54" s="5">
        <f t="shared" si="194"/>
        <v>4.0991415758270646E-3</v>
      </c>
      <c r="AL54" s="5">
        <f t="shared" si="195"/>
        <v>1.0526678432061353E-4</v>
      </c>
      <c r="AM54" s="5">
        <f t="shared" si="196"/>
        <v>2.5445415056583576E-3</v>
      </c>
      <c r="AN54" s="5">
        <f t="shared" si="197"/>
        <v>3.505759761287149E-3</v>
      </c>
      <c r="AO54" s="5">
        <f t="shared" si="198"/>
        <v>2.4150424499914391E-3</v>
      </c>
      <c r="AP54" s="5">
        <f t="shared" si="199"/>
        <v>1.1091138454810069E-3</v>
      </c>
      <c r="AQ54" s="5">
        <f t="shared" si="200"/>
        <v>3.8202232912366466E-4</v>
      </c>
      <c r="AR54" s="5">
        <f t="shared" si="201"/>
        <v>2.6632261015234831E-3</v>
      </c>
      <c r="AS54" s="5">
        <f t="shared" si="202"/>
        <v>3.6359755263291453E-3</v>
      </c>
      <c r="AT54" s="5">
        <f t="shared" si="203"/>
        <v>2.482011951689326E-3</v>
      </c>
      <c r="AU54" s="5">
        <f t="shared" si="204"/>
        <v>1.1295241646007692E-3</v>
      </c>
      <c r="AV54" s="5">
        <f t="shared" si="205"/>
        <v>3.8552136228092216E-4</v>
      </c>
      <c r="AW54" s="5">
        <f t="shared" si="206"/>
        <v>5.5001480653539736E-6</v>
      </c>
      <c r="AX54" s="5">
        <f t="shared" si="207"/>
        <v>5.7899018506227088E-4</v>
      </c>
      <c r="AY54" s="5">
        <f t="shared" si="208"/>
        <v>7.9770775538846308E-4</v>
      </c>
      <c r="AZ54" s="5">
        <f t="shared" si="209"/>
        <v>5.4952370473988408E-4</v>
      </c>
      <c r="BA54" s="5">
        <f t="shared" si="210"/>
        <v>2.5237003571062811E-4</v>
      </c>
      <c r="BB54" s="5">
        <f t="shared" si="211"/>
        <v>8.6926143097045634E-5</v>
      </c>
      <c r="BC54" s="5">
        <f t="shared" si="212"/>
        <v>2.3952619675949358E-5</v>
      </c>
      <c r="BD54" s="5">
        <f t="shared" si="213"/>
        <v>6.115463814842213E-4</v>
      </c>
      <c r="BE54" s="5">
        <f t="shared" si="214"/>
        <v>8.3491509602575493E-4</v>
      </c>
      <c r="BF54" s="5">
        <f t="shared" si="215"/>
        <v>5.6993487221678656E-4</v>
      </c>
      <c r="BG54" s="5">
        <f t="shared" si="216"/>
        <v>2.5936829594207011E-4</v>
      </c>
      <c r="BH54" s="5">
        <f t="shared" si="217"/>
        <v>8.8525789812925751E-5</v>
      </c>
      <c r="BI54" s="5">
        <f t="shared" si="218"/>
        <v>2.4172007402948448E-5</v>
      </c>
      <c r="BJ54" s="8">
        <f t="shared" si="219"/>
        <v>0.3686905700777281</v>
      </c>
      <c r="BK54" s="8">
        <f t="shared" si="220"/>
        <v>0.25661287490818724</v>
      </c>
      <c r="BL54" s="8">
        <f t="shared" si="221"/>
        <v>0.3463240380309594</v>
      </c>
      <c r="BM54" s="8">
        <f t="shared" si="222"/>
        <v>0.51574743859764161</v>
      </c>
      <c r="BN54" s="8">
        <f t="shared" si="223"/>
        <v>0.48314816906115543</v>
      </c>
    </row>
    <row r="55" spans="1:66" x14ac:dyDescent="0.25">
      <c r="A55" t="s">
        <v>339</v>
      </c>
      <c r="B55" t="s">
        <v>126</v>
      </c>
      <c r="C55" t="s">
        <v>112</v>
      </c>
      <c r="D55" t="s">
        <v>69</v>
      </c>
      <c r="E55">
        <f>VLOOKUP(A55,home!$A$2:$E$405,3,FALSE)</f>
        <v>1.1719999999999999</v>
      </c>
      <c r="F55">
        <f>VLOOKUP(B55,home!$B$2:$E$405,3,FALSE)</f>
        <v>0.93859999999999999</v>
      </c>
      <c r="G55">
        <f>VLOOKUP(C55,away!$B$2:$E$405,4,FALSE)</f>
        <v>0.94799999999999995</v>
      </c>
      <c r="H55">
        <f>VLOOKUP(A55,away!$A$2:$E$405,3,FALSE)</f>
        <v>1.0484</v>
      </c>
      <c r="I55">
        <f>VLOOKUP(C55,away!$B$2:$E$405,3,FALSE)</f>
        <v>0.95379999999999998</v>
      </c>
      <c r="J55">
        <f>VLOOKUP(B55,home!$B$2:$E$405,4,FALSE)</f>
        <v>0.85850000000000004</v>
      </c>
      <c r="K55" s="3">
        <f t="shared" si="168"/>
        <v>1.0428371615999998</v>
      </c>
      <c r="L55" s="3">
        <f t="shared" si="169"/>
        <v>0.85846902532000002</v>
      </c>
      <c r="M55" s="5">
        <f t="shared" si="170"/>
        <v>0.14937338218435506</v>
      </c>
      <c r="N55" s="5">
        <f t="shared" si="171"/>
        <v>0.15577211389572485</v>
      </c>
      <c r="O55" s="5">
        <f t="shared" si="172"/>
        <v>0.12823242181255515</v>
      </c>
      <c r="P55" s="5">
        <f t="shared" si="173"/>
        <v>0.13372553478809893</v>
      </c>
      <c r="Q55" s="5">
        <f t="shared" si="174"/>
        <v>8.1222474555724775E-2</v>
      </c>
      <c r="R55" s="5">
        <f t="shared" si="175"/>
        <v>5.5041781083923665E-2</v>
      </c>
      <c r="S55" s="5">
        <f t="shared" si="176"/>
        <v>2.9929225664001892E-2</v>
      </c>
      <c r="T55" s="5">
        <f t="shared" si="177"/>
        <v>6.9726978565931533E-2</v>
      </c>
      <c r="U55" s="5">
        <f t="shared" si="178"/>
        <v>5.7399614754967521E-2</v>
      </c>
      <c r="V55" s="5">
        <f t="shared" si="179"/>
        <v>2.9771046436973102E-3</v>
      </c>
      <c r="W55" s="5">
        <f t="shared" si="180"/>
        <v>2.8233938274606751E-2</v>
      </c>
      <c r="X55" s="5">
        <f t="shared" si="181"/>
        <v>2.4237961471546696E-2</v>
      </c>
      <c r="Y55" s="5">
        <f t="shared" si="182"/>
        <v>1.0403769580111204E-2</v>
      </c>
      <c r="Z55" s="5">
        <f t="shared" si="183"/>
        <v>1.5750554719664255E-2</v>
      </c>
      <c r="AA55" s="5">
        <f t="shared" si="184"/>
        <v>1.6425263777480152E-2</v>
      </c>
      <c r="AB55" s="5">
        <f t="shared" si="185"/>
        <v>8.5644377281193455E-3</v>
      </c>
      <c r="AC55" s="5">
        <f t="shared" si="186"/>
        <v>1.6657708052496514E-4</v>
      </c>
      <c r="AD55" s="5">
        <f t="shared" si="187"/>
        <v>7.360850012770123E-3</v>
      </c>
      <c r="AE55" s="5">
        <f t="shared" si="188"/>
        <v>6.3190617359894759E-3</v>
      </c>
      <c r="AF55" s="5">
        <f t="shared" si="189"/>
        <v>2.7123593847158964E-3</v>
      </c>
      <c r="AG55" s="5">
        <f t="shared" si="190"/>
        <v>7.7615883910487032E-4</v>
      </c>
      <c r="AH55" s="5">
        <f t="shared" si="191"/>
        <v>3.3803408396098742E-3</v>
      </c>
      <c r="AI55" s="5">
        <f t="shared" si="192"/>
        <v>3.5251450464193214E-3</v>
      </c>
      <c r="AJ55" s="5">
        <f t="shared" si="193"/>
        <v>1.838076127218112E-3</v>
      </c>
      <c r="AK55" s="5">
        <f t="shared" si="194"/>
        <v>6.3893803043761882E-4</v>
      </c>
      <c r="AL55" s="5">
        <f t="shared" si="195"/>
        <v>5.96508128848522E-6</v>
      </c>
      <c r="AM55" s="5">
        <f t="shared" si="196"/>
        <v>1.5352335868561041E-3</v>
      </c>
      <c r="AN55" s="5">
        <f t="shared" si="197"/>
        <v>1.3179504809468872E-3</v>
      </c>
      <c r="AO55" s="5">
        <f t="shared" si="198"/>
        <v>5.6570983239924975E-4</v>
      </c>
      <c r="AP55" s="5">
        <f t="shared" si="199"/>
        <v>1.6188145614457483E-4</v>
      </c>
      <c r="AQ55" s="5">
        <f t="shared" si="200"/>
        <v>3.4742553968453866E-5</v>
      </c>
      <c r="AR55" s="5">
        <f t="shared" si="201"/>
        <v>5.8038358116585596E-4</v>
      </c>
      <c r="AS55" s="5">
        <f t="shared" si="202"/>
        <v>6.0524556642224442E-4</v>
      </c>
      <c r="AT55" s="5">
        <f t="shared" si="203"/>
        <v>3.1558628427937871E-4</v>
      </c>
      <c r="AU55" s="5">
        <f t="shared" si="204"/>
        <v>1.0970170164593266E-4</v>
      </c>
      <c r="AV55" s="5">
        <f t="shared" si="205"/>
        <v>2.8600252791783607E-5</v>
      </c>
      <c r="AW55" s="5">
        <f t="shared" si="206"/>
        <v>1.483388795566213E-7</v>
      </c>
      <c r="AX55" s="5">
        <f t="shared" si="207"/>
        <v>2.6683310601833426E-4</v>
      </c>
      <c r="AY55" s="5">
        <f t="shared" si="208"/>
        <v>2.2906795644666764E-4</v>
      </c>
      <c r="AZ55" s="5">
        <f t="shared" si="209"/>
        <v>9.8323872651407489E-5</v>
      </c>
      <c r="BA55" s="5">
        <f t="shared" si="210"/>
        <v>2.8135999706913867E-5</v>
      </c>
      <c r="BB55" s="5">
        <f t="shared" si="211"/>
        <v>6.0384710611995371E-6</v>
      </c>
      <c r="BC55" s="5">
        <f t="shared" si="212"/>
        <v>1.0367680732661988E-6</v>
      </c>
      <c r="BD55" s="5">
        <f t="shared" si="213"/>
        <v>8.3040221205863893E-5</v>
      </c>
      <c r="BE55" s="5">
        <f t="shared" si="214"/>
        <v>8.6597428580959226E-5</v>
      </c>
      <c r="BF55" s="5">
        <f t="shared" si="215"/>
        <v>4.5153508311613097E-5</v>
      </c>
      <c r="BG55" s="5">
        <f t="shared" si="216"/>
        <v>1.5695918814654871E-5</v>
      </c>
      <c r="BH55" s="5">
        <f t="shared" si="217"/>
        <v>4.0920718563446786E-6</v>
      </c>
      <c r="BI55" s="5">
        <f t="shared" si="218"/>
        <v>8.5347291994674575E-7</v>
      </c>
      <c r="BJ55" s="8">
        <f t="shared" si="219"/>
        <v>0.39101062040049922</v>
      </c>
      <c r="BK55" s="8">
        <f t="shared" si="220"/>
        <v>0.31640685739841334</v>
      </c>
      <c r="BL55" s="8">
        <f t="shared" si="221"/>
        <v>0.27692096920872528</v>
      </c>
      <c r="BM55" s="8">
        <f t="shared" si="222"/>
        <v>0.29649237378935256</v>
      </c>
      <c r="BN55" s="8">
        <f t="shared" si="223"/>
        <v>0.70336770832038231</v>
      </c>
    </row>
    <row r="56" spans="1:66" x14ac:dyDescent="0.25">
      <c r="A56" t="s">
        <v>340</v>
      </c>
      <c r="B56" t="s">
        <v>131</v>
      </c>
      <c r="C56" t="s">
        <v>133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340</v>
      </c>
      <c r="B57" t="s">
        <v>144</v>
      </c>
      <c r="C57" t="s">
        <v>136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340</v>
      </c>
      <c r="B58" t="s">
        <v>140</v>
      </c>
      <c r="C58" t="s">
        <v>143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340</v>
      </c>
      <c r="B59" t="s">
        <v>129</v>
      </c>
      <c r="C59" t="s">
        <v>141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341</v>
      </c>
      <c r="B60" t="s">
        <v>150</v>
      </c>
      <c r="C60" t="s">
        <v>146</v>
      </c>
      <c r="D60" t="s">
        <v>69</v>
      </c>
      <c r="E60">
        <f>VLOOKUP(A60,home!$A$2:$E$405,3,FALSE)</f>
        <v>1.3095000000000001</v>
      </c>
      <c r="F60">
        <f>VLOOKUP(B60,home!$B$2:$E$405,3,FALSE)</f>
        <v>1.3364</v>
      </c>
      <c r="G60">
        <f>VLOOKUP(C60,away!$B$2:$E$405,4,FALSE)</f>
        <v>1.0182</v>
      </c>
      <c r="H60">
        <f>VLOOKUP(A60,away!$A$2:$E$405,3,FALSE)</f>
        <v>1.2142999999999999</v>
      </c>
      <c r="I60">
        <f>VLOOKUP(C60,away!$B$2:$E$405,3,FALSE)</f>
        <v>0</v>
      </c>
      <c r="J60">
        <f>VLOOKUP(B60,home!$B$2:$E$405,4,FALSE)</f>
        <v>0.82350000000000001</v>
      </c>
      <c r="K60" s="3">
        <f t="shared" si="168"/>
        <v>1.7818660875600001</v>
      </c>
      <c r="L60" s="3">
        <f t="shared" si="169"/>
        <v>0</v>
      </c>
      <c r="M60" s="5">
        <f t="shared" si="170"/>
        <v>0.16832374716013759</v>
      </c>
      <c r="N60" s="5">
        <f t="shared" si="171"/>
        <v>0.29993037679567303</v>
      </c>
      <c r="O60" s="5">
        <f t="shared" si="172"/>
        <v>0</v>
      </c>
      <c r="P60" s="5">
        <f t="shared" si="173"/>
        <v>0</v>
      </c>
      <c r="Q60" s="5">
        <f t="shared" si="174"/>
        <v>0.26721788352065129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0.15871549487833558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7.0702439473502299E-2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2.5196455841119424E-2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7.4827850316656367E-3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0.82924543554094721</v>
      </c>
      <c r="BK60" s="8">
        <f t="shared" si="220"/>
        <v>0.16832374716013759</v>
      </c>
      <c r="BL60" s="8">
        <f t="shared" si="221"/>
        <v>0</v>
      </c>
      <c r="BM60" s="8">
        <f t="shared" si="222"/>
        <v>0.26209717522462295</v>
      </c>
      <c r="BN60" s="8">
        <f t="shared" si="223"/>
        <v>0.73547200747646191</v>
      </c>
    </row>
    <row r="61" spans="1:66" x14ac:dyDescent="0.25">
      <c r="A61" t="s">
        <v>341</v>
      </c>
      <c r="B61" t="s">
        <v>152</v>
      </c>
      <c r="C61" t="s">
        <v>151</v>
      </c>
      <c r="D61" t="s">
        <v>69</v>
      </c>
      <c r="E61">
        <f>VLOOKUP(A61,home!$A$2:$E$405,3,FALSE)</f>
        <v>1.3095000000000001</v>
      </c>
      <c r="F61">
        <f>VLOOKUP(B61,home!$B$2:$E$405,3,FALSE)</f>
        <v>0.76370000000000005</v>
      </c>
      <c r="G61">
        <f>VLOOKUP(C61,away!$B$2:$E$405,4,FALSE)</f>
        <v>1.3364</v>
      </c>
      <c r="H61">
        <f>VLOOKUP(A61,away!$A$2:$E$405,3,FALSE)</f>
        <v>1.2142999999999999</v>
      </c>
      <c r="I61">
        <f>VLOOKUP(C61,away!$B$2:$E$405,3,FALSE)</f>
        <v>1.2353000000000001</v>
      </c>
      <c r="J61">
        <f>VLOOKUP(B61,home!$B$2:$E$405,4,FALSE)</f>
        <v>0.54900000000000004</v>
      </c>
      <c r="K61" s="3">
        <f t="shared" si="168"/>
        <v>1.3364870664600004</v>
      </c>
      <c r="L61" s="3">
        <f t="shared" si="169"/>
        <v>0.82351360971000009</v>
      </c>
      <c r="M61" s="5">
        <f t="shared" ref="M61:M78" si="224">_xlfn.POISSON.DIST(0,K61,FALSE) * _xlfn.POISSON.DIST(0,L61,FALSE)</f>
        <v>0.11532504305870175</v>
      </c>
      <c r="N61" s="5">
        <f t="shared" ref="N61:N78" si="225">_xlfn.POISSON.DIST(1,K61,FALSE) * _xlfn.POISSON.DIST(0,L61,FALSE)</f>
        <v>0.15413042848689751</v>
      </c>
      <c r="O61" s="5">
        <f t="shared" ref="O61:O78" si="226">_xlfn.POISSON.DIST(0,K61,FALSE) * _xlfn.POISSON.DIST(1,L61,FALSE)</f>
        <v>9.4971742499232667E-2</v>
      </c>
      <c r="P61" s="5">
        <f t="shared" ref="P61:P78" si="227">_xlfn.POISSON.DIST(1,K61,FALSE) * _xlfn.POISSON.DIST(1,L61,FALSE)</f>
        <v>0.126928505529394</v>
      </c>
      <c r="Q61" s="5">
        <f t="shared" ref="Q61:Q78" si="228">_xlfn.POISSON.DIST(2,K61,FALSE) * _xlfn.POISSON.DIST(0,L61,FALSE)</f>
        <v>0.10299666211033827</v>
      </c>
      <c r="R61" s="5">
        <f t="shared" ref="R61:R78" si="229">_xlfn.POISSON.DIST(0,K61,FALSE) * _xlfn.POISSON.DIST(2,L61,FALSE)</f>
        <v>3.9105261242995855E-2</v>
      </c>
      <c r="S61" s="5">
        <f t="shared" ref="S61:S78" si="230">_xlfn.POISSON.DIST(2,K61,FALSE) * _xlfn.POISSON.DIST(2,L61,FALSE)</f>
        <v>3.4924863430843903E-2</v>
      </c>
      <c r="T61" s="5">
        <f t="shared" ref="T61:T78" si="231">_xlfn.POISSON.DIST(2,K61,FALSE) * _xlfn.POISSON.DIST(1,L61,FALSE)</f>
        <v>8.4819153002565859E-2</v>
      </c>
      <c r="U61" s="5">
        <f t="shared" ref="U61:U78" si="232">_xlfn.POISSON.DIST(1,K61,FALSE) * _xlfn.POISSON.DIST(2,L61,FALSE)</f>
        <v>5.2263675881803473E-2</v>
      </c>
      <c r="V61" s="5">
        <f t="shared" ref="V61:V78" si="233">_xlfn.POISSON.DIST(3,K61,FALSE) * _xlfn.POISSON.DIST(3,L61,FALSE)</f>
        <v>4.2709820709287407E-3</v>
      </c>
      <c r="W61" s="5">
        <f t="shared" ref="W61:W78" si="234">_xlfn.POISSON.DIST(3,K61,FALSE) * _xlfn.POISSON.DIST(0,L61,FALSE)</f>
        <v>4.5884568933005972E-2</v>
      </c>
      <c r="X61" s="5">
        <f t="shared" ref="X61:X78" si="235">_xlfn.POISSON.DIST(3,K61,FALSE) * _xlfn.POISSON.DIST(1,L61,FALSE)</f>
        <v>3.7786566992007067E-2</v>
      </c>
      <c r="Y61" s="5">
        <f t="shared" ref="Y61:Y78" si="236">_xlfn.POISSON.DIST(3,K61,FALSE) * _xlfn.POISSON.DIST(2,L61,FALSE)</f>
        <v>1.5558876091068241E-2</v>
      </c>
      <c r="Z61" s="5">
        <f t="shared" ref="Z61:Z78" si="237">_xlfn.POISSON.DIST(0,K61,FALSE) * _xlfn.POISSON.DIST(3,L61,FALSE)</f>
        <v>1.0734571614957361E-2</v>
      </c>
      <c r="AA61" s="5">
        <f t="shared" ref="AA61:AA78" si="238">_xlfn.POISSON.DIST(1,K61,FALSE) * _xlfn.POISSON.DIST(3,L61,FALSE)</f>
        <v>1.434661612737915E-2</v>
      </c>
      <c r="AB61" s="5">
        <f t="shared" ref="AB61:AB78" si="239">_xlfn.POISSON.DIST(2,K61,FALSE) * _xlfn.POISSON.DIST(3,L61,FALSE)</f>
        <v>9.5870334508543469E-3</v>
      </c>
      <c r="AC61" s="5">
        <f t="shared" ref="AC61:AC78" si="240">_xlfn.POISSON.DIST(4,K61,FALSE) * _xlfn.POISSON.DIST(4,L61,FALSE)</f>
        <v>2.9379426024248349E-4</v>
      </c>
      <c r="AD61" s="5">
        <f t="shared" ref="AD61:AD78" si="241">_xlfn.POISSON.DIST(4,K61,FALSE) * _xlfn.POISSON.DIST(0,L61,FALSE)</f>
        <v>1.5331033232263704E-2</v>
      </c>
      <c r="AE61" s="5">
        <f t="shared" ref="AE61:AE78" si="242">_xlfn.POISSON.DIST(4,K61,FALSE) * _xlfn.POISSON.DIST(1,L61,FALSE)</f>
        <v>1.2625314517685452E-2</v>
      </c>
      <c r="AF61" s="5">
        <f t="shared" ref="AF61:AF78" si="243">_xlfn.POISSON.DIST(4,K61,FALSE) * _xlfn.POISSON.DIST(2,L61,FALSE)</f>
        <v>5.1985591660916076E-3</v>
      </c>
      <c r="AG61" s="5">
        <f t="shared" ref="AG61:AG78" si="244">_xlfn.POISSON.DIST(4,K61,FALSE) * _xlfn.POISSON.DIST(3,L61,FALSE)</f>
        <v>1.4270280747197028E-3</v>
      </c>
      <c r="AH61" s="5">
        <f t="shared" ref="AH61:AH78" si="245">_xlfn.POISSON.DIST(0,K61,FALSE) * _xlfn.POISSON.DIST(4,L61,FALSE)</f>
        <v>2.2100164548310105E-3</v>
      </c>
      <c r="AI61" s="5">
        <f t="shared" ref="AI61:AI78" si="246">_xlfn.POISSON.DIST(1,K61,FALSE) * _xlfn.POISSON.DIST(4,L61,FALSE)</f>
        <v>2.9536584085454267E-3</v>
      </c>
      <c r="AJ61" s="5">
        <f t="shared" ref="AJ61:AJ78" si="247">_xlfn.POISSON.DIST(2,K61,FALSE) * _xlfn.POISSON.DIST(4,L61,FALSE)</f>
        <v>1.9737631308808954E-3</v>
      </c>
      <c r="AK61" s="5">
        <f t="shared" ref="AK61:AK78" si="248">_xlfn.POISSON.DIST(3,K61,FALSE) * _xlfn.POISSON.DIST(4,L61,FALSE)</f>
        <v>8.7930296555930481E-4</v>
      </c>
      <c r="AL61" s="5">
        <f t="shared" ref="AL61:AL78" si="249">_xlfn.POISSON.DIST(5,K61,FALSE) * _xlfn.POISSON.DIST(5,L61,FALSE)</f>
        <v>1.2934178179048522E-5</v>
      </c>
      <c r="AM61" s="5">
        <f t="shared" ref="AM61:AM78" si="250">_xlfn.POISSON.DIST(5,K61,FALSE) * _xlfn.POISSON.DIST(0,L61,FALSE)</f>
        <v>4.0979455260777772E-3</v>
      </c>
      <c r="AN61" s="5">
        <f t="shared" ref="AN61:AN78" si="251">_xlfn.POISSON.DIST(5,K61,FALSE) * _xlfn.POISSON.DIST(1,L61,FALSE)</f>
        <v>3.3747139125752551E-3</v>
      </c>
      <c r="AO61" s="5">
        <f t="shared" ref="AO61:AO78" si="252">_xlfn.POISSON.DIST(5,K61,FALSE) * _xlfn.POISSON.DIST(2,L61,FALSE)</f>
        <v>1.3895614179417028E-3</v>
      </c>
      <c r="AP61" s="5">
        <f t="shared" ref="AP61:AP78" si="253">_xlfn.POISSON.DIST(5,K61,FALSE) * _xlfn.POISSON.DIST(3,L61,FALSE)</f>
        <v>3.8144091306763933E-4</v>
      </c>
      <c r="AQ61" s="5">
        <f t="shared" ref="AQ61:AQ78" si="254">_xlfn.POISSON.DIST(5,K61,FALSE) * _xlfn.POISSON.DIST(4,L61,FALSE)</f>
        <v>7.8530445802852487E-5</v>
      </c>
      <c r="AR61" s="5">
        <f t="shared" ref="AR61:AR78" si="255">_xlfn.POISSON.DIST(0,K61,FALSE) * _xlfn.POISSON.DIST(5,L61,FALSE)</f>
        <v>3.6399572564727668E-4</v>
      </c>
      <c r="AS61" s="5">
        <f t="shared" ref="AS61:AS78" si="256">_xlfn.POISSON.DIST(1,K61,FALSE) * _xlfn.POISSON.DIST(5,L61,FALSE)</f>
        <v>4.8647557957430786E-4</v>
      </c>
      <c r="AT61" s="5">
        <f t="shared" ref="AT61:AT78" si="257">_xlfn.POISSON.DIST(2,K61,FALSE) * _xlfn.POISSON.DIST(5,L61,FALSE)</f>
        <v>3.2508416012484763E-4</v>
      </c>
      <c r="AU61" s="5">
        <f t="shared" ref="AU61:AU78" si="258">_xlfn.POISSON.DIST(3,K61,FALSE) * _xlfn.POISSON.DIST(5,L61,FALSE)</f>
        <v>1.4482359183929023E-4</v>
      </c>
      <c r="AV61" s="5">
        <f t="shared" ref="AV61:AV78" si="259">_xlfn.POISSON.DIST(4,K61,FALSE) * _xlfn.POISSON.DIST(5,L61,FALSE)</f>
        <v>4.8388714352873368E-5</v>
      </c>
      <c r="AW61" s="5">
        <f t="shared" ref="AW61:AW78" si="260">_xlfn.POISSON.DIST(6,K61,FALSE) * _xlfn.POISSON.DIST(6,L61,FALSE)</f>
        <v>3.9543206242094637E-7</v>
      </c>
      <c r="AX61" s="5">
        <f t="shared" ref="AX61:AX78" si="261">_xlfn.POISSON.DIST(6,K61,FALSE) * _xlfn.POISSON.DIST(0,L61,FALSE)</f>
        <v>9.1280853244342917E-4</v>
      </c>
      <c r="AY61" s="5">
        <f t="shared" ref="AY61:AY78" si="262">_xlfn.POISSON.DIST(6,K61,FALSE) * _xlfn.POISSON.DIST(1,L61,FALSE)</f>
        <v>7.5171024952657599E-4</v>
      </c>
      <c r="AZ61" s="5">
        <f t="shared" ref="AZ61:AZ78" si="263">_xlfn.POISSON.DIST(6,K61,FALSE) * _xlfn.POISSON.DIST(2,L61,FALSE)</f>
        <v>3.0952181052181773E-4</v>
      </c>
      <c r="BA61" s="5">
        <f t="shared" ref="BA61:BA78" si="264">_xlfn.POISSON.DIST(6,K61,FALSE) * _xlfn.POISSON.DIST(3,L61,FALSE)</f>
        <v>8.4965141155598939E-5</v>
      </c>
      <c r="BB61" s="5">
        <f t="shared" ref="BB61:BB78" si="265">_xlfn.POISSON.DIST(6,K61,FALSE) * _xlfn.POISSON.DIST(4,L61,FALSE)</f>
        <v>1.7492487523141741E-5</v>
      </c>
      <c r="BC61" s="5">
        <f t="shared" ref="BC61:BC78" si="266">_xlfn.POISSON.DIST(6,K61,FALSE) * _xlfn.POISSON.DIST(5,L61,FALSE)</f>
        <v>2.88106030859792E-6</v>
      </c>
      <c r="BD61" s="5">
        <f t="shared" ref="BD61:BD78" si="267">_xlfn.POISSON.DIST(0,K61,FALSE) * _xlfn.POISSON.DIST(6,L61,FALSE)</f>
        <v>4.9959238991133247E-5</v>
      </c>
      <c r="BE61" s="5">
        <f t="shared" ref="BE61:BE78" si="268">_xlfn.POISSON.DIST(1,K61,FALSE) * _xlfn.POISSON.DIST(6,L61,FALSE)</f>
        <v>6.6769876761833732E-5</v>
      </c>
      <c r="BF61" s="5">
        <f t="shared" ref="BF61:BF78" si="269">_xlfn.POISSON.DIST(2,K61,FALSE) * _xlfn.POISSON.DIST(6,L61,FALSE)</f>
        <v>4.4618538360659457E-5</v>
      </c>
      <c r="BG61" s="5">
        <f t="shared" ref="BG61:BG78" si="270">_xlfn.POISSON.DIST(3,K61,FALSE) * _xlfn.POISSON.DIST(6,L61,FALSE)</f>
        <v>1.9877366481123588E-5</v>
      </c>
      <c r="BH61" s="5">
        <f t="shared" ref="BH61:BH78" si="271">_xlfn.POISSON.DIST(4,K61,FALSE) * _xlfn.POISSON.DIST(6,L61,FALSE)</f>
        <v>6.6414608043268018E-6</v>
      </c>
      <c r="BI61" s="5">
        <f t="shared" ref="BI61:BI78" si="272">_xlfn.POISSON.DIST(5,K61,FALSE) * _xlfn.POISSON.DIST(6,L61,FALSE)</f>
        <v>1.7752452934767595E-6</v>
      </c>
      <c r="BJ61" s="8">
        <f t="shared" ref="BJ61:BJ78" si="273">SUM(N61,Q61,T61,W61,X61,Y61,AD61,AE61,AF61,AG61,AM61,AN61,AO61,AP61,AQ61,AX61,AY61,AZ61,BA61,BB61,BC61)</f>
        <v>0.4871597621035878</v>
      </c>
      <c r="BK61" s="8">
        <f t="shared" ref="BK61:BK78" si="274">SUM(M61,P61,S61,V61,AC61,AL61,AY61)</f>
        <v>0.28250783277781655</v>
      </c>
      <c r="BL61" s="8">
        <f t="shared" ref="BL61:BL78" si="275">SUM(O61,R61,U61,AA61,AB61,AH61,AI61,AJ61,AK61,AR61,AS61,AT61,AU61,AV61,BD61,BE61,BF61,BG61,BH61,BI61)</f>
        <v>0.21984947966031326</v>
      </c>
      <c r="BM61" s="8">
        <f t="shared" ref="BM61:BM78" si="276">SUM(S61:BI61)</f>
        <v>0.36604268841165083</v>
      </c>
      <c r="BN61" s="8">
        <f t="shared" ref="BN61:BN78" si="277">SUM(M61:R61)</f>
        <v>0.63345764292756002</v>
      </c>
    </row>
    <row r="62" spans="1:66" x14ac:dyDescent="0.25">
      <c r="A62" t="s">
        <v>341</v>
      </c>
      <c r="B62" t="s">
        <v>148</v>
      </c>
      <c r="C62" t="s">
        <v>318</v>
      </c>
      <c r="D62" t="s">
        <v>69</v>
      </c>
      <c r="E62">
        <f>VLOOKUP(A62,home!$A$2:$E$405,3,FALSE)</f>
        <v>1.3095000000000001</v>
      </c>
      <c r="F62">
        <f>VLOOKUP(B62,home!$B$2:$E$405,3,FALSE)</f>
        <v>1.5273000000000001</v>
      </c>
      <c r="G62">
        <f>VLOOKUP(C62,away!$B$2:$E$405,4,FALSE)</f>
        <v>1.0182</v>
      </c>
      <c r="H62">
        <f>VLOOKUP(A62,away!$A$2:$E$405,3,FALSE)</f>
        <v>1.2142999999999999</v>
      </c>
      <c r="I62">
        <f>VLOOKUP(C62,away!$B$2:$E$405,3,FALSE)</f>
        <v>0.27450000000000002</v>
      </c>
      <c r="J62">
        <f>VLOOKUP(B62,home!$B$2:$E$405,4,FALSE)</f>
        <v>0.82350000000000001</v>
      </c>
      <c r="K62" s="3">
        <f t="shared" si="168"/>
        <v>2.0363993381700003</v>
      </c>
      <c r="L62" s="3">
        <f t="shared" si="169"/>
        <v>0.27449342572500002</v>
      </c>
      <c r="M62" s="5">
        <f t="shared" si="224"/>
        <v>9.9172674243278872E-2</v>
      </c>
      <c r="N62" s="5">
        <f t="shared" si="225"/>
        <v>0.20195516819356207</v>
      </c>
      <c r="O62" s="5">
        <f t="shared" si="226"/>
        <v>2.7222247091347088E-2</v>
      </c>
      <c r="P62" s="5">
        <f t="shared" si="227"/>
        <v>5.5435365960319415E-2</v>
      </c>
      <c r="Q62" s="5">
        <f t="shared" si="228"/>
        <v>0.20563068542469054</v>
      </c>
      <c r="R62" s="5">
        <f t="shared" si="229"/>
        <v>3.7361639300181391E-3</v>
      </c>
      <c r="S62" s="5">
        <f t="shared" si="230"/>
        <v>7.746790692605557E-3</v>
      </c>
      <c r="T62" s="5">
        <f t="shared" si="231"/>
        <v>5.6444271276403134E-2</v>
      </c>
      <c r="U62" s="5">
        <f t="shared" si="232"/>
        <v>7.6083217543835647E-3</v>
      </c>
      <c r="V62" s="5">
        <f t="shared" si="233"/>
        <v>4.8114303924880441E-4</v>
      </c>
      <c r="W62" s="5">
        <f t="shared" si="234"/>
        <v>0.13958206390209441</v>
      </c>
      <c r="X62" s="5">
        <f t="shared" si="235"/>
        <v>3.8314358890251754E-2</v>
      </c>
      <c r="Y62" s="5">
        <f t="shared" si="236"/>
        <v>5.2585198131211569E-3</v>
      </c>
      <c r="Z62" s="5">
        <f t="shared" si="237"/>
        <v>3.4185081207361944E-4</v>
      </c>
      <c r="AA62" s="5">
        <f t="shared" si="238"/>
        <v>6.9614476745959565E-4</v>
      </c>
      <c r="AB62" s="5">
        <f t="shared" si="239"/>
        <v>7.0881437186261502E-4</v>
      </c>
      <c r="AC62" s="5">
        <f t="shared" si="240"/>
        <v>1.680928029289369E-5</v>
      </c>
      <c r="AD62" s="5">
        <f t="shared" si="241"/>
        <v>7.1061205637656957E-2</v>
      </c>
      <c r="AE62" s="5">
        <f t="shared" si="242"/>
        <v>1.9505833771629139E-2</v>
      </c>
      <c r="AF62" s="5">
        <f t="shared" si="243"/>
        <v>2.67711156679844E-3</v>
      </c>
      <c r="AG62" s="5">
        <f t="shared" si="244"/>
        <v>2.4494984167284199E-4</v>
      </c>
      <c r="AH62" s="5">
        <f t="shared" si="245"/>
        <v>2.3458950123240248E-5</v>
      </c>
      <c r="AI62" s="5">
        <f t="shared" si="246"/>
        <v>4.7771790505129475E-5</v>
      </c>
      <c r="AJ62" s="5">
        <f t="shared" si="247"/>
        <v>4.8641221283920804E-5</v>
      </c>
      <c r="AK62" s="5">
        <f t="shared" si="248"/>
        <v>3.3017650276785611E-5</v>
      </c>
      <c r="AL62" s="5">
        <f t="shared" si="249"/>
        <v>3.7584087014949029E-7</v>
      </c>
      <c r="AM62" s="5">
        <f t="shared" si="250"/>
        <v>2.8941798426017379E-2</v>
      </c>
      <c r="AN62" s="5">
        <f t="shared" si="251"/>
        <v>7.9443333965999226E-3</v>
      </c>
      <c r="AO62" s="5">
        <f t="shared" si="252"/>
        <v>1.0903336445671188E-3</v>
      </c>
      <c r="AP62" s="5">
        <f t="shared" si="253"/>
        <v>9.9763139093484343E-5</v>
      </c>
      <c r="AQ62" s="5">
        <f t="shared" si="254"/>
        <v>6.8460814527125474E-6</v>
      </c>
      <c r="AR62" s="5">
        <f t="shared" si="255"/>
        <v>1.2878655166480251E-6</v>
      </c>
      <c r="AS62" s="5">
        <f t="shared" si="256"/>
        <v>2.6226084857540036E-6</v>
      </c>
      <c r="AT62" s="5">
        <f t="shared" si="257"/>
        <v>2.6703390923342409E-6</v>
      </c>
      <c r="AU62" s="5">
        <f t="shared" si="258"/>
        <v>1.8126255867729752E-6</v>
      </c>
      <c r="AV62" s="5">
        <f t="shared" si="259"/>
        <v>9.228073863136241E-7</v>
      </c>
      <c r="AW62" s="5">
        <f t="shared" si="260"/>
        <v>5.8357462371562908E-9</v>
      </c>
      <c r="AX62" s="5">
        <f t="shared" si="261"/>
        <v>9.8228431933652226E-3</v>
      </c>
      <c r="AY62" s="5">
        <f t="shared" si="262"/>
        <v>2.6963058785063184E-3</v>
      </c>
      <c r="AZ62" s="5">
        <f t="shared" si="263"/>
        <v>3.7005911869682749E-4</v>
      </c>
      <c r="BA62" s="5">
        <f t="shared" si="264"/>
        <v>3.3859598403955533E-5</v>
      </c>
      <c r="BB62" s="5">
        <f t="shared" si="265"/>
        <v>2.3235592898936237E-6</v>
      </c>
      <c r="BC62" s="5">
        <f t="shared" si="266"/>
        <v>1.2756034987160983E-7</v>
      </c>
      <c r="BD62" s="5">
        <f t="shared" si="267"/>
        <v>5.8918436256302242E-8</v>
      </c>
      <c r="BE62" s="5">
        <f t="shared" si="268"/>
        <v>1.199814645983452E-7</v>
      </c>
      <c r="BF62" s="5">
        <f t="shared" si="269"/>
        <v>1.221650875503688E-7</v>
      </c>
      <c r="BG62" s="5">
        <f t="shared" si="270"/>
        <v>8.2925634478350376E-8</v>
      </c>
      <c r="BH62" s="5">
        <f t="shared" si="271"/>
        <v>4.2217426792260022E-8</v>
      </c>
      <c r="BI62" s="5">
        <f t="shared" si="272"/>
        <v>1.7194307995799746E-8</v>
      </c>
      <c r="BJ62" s="8">
        <f t="shared" si="273"/>
        <v>0.79168276191422327</v>
      </c>
      <c r="BK62" s="8">
        <f t="shared" si="274"/>
        <v>0.16554946493512201</v>
      </c>
      <c r="BL62" s="8">
        <f t="shared" si="275"/>
        <v>4.0134341175685574E-2</v>
      </c>
      <c r="BM62" s="8">
        <f t="shared" si="276"/>
        <v>0.40185981395112819</v>
      </c>
      <c r="BN62" s="8">
        <f t="shared" si="277"/>
        <v>0.59315230484321613</v>
      </c>
    </row>
    <row r="63" spans="1:66" x14ac:dyDescent="0.25">
      <c r="A63" t="s">
        <v>341</v>
      </c>
      <c r="B63" t="s">
        <v>147</v>
      </c>
      <c r="C63" t="s">
        <v>319</v>
      </c>
      <c r="D63" t="s">
        <v>69</v>
      </c>
      <c r="E63">
        <f>VLOOKUP(A63,home!$A$2:$E$405,3,FALSE)</f>
        <v>1.3095000000000001</v>
      </c>
      <c r="F63">
        <f>VLOOKUP(B63,home!$B$2:$E$405,3,FALSE)</f>
        <v>0.76370000000000005</v>
      </c>
      <c r="G63">
        <f>VLOOKUP(C63,away!$B$2:$E$405,4,FALSE)</f>
        <v>1.5273000000000001</v>
      </c>
      <c r="H63">
        <f>VLOOKUP(A63,away!$A$2:$E$405,3,FALSE)</f>
        <v>1.2142999999999999</v>
      </c>
      <c r="I63">
        <f>VLOOKUP(C63,away!$B$2:$E$405,3,FALSE)</f>
        <v>1.2353000000000001</v>
      </c>
      <c r="J63">
        <f>VLOOKUP(B63,home!$B$2:$E$405,4,FALSE)</f>
        <v>0.54900000000000004</v>
      </c>
      <c r="K63" s="3">
        <f t="shared" si="168"/>
        <v>1.5273995035950003</v>
      </c>
      <c r="L63" s="3">
        <f t="shared" si="169"/>
        <v>0.82351360971000009</v>
      </c>
      <c r="M63" s="5">
        <f t="shared" si="224"/>
        <v>9.5282119110800256E-2</v>
      </c>
      <c r="N63" s="5">
        <f t="shared" si="225"/>
        <v>0.145533861431316</v>
      </c>
      <c r="O63" s="5">
        <f t="shared" si="226"/>
        <v>7.8466121849753295E-2</v>
      </c>
      <c r="P63" s="5">
        <f t="shared" si="227"/>
        <v>0.11984911556233799</v>
      </c>
      <c r="Q63" s="5">
        <f t="shared" si="228"/>
        <v>0.11114417385322783</v>
      </c>
      <c r="R63" s="5">
        <f t="shared" si="229"/>
        <v>3.2308959622217526E-2</v>
      </c>
      <c r="S63" s="5">
        <f t="shared" si="230"/>
        <v>3.7687581455790972E-2</v>
      </c>
      <c r="T63" s="5">
        <f t="shared" si="231"/>
        <v>9.1528739808107454E-2</v>
      </c>
      <c r="U63" s="5">
        <f t="shared" si="232"/>
        <v>4.934868888864595E-2</v>
      </c>
      <c r="V63" s="5">
        <f t="shared" si="233"/>
        <v>5.26719242616021E-3</v>
      </c>
      <c r="W63" s="5">
        <f t="shared" si="234"/>
        <v>5.6587185323632196E-2</v>
      </c>
      <c r="X63" s="5">
        <f t="shared" si="235"/>
        <v>4.6600317249193085E-2</v>
      </c>
      <c r="Y63" s="5">
        <f t="shared" si="236"/>
        <v>1.9187997735757089E-2</v>
      </c>
      <c r="Z63" s="5">
        <f t="shared" si="237"/>
        <v>8.8689559881556645E-3</v>
      </c>
      <c r="AA63" s="5">
        <f t="shared" si="238"/>
        <v>1.3546438973714867E-2</v>
      </c>
      <c r="AB63" s="5">
        <f t="shared" si="239"/>
        <v>1.0345412081966029E-2</v>
      </c>
      <c r="AC63" s="5">
        <f t="shared" si="240"/>
        <v>4.1407844912503118E-4</v>
      </c>
      <c r="AD63" s="5">
        <f t="shared" si="241"/>
        <v>2.1607809693288533E-2</v>
      </c>
      <c r="AE63" s="5">
        <f t="shared" si="242"/>
        <v>1.7794325358446769E-2</v>
      </c>
      <c r="AF63" s="5">
        <f t="shared" si="243"/>
        <v>7.3269345541443444E-3</v>
      </c>
      <c r="AG63" s="5">
        <f t="shared" si="244"/>
        <v>2.0112767742641131E-3</v>
      </c>
      <c r="AH63" s="5">
        <f t="shared" si="245"/>
        <v>1.825926490041298E-3</v>
      </c>
      <c r="AI63" s="5">
        <f t="shared" si="246"/>
        <v>2.7889192144900394E-3</v>
      </c>
      <c r="AJ63" s="5">
        <f t="shared" si="247"/>
        <v>2.1298969118893228E-3</v>
      </c>
      <c r="AK63" s="5">
        <f t="shared" si="248"/>
        <v>1.0844011619760919E-3</v>
      </c>
      <c r="AL63" s="5">
        <f t="shared" si="249"/>
        <v>2.0833682694798207E-5</v>
      </c>
      <c r="AM63" s="5">
        <f t="shared" si="250"/>
        <v>6.6007515598608202E-3</v>
      </c>
      <c r="AN63" s="5">
        <f t="shared" si="251"/>
        <v>5.4358087438598976E-3</v>
      </c>
      <c r="AO63" s="5">
        <f t="shared" si="252"/>
        <v>2.2382312401746226E-3</v>
      </c>
      <c r="AP63" s="5">
        <f t="shared" si="253"/>
        <v>6.1440462932063123E-4</v>
      </c>
      <c r="AQ63" s="5">
        <f t="shared" si="254"/>
        <v>1.264926435285919E-4</v>
      </c>
      <c r="AR63" s="5">
        <f t="shared" si="255"/>
        <v>3.007350629758041E-4</v>
      </c>
      <c r="AS63" s="5">
        <f t="shared" si="256"/>
        <v>4.5934258590285424E-4</v>
      </c>
      <c r="AT63" s="5">
        <f t="shared" si="257"/>
        <v>3.5079981884403181E-4</v>
      </c>
      <c r="AU63" s="5">
        <f t="shared" si="258"/>
        <v>1.7860382305453005E-4</v>
      </c>
      <c r="AV63" s="5">
        <f t="shared" si="259"/>
        <v>6.819984766841463E-5</v>
      </c>
      <c r="AW63" s="5">
        <f t="shared" si="260"/>
        <v>7.2792556234863212E-7</v>
      </c>
      <c r="AX63" s="5">
        <f t="shared" si="261"/>
        <v>1.6803307759808905E-3</v>
      </c>
      <c r="AY63" s="5">
        <f t="shared" si="262"/>
        <v>1.3837752628348286E-3</v>
      </c>
      <c r="AZ63" s="5">
        <f t="shared" si="263"/>
        <v>5.6977888086225689E-4</v>
      </c>
      <c r="BA63" s="5">
        <f t="shared" si="264"/>
        <v>1.5640688763846709E-4</v>
      </c>
      <c r="BB63" s="5">
        <f t="shared" si="265"/>
        <v>3.2200800155665105E-5</v>
      </c>
      <c r="BC63" s="5">
        <f t="shared" si="266"/>
        <v>5.3035594343484223E-6</v>
      </c>
      <c r="BD63" s="5">
        <f t="shared" si="267"/>
        <v>4.1276569546261406E-5</v>
      </c>
      <c r="BE63" s="5">
        <f t="shared" si="268"/>
        <v>6.3045811835064171E-5</v>
      </c>
      <c r="BF63" s="5">
        <f t="shared" si="269"/>
        <v>4.8148070850310421E-5</v>
      </c>
      <c r="BG63" s="5">
        <f t="shared" si="270"/>
        <v>2.4513779838607011E-5</v>
      </c>
      <c r="BH63" s="5">
        <f t="shared" si="271"/>
        <v>9.3605837891813728E-6</v>
      </c>
      <c r="BI63" s="5">
        <f t="shared" si="272"/>
        <v>2.8594702065910033E-6</v>
      </c>
      <c r="BJ63" s="8">
        <f t="shared" si="273"/>
        <v>0.53816610676502852</v>
      </c>
      <c r="BK63" s="8">
        <f t="shared" si="274"/>
        <v>0.25990469594974408</v>
      </c>
      <c r="BL63" s="8">
        <f t="shared" si="275"/>
        <v>0.1933916506192061</v>
      </c>
      <c r="BM63" s="8">
        <f t="shared" si="276"/>
        <v>0.41636401055520889</v>
      </c>
      <c r="BN63" s="8">
        <f t="shared" si="277"/>
        <v>0.58258435142965292</v>
      </c>
    </row>
    <row r="64" spans="1:66" x14ac:dyDescent="0.25">
      <c r="A64" t="s">
        <v>351</v>
      </c>
      <c r="B64" t="s">
        <v>159</v>
      </c>
      <c r="C64" t="s">
        <v>164</v>
      </c>
      <c r="D64" t="s">
        <v>69</v>
      </c>
      <c r="E64">
        <f>VLOOKUP(A64,home!$A$2:$E$405,3,FALSE)</f>
        <v>1.2019</v>
      </c>
      <c r="F64">
        <f>VLOOKUP(B64,home!$B$2:$E$405,3,FALSE)</f>
        <v>0.93600000000000005</v>
      </c>
      <c r="G64">
        <f>VLOOKUP(C64,away!$B$2:$E$405,4,FALSE)</f>
        <v>0.83199999999999996</v>
      </c>
      <c r="H64">
        <f>VLOOKUP(A64,away!$A$2:$E$405,3,FALSE)</f>
        <v>1.1635</v>
      </c>
      <c r="I64">
        <f>VLOOKUP(C64,away!$B$2:$E$405,3,FALSE)</f>
        <v>1.0743</v>
      </c>
      <c r="J64">
        <f>VLOOKUP(B64,home!$B$2:$E$405,4,FALSE)</f>
        <v>1.1818</v>
      </c>
      <c r="K64" s="3">
        <f t="shared" si="168"/>
        <v>0.93598202880000003</v>
      </c>
      <c r="L64" s="3">
        <f t="shared" si="169"/>
        <v>1.4771886054899999</v>
      </c>
      <c r="M64" s="5">
        <f t="shared" si="224"/>
        <v>8.9530974095823973E-2</v>
      </c>
      <c r="N64" s="5">
        <f t="shared" si="225"/>
        <v>8.3799382774649558E-2</v>
      </c>
      <c r="O64" s="5">
        <f t="shared" si="226"/>
        <v>0.13225413477277151</v>
      </c>
      <c r="P64" s="5">
        <f t="shared" si="227"/>
        <v>0.12378749338180731</v>
      </c>
      <c r="Q64" s="5">
        <f t="shared" si="228"/>
        <v>3.9217358150802135E-2</v>
      </c>
      <c r="R64" s="5">
        <f t="shared" si="229"/>
        <v>9.7682150457638423E-2</v>
      </c>
      <c r="S64" s="5">
        <f t="shared" si="230"/>
        <v>4.2787827543768794E-2</v>
      </c>
      <c r="T64" s="5">
        <f t="shared" si="231"/>
        <v>5.793143459778529E-2</v>
      </c>
      <c r="U64" s="5">
        <f t="shared" si="232"/>
        <v>9.1428737362887258E-2</v>
      </c>
      <c r="V64" s="5">
        <f t="shared" si="233"/>
        <v>6.5732656862135608E-3</v>
      </c>
      <c r="W64" s="5">
        <f t="shared" si="234"/>
        <v>1.2235580815388001E-2</v>
      </c>
      <c r="X64" s="5">
        <f t="shared" si="235"/>
        <v>1.8074260562043198E-2</v>
      </c>
      <c r="Y64" s="5">
        <f t="shared" si="236"/>
        <v>1.3349545877453746E-2</v>
      </c>
      <c r="Z64" s="5">
        <f t="shared" si="237"/>
        <v>4.8098319871927767E-2</v>
      </c>
      <c r="AA64" s="5">
        <f t="shared" si="238"/>
        <v>4.5019163015598308E-2</v>
      </c>
      <c r="AB64" s="5">
        <f t="shared" si="239"/>
        <v>2.1068563767108816E-2</v>
      </c>
      <c r="AC64" s="5">
        <f t="shared" si="240"/>
        <v>5.6802135437378123E-4</v>
      </c>
      <c r="AD64" s="5">
        <f t="shared" si="241"/>
        <v>2.8630709387833047E-3</v>
      </c>
      <c r="AE64" s="5">
        <f t="shared" si="242"/>
        <v>4.2292957674802539E-3</v>
      </c>
      <c r="AF64" s="5">
        <f t="shared" si="243"/>
        <v>3.123733758484458E-3</v>
      </c>
      <c r="AG64" s="5">
        <f t="shared" si="244"/>
        <v>1.538114638205898E-3</v>
      </c>
      <c r="AH64" s="5">
        <f t="shared" si="245"/>
        <v>1.7762572514506223E-2</v>
      </c>
      <c r="AI64" s="5">
        <f t="shared" si="246"/>
        <v>1.6625448658834651E-2</v>
      </c>
      <c r="AJ64" s="5">
        <f t="shared" si="247"/>
        <v>7.7805605827031485E-3</v>
      </c>
      <c r="AK64" s="5">
        <f t="shared" si="248"/>
        <v>2.4274882931332683E-3</v>
      </c>
      <c r="AL64" s="5">
        <f t="shared" si="249"/>
        <v>3.141435256585659E-5</v>
      </c>
      <c r="AM64" s="5">
        <f t="shared" si="250"/>
        <v>5.3595658917614383E-4</v>
      </c>
      <c r="AN64" s="5">
        <f t="shared" si="251"/>
        <v>7.9170896656828474E-4</v>
      </c>
      <c r="AO64" s="5">
        <f t="shared" si="252"/>
        <v>5.8475173213946667E-4</v>
      </c>
      <c r="AP64" s="5">
        <f t="shared" si="253"/>
        <v>2.8792953191898702E-4</v>
      </c>
      <c r="AQ64" s="5">
        <f t="shared" si="254"/>
        <v>1.0633155593369916E-4</v>
      </c>
      <c r="AR64" s="5">
        <f t="shared" si="255"/>
        <v>5.2477339445236885E-3</v>
      </c>
      <c r="AS64" s="5">
        <f t="shared" si="256"/>
        <v>4.9117846639979085E-3</v>
      </c>
      <c r="AT64" s="5">
        <f t="shared" si="257"/>
        <v>2.2986710874187445E-3</v>
      </c>
      <c r="AU64" s="5">
        <f t="shared" si="258"/>
        <v>7.1717160931536624E-4</v>
      </c>
      <c r="AV64" s="5">
        <f t="shared" si="259"/>
        <v>1.6781493447118933E-4</v>
      </c>
      <c r="AW64" s="5">
        <f t="shared" si="260"/>
        <v>1.206504849799461E-6</v>
      </c>
      <c r="AX64" s="5">
        <f t="shared" si="261"/>
        <v>8.3607622614302509E-5</v>
      </c>
      <c r="AY64" s="5">
        <f t="shared" si="262"/>
        <v>1.2350422745795568E-4</v>
      </c>
      <c r="AZ64" s="5">
        <f t="shared" si="263"/>
        <v>9.1219518765368657E-5</v>
      </c>
      <c r="BA64" s="5">
        <f t="shared" si="264"/>
        <v>4.4916144572827947E-5</v>
      </c>
      <c r="BB64" s="5">
        <f t="shared" si="265"/>
        <v>1.6587404241380728E-5</v>
      </c>
      <c r="BC64" s="5">
        <f t="shared" si="266"/>
        <v>4.9005449080048202E-6</v>
      </c>
      <c r="BD64" s="5">
        <f t="shared" si="267"/>
        <v>1.2919821312489151E-3</v>
      </c>
      <c r="BE64" s="5">
        <f t="shared" si="268"/>
        <v>1.2092720563797073E-3</v>
      </c>
      <c r="BF64" s="5">
        <f t="shared" si="269"/>
        <v>5.6592845635071323E-4</v>
      </c>
      <c r="BG64" s="5">
        <f t="shared" si="270"/>
        <v>1.7656628824359763E-4</v>
      </c>
      <c r="BH64" s="5">
        <f t="shared" si="271"/>
        <v>4.1315718171982014E-5</v>
      </c>
      <c r="BI64" s="5">
        <f t="shared" si="272"/>
        <v>7.7341539431881556E-6</v>
      </c>
      <c r="BJ64" s="8">
        <f t="shared" si="273"/>
        <v>0.23903319171937229</v>
      </c>
      <c r="BK64" s="8">
        <f t="shared" si="274"/>
        <v>0.26340250064201126</v>
      </c>
      <c r="BL64" s="8">
        <f t="shared" si="275"/>
        <v>0.44868479446924675</v>
      </c>
      <c r="BM64" s="8">
        <f t="shared" si="276"/>
        <v>0.4328250153464569</v>
      </c>
      <c r="BN64" s="8">
        <f t="shared" si="277"/>
        <v>0.56627149363349294</v>
      </c>
    </row>
    <row r="65" spans="1:66" x14ac:dyDescent="0.25">
      <c r="A65" t="s">
        <v>351</v>
      </c>
      <c r="B65" t="s">
        <v>163</v>
      </c>
      <c r="C65" t="s">
        <v>160</v>
      </c>
      <c r="D65" t="s">
        <v>69</v>
      </c>
      <c r="E65">
        <f>VLOOKUP(A65,home!$A$2:$E$405,3,FALSE)</f>
        <v>1.2019</v>
      </c>
      <c r="F65">
        <f>VLOOKUP(B65,home!$B$2:$E$405,3,FALSE)</f>
        <v>1.3867</v>
      </c>
      <c r="G65">
        <f>VLOOKUP(C65,away!$B$2:$E$405,4,FALSE)</f>
        <v>1.3311999999999999</v>
      </c>
      <c r="H65">
        <f>VLOOKUP(A65,away!$A$2:$E$405,3,FALSE)</f>
        <v>1.1635</v>
      </c>
      <c r="I65">
        <f>VLOOKUP(C65,away!$B$2:$E$405,3,FALSE)</f>
        <v>0.60160000000000002</v>
      </c>
      <c r="J65">
        <f>VLOOKUP(B65,home!$B$2:$E$405,4,FALSE)</f>
        <v>0.47749999999999998</v>
      </c>
      <c r="K65" s="3">
        <f t="shared" si="168"/>
        <v>2.2186774005759999</v>
      </c>
      <c r="L65" s="3">
        <f t="shared" si="169"/>
        <v>0.33423166399999998</v>
      </c>
      <c r="M65" s="5">
        <f t="shared" si="224"/>
        <v>7.7854851461579777E-2</v>
      </c>
      <c r="N65" s="5">
        <f t="shared" si="225"/>
        <v>0.17273479946300843</v>
      </c>
      <c r="O65" s="5">
        <f t="shared" si="226"/>
        <v>2.6021556554476639E-2</v>
      </c>
      <c r="P65" s="5">
        <f t="shared" si="227"/>
        <v>5.773343945522761E-2</v>
      </c>
      <c r="Q65" s="5">
        <f t="shared" si="228"/>
        <v>0.1916213979308021</v>
      </c>
      <c r="R65" s="5">
        <f t="shared" si="229"/>
        <v>4.3486140735364163E-3</v>
      </c>
      <c r="S65" s="5">
        <f t="shared" si="230"/>
        <v>1.0703090330135985E-2</v>
      </c>
      <c r="T65" s="5">
        <f t="shared" si="231"/>
        <v>6.4045938688418139E-2</v>
      </c>
      <c r="U65" s="5">
        <f t="shared" si="232"/>
        <v>9.6481717687819882E-3</v>
      </c>
      <c r="V65" s="5">
        <f t="shared" si="233"/>
        <v>8.8187784484464009E-4</v>
      </c>
      <c r="W65" s="5">
        <f t="shared" si="234"/>
        <v>0.1417153550186171</v>
      </c>
      <c r="X65" s="5">
        <f t="shared" si="235"/>
        <v>4.7365758922223139E-2</v>
      </c>
      <c r="Y65" s="5">
        <f t="shared" si="236"/>
        <v>7.9155682105987429E-3</v>
      </c>
      <c r="Z65" s="5">
        <f t="shared" si="237"/>
        <v>4.8448150596396505E-4</v>
      </c>
      <c r="AA65" s="5">
        <f t="shared" si="238"/>
        <v>1.0749081682792758E-3</v>
      </c>
      <c r="AB65" s="5">
        <f t="shared" si="239"/>
        <v>1.1924372303278867E-3</v>
      </c>
      <c r="AC65" s="5">
        <f t="shared" si="240"/>
        <v>4.0872405674174555E-5</v>
      </c>
      <c r="AD65" s="5">
        <f t="shared" si="241"/>
        <v>7.8605163873602626E-2</v>
      </c>
      <c r="AE65" s="5">
        <f t="shared" si="242"/>
        <v>2.6272334720466892E-2</v>
      </c>
      <c r="AF65" s="5">
        <f t="shared" si="243"/>
        <v>4.3905230753933117E-3</v>
      </c>
      <c r="AG65" s="5">
        <f t="shared" si="244"/>
        <v>4.8915061110636803E-4</v>
      </c>
      <c r="AH65" s="5">
        <f t="shared" si="245"/>
        <v>4.0482264978890477E-5</v>
      </c>
      <c r="AI65" s="5">
        <f t="shared" si="246"/>
        <v>8.9817086432793551E-5</v>
      </c>
      <c r="AJ65" s="5">
        <f t="shared" si="247"/>
        <v>9.9637569927010176E-5</v>
      </c>
      <c r="AK65" s="5">
        <f t="shared" si="248"/>
        <v>7.3687874881789452E-5</v>
      </c>
      <c r="AL65" s="5">
        <f t="shared" si="249"/>
        <v>1.2123609584144842E-6</v>
      </c>
      <c r="AM65" s="5">
        <f t="shared" si="250"/>
        <v>3.4879900130986984E-2</v>
      </c>
      <c r="AN65" s="5">
        <f t="shared" si="251"/>
        <v>1.1657967060933595E-2</v>
      </c>
      <c r="AO65" s="5">
        <f t="shared" si="252"/>
        <v>1.9482308648165125E-3</v>
      </c>
      <c r="AP65" s="5">
        <f t="shared" si="253"/>
        <v>2.1705348126792735E-4</v>
      </c>
      <c r="AQ65" s="5">
        <f t="shared" si="254"/>
        <v>1.8136536555293042E-5</v>
      </c>
      <c r="AR65" s="5">
        <f t="shared" si="255"/>
        <v>2.7060909572766976E-6</v>
      </c>
      <c r="AS65" s="5">
        <f t="shared" si="256"/>
        <v>6.0039428508128827E-6</v>
      </c>
      <c r="AT65" s="5">
        <f t="shared" si="257"/>
        <v>6.6604061587241932E-6</v>
      </c>
      <c r="AU65" s="5">
        <f t="shared" si="258"/>
        <v>4.9257642076728573E-6</v>
      </c>
      <c r="AV65" s="5">
        <f t="shared" si="259"/>
        <v>2.7321704320324805E-6</v>
      </c>
      <c r="AW65" s="5">
        <f t="shared" si="260"/>
        <v>2.4973027326743221E-8</v>
      </c>
      <c r="AX65" s="5">
        <f t="shared" si="261"/>
        <v>1.2897874359161454E-2</v>
      </c>
      <c r="AY65" s="5">
        <f t="shared" si="262"/>
        <v>4.3108780091254658E-3</v>
      </c>
      <c r="AZ65" s="5">
        <f t="shared" si="263"/>
        <v>7.2041596514550569E-4</v>
      </c>
      <c r="BA65" s="5">
        <f t="shared" si="264"/>
        <v>8.0261942267582803E-5</v>
      </c>
      <c r="BB65" s="5">
        <f t="shared" si="265"/>
        <v>6.7065206299915311E-6</v>
      </c>
      <c r="BC65" s="5">
        <f t="shared" si="266"/>
        <v>4.4830630996247954E-7</v>
      </c>
      <c r="BD65" s="5">
        <f t="shared" si="267"/>
        <v>1.5074354726432395E-7</v>
      </c>
      <c r="BE65" s="5">
        <f t="shared" si="268"/>
        <v>3.3445130159801563E-7</v>
      </c>
      <c r="BF65" s="5">
        <f t="shared" si="269"/>
        <v>3.7101977222437259E-7</v>
      </c>
      <c r="BG65" s="5">
        <f t="shared" si="270"/>
        <v>2.7439106126702353E-7</v>
      </c>
      <c r="BH65" s="5">
        <f t="shared" si="271"/>
        <v>1.5219631163830249E-7</v>
      </c>
      <c r="BI65" s="5">
        <f t="shared" si="272"/>
        <v>6.7534903416584655E-8</v>
      </c>
      <c r="BJ65" s="8">
        <f t="shared" si="273"/>
        <v>0.80189386369143689</v>
      </c>
      <c r="BK65" s="8">
        <f t="shared" si="274"/>
        <v>0.15152622186754605</v>
      </c>
      <c r="BL65" s="8">
        <f t="shared" si="275"/>
        <v>4.2613691303126616E-2</v>
      </c>
      <c r="BM65" s="8">
        <f t="shared" si="276"/>
        <v>0.46189274639334466</v>
      </c>
      <c r="BN65" s="8">
        <f t="shared" si="277"/>
        <v>0.53031465893863095</v>
      </c>
    </row>
    <row r="66" spans="1:66" x14ac:dyDescent="0.25">
      <c r="A66" t="s">
        <v>344</v>
      </c>
      <c r="B66" t="s">
        <v>203</v>
      </c>
      <c r="C66" t="s">
        <v>197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344</v>
      </c>
      <c r="B67" t="s">
        <v>214</v>
      </c>
      <c r="C67" t="s">
        <v>198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346</v>
      </c>
      <c r="B68" t="s">
        <v>237</v>
      </c>
      <c r="C68" t="s">
        <v>239</v>
      </c>
      <c r="D68" t="s">
        <v>69</v>
      </c>
      <c r="E68">
        <f>VLOOKUP(A68,home!$A$2:$E$405,3,FALSE)</f>
        <v>1.4510000000000001</v>
      </c>
      <c r="F68">
        <f>VLOOKUP(B68,home!$B$2:$E$405,3,FALSE)</f>
        <v>1.6081000000000001</v>
      </c>
      <c r="G68">
        <f>VLOOKUP(C68,away!$B$2:$E$405,4,FALSE)</f>
        <v>1.2060999999999999</v>
      </c>
      <c r="H68">
        <f>VLOOKUP(A68,away!$A$2:$E$405,3,FALSE)</f>
        <v>1.0980000000000001</v>
      </c>
      <c r="I68">
        <f>VLOOKUP(C68,away!$B$2:$E$405,3,FALSE)</f>
        <v>1.3661000000000001</v>
      </c>
      <c r="J68">
        <f>VLOOKUP(B68,home!$B$2:$E$405,4,FALSE)</f>
        <v>2.1251000000000002</v>
      </c>
      <c r="K68" s="3">
        <f t="shared" si="168"/>
        <v>2.8142571739100002</v>
      </c>
      <c r="L68" s="3">
        <f t="shared" si="169"/>
        <v>3.1876028227800006</v>
      </c>
      <c r="M68" s="5">
        <f t="shared" si="224"/>
        <v>2.4741459908955289E-3</v>
      </c>
      <c r="N68" s="5">
        <f t="shared" si="225"/>
        <v>6.9628831041784085E-3</v>
      </c>
      <c r="O68" s="5">
        <f t="shared" si="226"/>
        <v>7.8865947445484093E-3</v>
      </c>
      <c r="P68" s="5">
        <f t="shared" si="227"/>
        <v>2.2194905837566267E-2</v>
      </c>
      <c r="Q68" s="5">
        <f t="shared" si="228"/>
        <v>9.7976718635154093E-3</v>
      </c>
      <c r="R68" s="5">
        <f t="shared" si="229"/>
        <v>1.2569665834922215E-2</v>
      </c>
      <c r="S68" s="5">
        <f t="shared" si="230"/>
        <v>4.9776149725114786E-2</v>
      </c>
      <c r="T68" s="5">
        <f t="shared" si="231"/>
        <v>3.1231086488813908E-2</v>
      </c>
      <c r="U68" s="5">
        <f t="shared" si="232"/>
        <v>3.5374272249581278E-2</v>
      </c>
      <c r="V68" s="5">
        <f t="shared" si="233"/>
        <v>4.9614289364713203E-2</v>
      </c>
      <c r="W68" s="5">
        <f t="shared" si="234"/>
        <v>9.1910561098381346E-3</v>
      </c>
      <c r="X68" s="5">
        <f t="shared" si="235"/>
        <v>2.9297436400049406E-2</v>
      </c>
      <c r="Y68" s="5">
        <f t="shared" si="236"/>
        <v>4.6694295484507521E-2</v>
      </c>
      <c r="Z68" s="5">
        <f t="shared" si="237"/>
        <v>1.3355700765599795E-2</v>
      </c>
      <c r="AA68" s="5">
        <f t="shared" si="238"/>
        <v>3.7586376692184509E-2</v>
      </c>
      <c r="AB68" s="5">
        <f t="shared" si="239"/>
        <v>5.2888865123631945E-2</v>
      </c>
      <c r="AC68" s="5">
        <f t="shared" si="240"/>
        <v>2.7817287376628193E-2</v>
      </c>
      <c r="AD68" s="5">
        <f t="shared" si="241"/>
        <v>6.466498898230328E-3</v>
      </c>
      <c r="AE68" s="5">
        <f t="shared" si="242"/>
        <v>2.0612630141502757E-2</v>
      </c>
      <c r="AF68" s="5">
        <f t="shared" si="243"/>
        <v>3.2852439011987158E-2</v>
      </c>
      <c r="AG68" s="5">
        <f t="shared" si="244"/>
        <v>3.4906842443272697E-2</v>
      </c>
      <c r="AH68" s="5">
        <f t="shared" si="245"/>
        <v>1.0643167365157731E-2</v>
      </c>
      <c r="AI68" s="5">
        <f t="shared" si="246"/>
        <v>2.9952610110519941E-2</v>
      </c>
      <c r="AJ68" s="5">
        <f t="shared" si="247"/>
        <v>4.214717394042998E-2</v>
      </c>
      <c r="AK68" s="5">
        <f t="shared" si="248"/>
        <v>3.9537662207295897E-2</v>
      </c>
      <c r="AL68" s="5">
        <f t="shared" si="249"/>
        <v>9.981659550450564E-3</v>
      </c>
      <c r="AM68" s="5">
        <f t="shared" si="250"/>
        <v>3.6396781828851605E-3</v>
      </c>
      <c r="AN68" s="5">
        <f t="shared" si="251"/>
        <v>1.160184844977552E-2</v>
      </c>
      <c r="AO68" s="5">
        <f t="shared" si="252"/>
        <v>1.8491042433985114E-2</v>
      </c>
      <c r="AP68" s="5">
        <f t="shared" si="253"/>
        <v>1.9647366352905243E-2</v>
      </c>
      <c r="AQ68" s="5">
        <f t="shared" si="254"/>
        <v>1.565700011167839E-2</v>
      </c>
      <c r="AR68" s="5">
        <f t="shared" si="255"/>
        <v>6.7852380672993534E-3</v>
      </c>
      <c r="AS68" s="5">
        <f t="shared" si="256"/>
        <v>1.9095404907584431E-2</v>
      </c>
      <c r="AT68" s="5">
        <f t="shared" si="257"/>
        <v>2.686969012494286E-2</v>
      </c>
      <c r="AU68" s="5">
        <f t="shared" si="258"/>
        <v>2.5206072731619709E-2</v>
      </c>
      <c r="AV68" s="5">
        <f t="shared" si="259"/>
        <v>1.7734092752764503E-2</v>
      </c>
      <c r="AW68" s="5">
        <f t="shared" si="260"/>
        <v>2.4873003838735814E-3</v>
      </c>
      <c r="AX68" s="5">
        <f t="shared" si="261"/>
        <v>1.707165072818047E-3</v>
      </c>
      <c r="AY68" s="5">
        <f t="shared" si="262"/>
        <v>5.4417642050662322E-3</v>
      </c>
      <c r="AZ68" s="5">
        <f t="shared" si="263"/>
        <v>8.6730914704861457E-3</v>
      </c>
      <c r="BA68" s="5">
        <f t="shared" si="264"/>
        <v>9.215456951183594E-3</v>
      </c>
      <c r="BB68" s="5">
        <f t="shared" si="265"/>
        <v>7.3438041477001011E-3</v>
      </c>
      <c r="BC68" s="5">
        <f t="shared" si="266"/>
        <v>4.6818261662304643E-3</v>
      </c>
      <c r="BD68" s="5">
        <f t="shared" si="267"/>
        <v>3.6047740027596209E-3</v>
      </c>
      <c r="BE68" s="5">
        <f t="shared" si="268"/>
        <v>1.0144761097590532E-2</v>
      </c>
      <c r="BF68" s="5">
        <f t="shared" si="269"/>
        <v>1.4274983348248622E-2</v>
      </c>
      <c r="BG68" s="5">
        <f t="shared" si="270"/>
        <v>1.3391158098418159E-2</v>
      </c>
      <c r="BH68" s="5">
        <f t="shared" si="271"/>
        <v>9.4215406863590763E-3</v>
      </c>
      <c r="BI68" s="5">
        <f t="shared" si="272"/>
        <v>5.3029276931741932E-3</v>
      </c>
      <c r="BJ68" s="8">
        <f t="shared" si="273"/>
        <v>0.33411288349060975</v>
      </c>
      <c r="BK68" s="8">
        <f t="shared" si="274"/>
        <v>0.1673002020504348</v>
      </c>
      <c r="BL68" s="8">
        <f t="shared" si="275"/>
        <v>0.42041703177903295</v>
      </c>
      <c r="BM68" s="8">
        <f t="shared" si="276"/>
        <v>0.87034548688885849</v>
      </c>
      <c r="BN68" s="8">
        <f t="shared" si="277"/>
        <v>6.1885867375626243E-2</v>
      </c>
    </row>
    <row r="69" spans="1:66" x14ac:dyDescent="0.25">
      <c r="A69" t="s">
        <v>346</v>
      </c>
      <c r="B69" t="s">
        <v>240</v>
      </c>
      <c r="C69" t="s">
        <v>242</v>
      </c>
      <c r="D69" t="s">
        <v>69</v>
      </c>
      <c r="E69">
        <f>VLOOKUP(A69,home!$A$2:$E$405,3,FALSE)</f>
        <v>1.4510000000000001</v>
      </c>
      <c r="F69">
        <f>VLOOKUP(B69,home!$B$2:$E$405,3,FALSE)</f>
        <v>0.68920000000000003</v>
      </c>
      <c r="G69">
        <f>VLOOKUP(C69,away!$B$2:$E$405,4,FALSE)</f>
        <v>0.68920000000000003</v>
      </c>
      <c r="H69">
        <f>VLOOKUP(A69,away!$A$2:$E$405,3,FALSE)</f>
        <v>1.0980000000000001</v>
      </c>
      <c r="I69">
        <f>VLOOKUP(C69,away!$B$2:$E$405,3,FALSE)</f>
        <v>1.8214999999999999</v>
      </c>
      <c r="J69">
        <f>VLOOKUP(B69,home!$B$2:$E$405,4,FALSE)</f>
        <v>0.91069999999999995</v>
      </c>
      <c r="K69" s="3">
        <f t="shared" si="168"/>
        <v>0.68922012464000015</v>
      </c>
      <c r="L69" s="3">
        <f t="shared" si="169"/>
        <v>1.8214063749</v>
      </c>
      <c r="M69" s="5">
        <f t="shared" si="224"/>
        <v>8.1217340672020452E-2</v>
      </c>
      <c r="N69" s="5">
        <f t="shared" si="225"/>
        <v>5.5976625660899282E-2</v>
      </c>
      <c r="O69" s="5">
        <f t="shared" si="226"/>
        <v>0.14792978205244312</v>
      </c>
      <c r="P69" s="5">
        <f t="shared" si="227"/>
        <v>0.10195618282415288</v>
      </c>
      <c r="Q69" s="5">
        <f t="shared" si="228"/>
        <v>1.9290108457465815E-2</v>
      </c>
      <c r="R69" s="5">
        <f t="shared" si="229"/>
        <v>0.13472012403394376</v>
      </c>
      <c r="S69" s="5">
        <f t="shared" si="230"/>
        <v>3.1997671710436867E-2</v>
      </c>
      <c r="T69" s="5">
        <f t="shared" si="231"/>
        <v>3.5135126516940646E-2</v>
      </c>
      <c r="U69" s="5">
        <f t="shared" si="232"/>
        <v>9.2851820678190977E-2</v>
      </c>
      <c r="V69" s="5">
        <f t="shared" si="233"/>
        <v>4.463141655686698E-3</v>
      </c>
      <c r="W69" s="5">
        <f t="shared" si="234"/>
        <v>4.4317103184579043E-3</v>
      </c>
      <c r="X69" s="5">
        <f t="shared" si="235"/>
        <v>8.0719454257493356E-3</v>
      </c>
      <c r="Y69" s="5">
        <f t="shared" si="236"/>
        <v>7.3511464281523688E-3</v>
      </c>
      <c r="Z69" s="5">
        <f t="shared" si="237"/>
        <v>8.1793364247581324E-2</v>
      </c>
      <c r="AA69" s="5">
        <f t="shared" si="238"/>
        <v>5.6373632701442918E-2</v>
      </c>
      <c r="AB69" s="5">
        <f t="shared" si="239"/>
        <v>1.9426921078449039E-2</v>
      </c>
      <c r="AC69" s="5">
        <f t="shared" si="240"/>
        <v>3.5017528496076558E-4</v>
      </c>
      <c r="AD69" s="5">
        <f t="shared" si="241"/>
        <v>7.636059845139827E-4</v>
      </c>
      <c r="AE69" s="5">
        <f t="shared" si="242"/>
        <v>1.3908368081055589E-3</v>
      </c>
      <c r="AF69" s="5">
        <f t="shared" si="243"/>
        <v>1.2666395143645167E-3</v>
      </c>
      <c r="AG69" s="5">
        <f t="shared" si="244"/>
        <v>7.6902176205459049E-4</v>
      </c>
      <c r="AH69" s="5">
        <f t="shared" si="245"/>
        <v>3.7244738766265592E-2</v>
      </c>
      <c r="AI69" s="5">
        <f t="shared" si="246"/>
        <v>2.5669823494669813E-2</v>
      </c>
      <c r="AJ69" s="5">
        <f t="shared" si="247"/>
        <v>8.8460794742415659E-3</v>
      </c>
      <c r="AK69" s="5">
        <f t="shared" si="248"/>
        <v>2.0322986659373735E-3</v>
      </c>
      <c r="AL69" s="5">
        <f t="shared" si="249"/>
        <v>1.7583700760721532E-5</v>
      </c>
      <c r="AM69" s="5">
        <f t="shared" si="250"/>
        <v>1.0525852236451545E-4</v>
      </c>
      <c r="AN69" s="5">
        <f t="shared" si="251"/>
        <v>1.9171854364728269E-4</v>
      </c>
      <c r="AO69" s="5">
        <f t="shared" si="252"/>
        <v>1.745986887928523E-4</v>
      </c>
      <c r="AP69" s="5">
        <f t="shared" si="253"/>
        <v>1.0600505493882749E-4</v>
      </c>
      <c r="AQ69" s="5">
        <f t="shared" si="254"/>
        <v>4.8269570709301291E-5</v>
      </c>
      <c r="AR69" s="5">
        <f t="shared" si="255"/>
        <v>1.3567560924072259E-2</v>
      </c>
      <c r="AS69" s="5">
        <f t="shared" si="256"/>
        <v>9.3510360311498762E-3</v>
      </c>
      <c r="AT69" s="5">
        <f t="shared" si="257"/>
        <v>3.2224611094511251E-3</v>
      </c>
      <c r="AU69" s="5">
        <f t="shared" si="258"/>
        <v>7.4032834916781928E-4</v>
      </c>
      <c r="AV69" s="5">
        <f t="shared" si="259"/>
        <v>1.2756229927199245E-4</v>
      </c>
      <c r="AW69" s="5">
        <f t="shared" si="260"/>
        <v>6.131582637988333E-7</v>
      </c>
      <c r="AX69" s="5">
        <f t="shared" si="261"/>
        <v>1.2091048650582259E-5</v>
      </c>
      <c r="AY69" s="5">
        <f t="shared" si="262"/>
        <v>2.202271309139657E-5</v>
      </c>
      <c r="AZ69" s="5">
        <f t="shared" si="263"/>
        <v>2.0056155008631703E-5</v>
      </c>
      <c r="BA69" s="5">
        <f t="shared" si="264"/>
        <v>1.2176802862901454E-5</v>
      </c>
      <c r="BB69" s="5">
        <f t="shared" si="265"/>
        <v>5.5447265900973204E-6</v>
      </c>
      <c r="BC69" s="5">
        <f t="shared" si="266"/>
        <v>2.0198400716561591E-6</v>
      </c>
      <c r="BD69" s="5">
        <f t="shared" si="267"/>
        <v>4.1186736598248898E-3</v>
      </c>
      <c r="BE69" s="5">
        <f t="shared" si="268"/>
        <v>2.8386727731759959E-3</v>
      </c>
      <c r="BF69" s="5">
        <f t="shared" si="269"/>
        <v>9.782352012702672E-4</v>
      </c>
      <c r="BG69" s="5">
        <f t="shared" si="270"/>
        <v>2.2473979578224311E-4</v>
      </c>
      <c r="BH69" s="5">
        <f t="shared" si="271"/>
        <v>3.8723797515151441E-5</v>
      </c>
      <c r="BI69" s="5">
        <f t="shared" si="272"/>
        <v>5.3378441099853608E-6</v>
      </c>
      <c r="BJ69" s="8">
        <f t="shared" si="273"/>
        <v>0.13514652854343198</v>
      </c>
      <c r="BK69" s="8">
        <f t="shared" si="274"/>
        <v>0.22002411856110979</v>
      </c>
      <c r="BL69" s="8">
        <f t="shared" si="275"/>
        <v>0.5603085527303755</v>
      </c>
      <c r="BM69" s="8">
        <f t="shared" si="276"/>
        <v>0.45616099082674577</v>
      </c>
      <c r="BN69" s="8">
        <f t="shared" si="277"/>
        <v>0.54109016370092533</v>
      </c>
    </row>
    <row r="70" spans="1:66" x14ac:dyDescent="0.25">
      <c r="A70" t="s">
        <v>346</v>
      </c>
      <c r="B70" t="s">
        <v>238</v>
      </c>
      <c r="C70" t="s">
        <v>232</v>
      </c>
      <c r="D70" t="s">
        <v>69</v>
      </c>
      <c r="E70">
        <f>VLOOKUP(A70,home!$A$2:$E$405,3,FALSE)</f>
        <v>1.4510000000000001</v>
      </c>
      <c r="F70">
        <f>VLOOKUP(B70,home!$B$2:$E$405,3,FALSE)</f>
        <v>1.6081000000000001</v>
      </c>
      <c r="G70">
        <f>VLOOKUP(C70,away!$B$2:$E$405,4,FALSE)</f>
        <v>1.0338000000000001</v>
      </c>
      <c r="H70">
        <f>VLOOKUP(A70,away!$A$2:$E$405,3,FALSE)</f>
        <v>1.0980000000000001</v>
      </c>
      <c r="I70">
        <f>VLOOKUP(C70,away!$B$2:$E$405,3,FALSE)</f>
        <v>1.3661000000000001</v>
      </c>
      <c r="J70">
        <f>VLOOKUP(B70,home!$B$2:$E$405,4,FALSE)</f>
        <v>0.30359999999999998</v>
      </c>
      <c r="K70" s="3">
        <f t="shared" si="168"/>
        <v>2.41222043478</v>
      </c>
      <c r="L70" s="3">
        <f t="shared" si="169"/>
        <v>0.45539326008000003</v>
      </c>
      <c r="M70" s="5">
        <f t="shared" si="224"/>
        <v>5.6834389082928517E-2</v>
      </c>
      <c r="N70" s="5">
        <f t="shared" si="225"/>
        <v>0.13709707474407751</v>
      </c>
      <c r="O70" s="5">
        <f t="shared" si="226"/>
        <v>2.5881997729129979E-2</v>
      </c>
      <c r="P70" s="5">
        <f t="shared" si="227"/>
        <v>6.2433083815136882E-2</v>
      </c>
      <c r="Q70" s="5">
        <f t="shared" si="228"/>
        <v>0.16535418262311241</v>
      </c>
      <c r="R70" s="5">
        <f t="shared" si="229"/>
        <v>5.893243661625829E-3</v>
      </c>
      <c r="S70" s="5">
        <f t="shared" si="230"/>
        <v>1.7145824990660131E-2</v>
      </c>
      <c r="T70" s="5">
        <f t="shared" si="231"/>
        <v>7.5301180292602854E-2</v>
      </c>
      <c r="U70" s="5">
        <f t="shared" si="232"/>
        <v>1.4215802787711534E-2</v>
      </c>
      <c r="V70" s="5">
        <f t="shared" si="233"/>
        <v>2.0927602030203687E-3</v>
      </c>
      <c r="W70" s="5">
        <f t="shared" si="234"/>
        <v>0.13295691276660526</v>
      </c>
      <c r="X70" s="5">
        <f t="shared" si="235"/>
        <v>6.054768195495655E-2</v>
      </c>
      <c r="Y70" s="5">
        <f t="shared" si="236"/>
        <v>1.3786503137877324E-2</v>
      </c>
      <c r="Z70" s="5">
        <f t="shared" si="237"/>
        <v>8.9458114783786107E-4</v>
      </c>
      <c r="AA70" s="5">
        <f t="shared" si="238"/>
        <v>2.1579269253834367E-3</v>
      </c>
      <c r="AB70" s="5">
        <f t="shared" si="239"/>
        <v>2.6026977130859516E-3</v>
      </c>
      <c r="AC70" s="5">
        <f t="shared" si="240"/>
        <v>1.4368223542605944E-4</v>
      </c>
      <c r="AD70" s="5">
        <f t="shared" si="241"/>
        <v>8.0180345480216769E-2</v>
      </c>
      <c r="AE70" s="5">
        <f t="shared" si="242"/>
        <v>3.6513588922576612E-2</v>
      </c>
      <c r="AF70" s="5">
        <f t="shared" si="243"/>
        <v>8.3140211483365683E-3</v>
      </c>
      <c r="AG70" s="5">
        <f t="shared" si="244"/>
        <v>1.2620497317050187E-3</v>
      </c>
      <c r="AH70" s="5">
        <f t="shared" si="245"/>
        <v>1.0184655632999799E-4</v>
      </c>
      <c r="AI70" s="5">
        <f t="shared" si="246"/>
        <v>2.4567634439119347E-4</v>
      </c>
      <c r="AJ70" s="5">
        <f t="shared" si="247"/>
        <v>2.9631274914124293E-4</v>
      </c>
      <c r="AK70" s="5">
        <f t="shared" si="248"/>
        <v>2.3825722285478207E-4</v>
      </c>
      <c r="AL70" s="5">
        <f t="shared" si="249"/>
        <v>6.3134487354212776E-6</v>
      </c>
      <c r="AM70" s="5">
        <f t="shared" si="250"/>
        <v>3.8682533567019797E-2</v>
      </c>
      <c r="AN70" s="5">
        <f t="shared" si="251"/>
        <v>1.7615765069239179E-2</v>
      </c>
      <c r="AO70" s="5">
        <f t="shared" si="252"/>
        <v>4.011050341842108E-3</v>
      </c>
      <c r="AP70" s="5">
        <f t="shared" si="253"/>
        <v>6.0886843050549219E-4</v>
      </c>
      <c r="AQ70" s="5">
        <f t="shared" si="254"/>
        <v>6.9318644881922239E-5</v>
      </c>
      <c r="AR70" s="5">
        <f t="shared" si="255"/>
        <v>9.2760470630078325E-6</v>
      </c>
      <c r="AS70" s="5">
        <f t="shared" si="256"/>
        <v>2.2375870279368493E-5</v>
      </c>
      <c r="AT70" s="5">
        <f t="shared" si="257"/>
        <v>2.6987765766939579E-5</v>
      </c>
      <c r="AU70" s="5">
        <f t="shared" si="258"/>
        <v>2.1700146690689264E-5</v>
      </c>
      <c r="AV70" s="5">
        <f t="shared" si="259"/>
        <v>1.3086384321251059E-5</v>
      </c>
      <c r="AW70" s="5">
        <f t="shared" si="260"/>
        <v>1.9264943892312268E-7</v>
      </c>
      <c r="AX70" s="5">
        <f t="shared" si="261"/>
        <v>1.5551799656571408E-2</v>
      </c>
      <c r="AY70" s="5">
        <f t="shared" si="262"/>
        <v>7.0821847457170775E-3</v>
      </c>
      <c r="AZ70" s="5">
        <f t="shared" si="263"/>
        <v>1.6125895999204729E-3</v>
      </c>
      <c r="BA70" s="5">
        <f t="shared" si="264"/>
        <v>2.4478747835962909E-4</v>
      </c>
      <c r="BB70" s="5">
        <f t="shared" si="265"/>
        <v>2.7868641949238482E-5</v>
      </c>
      <c r="BC70" s="5">
        <f t="shared" si="266"/>
        <v>2.5382383422531926E-6</v>
      </c>
      <c r="BD70" s="5">
        <f t="shared" si="267"/>
        <v>7.0404155211310761E-7</v>
      </c>
      <c r="BE70" s="5">
        <f t="shared" si="268"/>
        <v>1.6983034189414663E-6</v>
      </c>
      <c r="BF70" s="5">
        <f t="shared" si="269"/>
        <v>2.0483411058136728E-6</v>
      </c>
      <c r="BG70" s="5">
        <f t="shared" si="270"/>
        <v>1.6470167576145347E-6</v>
      </c>
      <c r="BH70" s="5">
        <f t="shared" si="271"/>
        <v>9.9324186978571964E-7</v>
      </c>
      <c r="BI70" s="5">
        <f t="shared" si="272"/>
        <v>4.7918366699524142E-7</v>
      </c>
      <c r="BJ70" s="8">
        <f t="shared" si="273"/>
        <v>0.79682284521641555</v>
      </c>
      <c r="BK70" s="8">
        <f t="shared" si="274"/>
        <v>0.14573823852162446</v>
      </c>
      <c r="BL70" s="8">
        <f t="shared" si="275"/>
        <v>5.1734758032146472E-2</v>
      </c>
      <c r="BM70" s="8">
        <f t="shared" si="276"/>
        <v>0.53461445916573513</v>
      </c>
      <c r="BN70" s="8">
        <f t="shared" si="277"/>
        <v>0.45349397165601107</v>
      </c>
    </row>
    <row r="71" spans="1:66" x14ac:dyDescent="0.25">
      <c r="A71" t="s">
        <v>347</v>
      </c>
      <c r="B71" t="s">
        <v>324</v>
      </c>
      <c r="C71" t="s">
        <v>255</v>
      </c>
      <c r="D71" t="s">
        <v>69</v>
      </c>
      <c r="E71">
        <f>VLOOKUP(A71,home!$A$2:$E$405,3,FALSE)</f>
        <v>1.1607000000000001</v>
      </c>
      <c r="F71">
        <f>VLOOKUP(B71,home!$B$2:$E$405,3,FALSE)</f>
        <v>1.7231000000000001</v>
      </c>
      <c r="G71">
        <f>VLOOKUP(C71,away!$B$2:$E$405,4,FALSE)</f>
        <v>1.4359</v>
      </c>
      <c r="H71">
        <f>VLOOKUP(A71,away!$A$2:$E$405,3,FALSE)</f>
        <v>0.83930000000000005</v>
      </c>
      <c r="I71">
        <f>VLOOKUP(C71,away!$B$2:$E$405,3,FALSE)</f>
        <v>0.3972</v>
      </c>
      <c r="J71">
        <f>VLOOKUP(B71,home!$B$2:$E$405,4,FALSE)</f>
        <v>0</v>
      </c>
      <c r="K71" s="3">
        <f t="shared" si="168"/>
        <v>2.871803115903</v>
      </c>
      <c r="L71" s="3">
        <f t="shared" si="169"/>
        <v>0</v>
      </c>
      <c r="M71" s="5">
        <f t="shared" si="224"/>
        <v>5.6596783958814012E-2</v>
      </c>
      <c r="N71" s="5">
        <f t="shared" si="225"/>
        <v>0.16253482052301099</v>
      </c>
      <c r="O71" s="5">
        <f t="shared" si="226"/>
        <v>0</v>
      </c>
      <c r="P71" s="5">
        <f t="shared" si="227"/>
        <v>0</v>
      </c>
      <c r="Q71" s="5">
        <f t="shared" si="228"/>
        <v>0.23338400201035897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0.22341096805842028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0.16039807854926927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9.2126340352529076E-2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4.4094785213522211E-2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0.91594899470711078</v>
      </c>
      <c r="BK71" s="8">
        <f t="shared" si="274"/>
        <v>5.6596783958814012E-2</v>
      </c>
      <c r="BL71" s="8">
        <f t="shared" si="275"/>
        <v>0</v>
      </c>
      <c r="BM71" s="8">
        <f t="shared" si="276"/>
        <v>0.52003017217374081</v>
      </c>
      <c r="BN71" s="8">
        <f t="shared" si="277"/>
        <v>0.45251560649218397</v>
      </c>
    </row>
    <row r="72" spans="1:66" x14ac:dyDescent="0.25">
      <c r="A72" t="s">
        <v>347</v>
      </c>
      <c r="B72" t="s">
        <v>252</v>
      </c>
      <c r="C72" t="s">
        <v>258</v>
      </c>
      <c r="D72" t="s">
        <v>69</v>
      </c>
      <c r="E72">
        <f>VLOOKUP(A72,home!$A$2:$E$405,3,FALSE)</f>
        <v>1.1607000000000001</v>
      </c>
      <c r="F72">
        <f>VLOOKUP(B72,home!$B$2:$E$405,3,FALSE)</f>
        <v>2.0103</v>
      </c>
      <c r="G72">
        <f>VLOOKUP(C72,away!$B$2:$E$405,4,FALSE)</f>
        <v>1.7231000000000001</v>
      </c>
      <c r="H72">
        <f>VLOOKUP(A72,away!$A$2:$E$405,3,FALSE)</f>
        <v>0.83930000000000005</v>
      </c>
      <c r="I72">
        <f>VLOOKUP(C72,away!$B$2:$E$405,3,FALSE)</f>
        <v>1.1915</v>
      </c>
      <c r="J72">
        <f>VLOOKUP(B72,home!$B$2:$E$405,4,FALSE)</f>
        <v>1.1915</v>
      </c>
      <c r="K72" s="3">
        <f t="shared" si="168"/>
        <v>4.0206043623510004</v>
      </c>
      <c r="L72" s="3">
        <f t="shared" si="169"/>
        <v>1.1915309194250001</v>
      </c>
      <c r="M72" s="5">
        <f t="shared" si="224"/>
        <v>5.4500239175463427E-3</v>
      </c>
      <c r="N72" s="5">
        <f t="shared" si="225"/>
        <v>2.1912389937804116E-2</v>
      </c>
      <c r="O72" s="5">
        <f t="shared" si="226"/>
        <v>6.4938720093622344E-3</v>
      </c>
      <c r="P72" s="5">
        <f t="shared" si="227"/>
        <v>2.6109290129390859E-2</v>
      </c>
      <c r="Q72" s="5">
        <f t="shared" si="228"/>
        <v>4.4050525286735712E-2</v>
      </c>
      <c r="R72" s="5">
        <f t="shared" si="229"/>
        <v>3.8688246429718289E-3</v>
      </c>
      <c r="S72" s="5">
        <f t="shared" si="230"/>
        <v>3.127027703795901E-2</v>
      </c>
      <c r="T72" s="5">
        <f t="shared" si="231"/>
        <v>5.2487562896058423E-2</v>
      </c>
      <c r="U72" s="5">
        <f t="shared" si="232"/>
        <v>1.5555013236703589E-2</v>
      </c>
      <c r="V72" s="5">
        <f t="shared" si="233"/>
        <v>1.6645079564227189E-2</v>
      </c>
      <c r="W72" s="5">
        <f t="shared" si="234"/>
        <v>5.9036578043900868E-2</v>
      </c>
      <c r="X72" s="5">
        <f t="shared" si="235"/>
        <v>7.0343908116354978E-2</v>
      </c>
      <c r="Y72" s="5">
        <f t="shared" si="236"/>
        <v>4.1908470756914097E-2</v>
      </c>
      <c r="Z72" s="5">
        <f t="shared" si="237"/>
        <v>1.5366080613114399E-3</v>
      </c>
      <c r="AA72" s="5">
        <f t="shared" si="238"/>
        <v>6.1780930745324895E-3</v>
      </c>
      <c r="AB72" s="5">
        <f t="shared" si="239"/>
        <v>1.241983398323792E-2</v>
      </c>
      <c r="AC72" s="5">
        <f t="shared" si="240"/>
        <v>4.9838222976650252E-3</v>
      </c>
      <c r="AD72" s="5">
        <f t="shared" si="241"/>
        <v>5.9340680805395792E-2</v>
      </c>
      <c r="AE72" s="5">
        <f t="shared" si="242"/>
        <v>7.0706255959358713E-2</v>
      </c>
      <c r="AF72" s="5">
        <f t="shared" si="243"/>
        <v>4.2124345086177045E-2</v>
      </c>
      <c r="AG72" s="5">
        <f t="shared" si="244"/>
        <v>1.6730819876902836E-2</v>
      </c>
      <c r="AH72" s="5">
        <f t="shared" si="245"/>
        <v>4.577290040225717E-4</v>
      </c>
      <c r="AI72" s="5">
        <f t="shared" si="246"/>
        <v>1.8403472303477307E-3</v>
      </c>
      <c r="AJ72" s="5">
        <f t="shared" si="247"/>
        <v>3.6996540512883348E-3</v>
      </c>
      <c r="AK72" s="5">
        <f t="shared" si="248"/>
        <v>4.9582817392664754E-3</v>
      </c>
      <c r="AL72" s="5">
        <f t="shared" si="249"/>
        <v>9.550347983180717E-4</v>
      </c>
      <c r="AM72" s="5">
        <f t="shared" si="250"/>
        <v>4.7717080022210499E-2</v>
      </c>
      <c r="AN72" s="5">
        <f t="shared" si="251"/>
        <v>5.6856376231140787E-2</v>
      </c>
      <c r="AO72" s="5">
        <f t="shared" si="252"/>
        <v>3.3873065122932457E-2</v>
      </c>
      <c r="AP72" s="5">
        <f t="shared" si="253"/>
        <v>1.3453601476556869E-2</v>
      </c>
      <c r="AQ72" s="5">
        <f t="shared" si="254"/>
        <v>4.0075955342348353E-3</v>
      </c>
      <c r="AR72" s="5">
        <f t="shared" si="255"/>
        <v>1.090796522021009E-4</v>
      </c>
      <c r="AS72" s="5">
        <f t="shared" si="256"/>
        <v>4.3856612548749685E-4</v>
      </c>
      <c r="AT72" s="5">
        <f t="shared" si="257"/>
        <v>8.8165043865720332E-4</v>
      </c>
      <c r="AU72" s="5">
        <f t="shared" si="258"/>
        <v>1.1815891999112746E-3</v>
      </c>
      <c r="AV72" s="5">
        <f t="shared" si="259"/>
        <v>1.1876756729175249E-3</v>
      </c>
      <c r="AW72" s="5">
        <f t="shared" si="260"/>
        <v>1.2709057698236128E-4</v>
      </c>
      <c r="AX72" s="5">
        <f t="shared" si="261"/>
        <v>3.1975250015991899E-2</v>
      </c>
      <c r="AY72" s="5">
        <f t="shared" si="262"/>
        <v>3.8099499050399083E-2</v>
      </c>
      <c r="AZ72" s="5">
        <f t="shared" si="263"/>
        <v>2.2698365566576971E-2</v>
      </c>
      <c r="BA72" s="5">
        <f t="shared" si="264"/>
        <v>9.0152681309960715E-3</v>
      </c>
      <c r="BB72" s="5">
        <f t="shared" si="265"/>
        <v>2.6854926812471627E-3</v>
      </c>
      <c r="BC72" s="5">
        <f t="shared" si="266"/>
        <v>6.3996951271910816E-4</v>
      </c>
      <c r="BD72" s="5">
        <f t="shared" si="267"/>
        <v>2.1661963046488071E-5</v>
      </c>
      <c r="BE72" s="5">
        <f t="shared" si="268"/>
        <v>8.7094183121796118E-5</v>
      </c>
      <c r="BF72" s="5">
        <f t="shared" si="269"/>
        <v>1.7508562629744523E-4</v>
      </c>
      <c r="BG72" s="5">
        <f t="shared" si="270"/>
        <v>2.3465001095882173E-4</v>
      </c>
      <c r="BH72" s="5">
        <f t="shared" si="271"/>
        <v>2.358587144216872E-4</v>
      </c>
      <c r="BI72" s="5">
        <f t="shared" si="272"/>
        <v>1.8965891522046682E-4</v>
      </c>
      <c r="BJ72" s="8">
        <f t="shared" si="273"/>
        <v>0.73966310011060843</v>
      </c>
      <c r="BK72" s="8">
        <f t="shared" si="274"/>
        <v>0.12351302679550559</v>
      </c>
      <c r="BL72" s="8">
        <f t="shared" si="275"/>
        <v>6.0214219473975483E-2</v>
      </c>
      <c r="BM72" s="8">
        <f t="shared" si="276"/>
        <v>0.77906962004417313</v>
      </c>
      <c r="BN72" s="8">
        <f t="shared" si="277"/>
        <v>0.1078849259238111</v>
      </c>
    </row>
    <row r="73" spans="1:66" x14ac:dyDescent="0.25">
      <c r="A73" t="s">
        <v>348</v>
      </c>
      <c r="B73" t="s">
        <v>272</v>
      </c>
      <c r="C73" t="s">
        <v>266</v>
      </c>
      <c r="D73" t="s">
        <v>69</v>
      </c>
      <c r="E73">
        <f>VLOOKUP(A73,home!$A$2:$E$405,3,FALSE)</f>
        <v>1.2707999999999999</v>
      </c>
      <c r="F73">
        <f>VLOOKUP(B73,home!$B$2:$E$405,3,FALSE)</f>
        <v>0.39350000000000002</v>
      </c>
      <c r="G73">
        <f>VLOOKUP(C73,away!$B$2:$E$405,4,FALSE)</f>
        <v>1.3115000000000001</v>
      </c>
      <c r="H73">
        <f>VLOOKUP(A73,away!$A$2:$E$405,3,FALSE)</f>
        <v>1.2917000000000001</v>
      </c>
      <c r="I73">
        <f>VLOOKUP(C73,away!$B$2:$E$405,3,FALSE)</f>
        <v>1.5483</v>
      </c>
      <c r="J73">
        <f>VLOOKUP(B73,home!$B$2:$E$405,4,FALSE)</f>
        <v>1.1613</v>
      </c>
      <c r="K73" s="3">
        <f t="shared" si="168"/>
        <v>0.65582842769999994</v>
      </c>
      <c r="L73" s="3">
        <f t="shared" si="169"/>
        <v>2.322529288443</v>
      </c>
      <c r="M73" s="5">
        <f t="shared" si="224"/>
        <v>5.0876318650099756E-2</v>
      </c>
      <c r="N73" s="5">
        <f t="shared" si="225"/>
        <v>3.3366136067459105E-2</v>
      </c>
      <c r="O73" s="5">
        <f t="shared" si="226"/>
        <v>0.1181617401530155</v>
      </c>
      <c r="P73" s="5">
        <f t="shared" si="227"/>
        <v>7.749382825884811E-2</v>
      </c>
      <c r="Q73" s="5">
        <f t="shared" si="228"/>
        <v>1.0941230277772981E-2</v>
      </c>
      <c r="R73" s="5">
        <f t="shared" si="229"/>
        <v>0.1372170511393849</v>
      </c>
      <c r="S73" s="5">
        <f t="shared" si="230"/>
        <v>2.9509276504030586E-2</v>
      </c>
      <c r="T73" s="5">
        <f t="shared" si="231"/>
        <v>2.5411327771727089E-2</v>
      </c>
      <c r="U73" s="5">
        <f t="shared" si="232"/>
        <v>8.9990842902373289E-2</v>
      </c>
      <c r="V73" s="5">
        <f t="shared" si="233"/>
        <v>4.9942179302483458E-3</v>
      </c>
      <c r="W73" s="5">
        <f t="shared" si="234"/>
        <v>2.3918566167251631E-3</v>
      </c>
      <c r="X73" s="5">
        <f t="shared" si="235"/>
        <v>5.5551570461003742E-3</v>
      </c>
      <c r="Y73" s="5">
        <f t="shared" si="236"/>
        <v>6.4510074707343108E-3</v>
      </c>
      <c r="Z73" s="5">
        <f t="shared" si="237"/>
        <v>0.1062302067150008</v>
      </c>
      <c r="AA73" s="5">
        <f t="shared" si="238"/>
        <v>6.9668789444144952E-2</v>
      </c>
      <c r="AB73" s="5">
        <f t="shared" si="239"/>
        <v>2.2845386320457964E-2</v>
      </c>
      <c r="AC73" s="5">
        <f t="shared" si="240"/>
        <v>4.7544353252498725E-4</v>
      </c>
      <c r="AD73" s="5">
        <f t="shared" si="241"/>
        <v>3.9216189105767613E-4</v>
      </c>
      <c r="AE73" s="5">
        <f t="shared" si="242"/>
        <v>9.1080747779264586E-4</v>
      </c>
      <c r="AF73" s="5">
        <f t="shared" si="243"/>
        <v>1.0576885216531588E-3</v>
      </c>
      <c r="AG73" s="5">
        <f t="shared" si="244"/>
        <v>8.1883752319647984E-4</v>
      </c>
      <c r="AH73" s="5">
        <f t="shared" si="245"/>
        <v>6.1680691603235901E-2</v>
      </c>
      <c r="AI73" s="5">
        <f t="shared" si="246"/>
        <v>4.0451950993598794E-2</v>
      </c>
      <c r="AJ73" s="5">
        <f t="shared" si="247"/>
        <v>1.3264769708764671E-2</v>
      </c>
      <c r="AK73" s="5">
        <f t="shared" si="248"/>
        <v>2.8998043539672407E-3</v>
      </c>
      <c r="AL73" s="5">
        <f t="shared" si="249"/>
        <v>2.8967457106843305E-5</v>
      </c>
      <c r="AM73" s="5">
        <f t="shared" si="250"/>
        <v>5.1438183283242903E-5</v>
      </c>
      <c r="AN73" s="5">
        <f t="shared" si="251"/>
        <v>1.1946668721963075E-4</v>
      </c>
      <c r="AO73" s="5">
        <f t="shared" si="252"/>
        <v>1.3873244003042575E-4</v>
      </c>
      <c r="AP73" s="5">
        <f t="shared" si="253"/>
        <v>1.0740338507594196E-4</v>
      </c>
      <c r="AQ73" s="5">
        <f t="shared" si="254"/>
        <v>6.2361876879199251E-5</v>
      </c>
      <c r="AR73" s="5">
        <f t="shared" si="255"/>
        <v>2.8651042555987102E-2</v>
      </c>
      <c r="AS73" s="5">
        <f t="shared" si="256"/>
        <v>1.879016819145881E-2</v>
      </c>
      <c r="AT73" s="5">
        <f t="shared" si="257"/>
        <v>6.1615632306114901E-3</v>
      </c>
      <c r="AU73" s="5">
        <f t="shared" si="258"/>
        <v>1.3469761085686887E-3</v>
      </c>
      <c r="AV73" s="5">
        <f t="shared" si="259"/>
        <v>2.2084630585801683E-4</v>
      </c>
      <c r="AW73" s="5">
        <f t="shared" si="260"/>
        <v>1.2256297918464442E-6</v>
      </c>
      <c r="AX73" s="5">
        <f t="shared" si="261"/>
        <v>5.6224371443989337E-6</v>
      </c>
      <c r="AY73" s="5">
        <f t="shared" si="262"/>
        <v>1.3058274940296347E-5</v>
      </c>
      <c r="AZ73" s="5">
        <f t="shared" si="263"/>
        <v>1.516411300268977E-5</v>
      </c>
      <c r="BA73" s="5">
        <f t="shared" si="264"/>
        <v>1.1739698860668772E-5</v>
      </c>
      <c r="BB73" s="5">
        <f t="shared" si="265"/>
        <v>6.8164486103510355E-6</v>
      </c>
      <c r="BC73" s="5">
        <f t="shared" si="266"/>
        <v>3.1662803081413709E-6</v>
      </c>
      <c r="BD73" s="5">
        <f t="shared" si="267"/>
        <v>1.1090480913451144E-2</v>
      </c>
      <c r="BE73" s="5">
        <f t="shared" si="268"/>
        <v>7.273452659905524E-3</v>
      </c>
      <c r="BF73" s="5">
        <f t="shared" si="269"/>
        <v>2.3850685109481108E-3</v>
      </c>
      <c r="BG73" s="5">
        <f t="shared" si="270"/>
        <v>5.2139857716395992E-4</v>
      </c>
      <c r="BH73" s="5">
        <f t="shared" si="271"/>
        <v>8.5487002266614214E-5</v>
      </c>
      <c r="BI73" s="5">
        <f t="shared" si="272"/>
        <v>1.1212961257059991E-5</v>
      </c>
      <c r="BJ73" s="8">
        <f t="shared" si="273"/>
        <v>8.7831180489573973E-2</v>
      </c>
      <c r="BK73" s="8">
        <f t="shared" si="274"/>
        <v>0.16339111060779896</v>
      </c>
      <c r="BL73" s="8">
        <f t="shared" si="275"/>
        <v>0.63271872363641968</v>
      </c>
      <c r="BM73" s="8">
        <f t="shared" si="276"/>
        <v>0.56210308425706468</v>
      </c>
      <c r="BN73" s="8">
        <f t="shared" si="277"/>
        <v>0.42805630454658039</v>
      </c>
    </row>
    <row r="74" spans="1:66" x14ac:dyDescent="0.25">
      <c r="A74" t="s">
        <v>348</v>
      </c>
      <c r="B74" t="s">
        <v>326</v>
      </c>
      <c r="C74" t="s">
        <v>260</v>
      </c>
      <c r="D74" t="s">
        <v>69</v>
      </c>
      <c r="E74">
        <f>VLOOKUP(A74,home!$A$2:$E$405,3,FALSE)</f>
        <v>1.2707999999999999</v>
      </c>
      <c r="F74">
        <f>VLOOKUP(B74,home!$B$2:$E$405,3,FALSE)</f>
        <v>0.52459999999999996</v>
      </c>
      <c r="G74">
        <f>VLOOKUP(C74,away!$B$2:$E$405,4,FALSE)</f>
        <v>1.3115000000000001</v>
      </c>
      <c r="H74">
        <f>VLOOKUP(A74,away!$A$2:$E$405,3,FALSE)</f>
        <v>1.2917000000000001</v>
      </c>
      <c r="I74">
        <f>VLOOKUP(C74,away!$B$2:$E$405,3,FALSE)</f>
        <v>0.7742</v>
      </c>
      <c r="J74">
        <f>VLOOKUP(B74,home!$B$2:$E$405,4,FALSE)</f>
        <v>0.7742</v>
      </c>
      <c r="K74" s="3">
        <f t="shared" si="168"/>
        <v>0.87432679331999996</v>
      </c>
      <c r="L74" s="3">
        <f t="shared" si="169"/>
        <v>0.77422643118800005</v>
      </c>
      <c r="M74" s="5">
        <f t="shared" si="224"/>
        <v>0.19232796281428283</v>
      </c>
      <c r="N74" s="5">
        <f t="shared" si="225"/>
        <v>0.16815749099318009</v>
      </c>
      <c r="O74" s="5">
        <f t="shared" si="226"/>
        <v>0.14890539226736058</v>
      </c>
      <c r="P74" s="5">
        <f t="shared" si="227"/>
        <v>0.13019197412917807</v>
      </c>
      <c r="Q74" s="5">
        <f t="shared" si="228"/>
        <v>7.3512299936401945E-2</v>
      </c>
      <c r="R74" s="5">
        <f t="shared" si="229"/>
        <v>5.7643245219903883E-2</v>
      </c>
      <c r="S74" s="5">
        <f t="shared" si="230"/>
        <v>2.2032612782390756E-2</v>
      </c>
      <c r="T74" s="5">
        <f t="shared" si="231"/>
        <v>5.6915165628182322E-2</v>
      </c>
      <c r="U74" s="5">
        <f t="shared" si="232"/>
        <v>5.0399033749676969E-2</v>
      </c>
      <c r="V74" s="5">
        <f t="shared" si="233"/>
        <v>1.6571631726173958E-3</v>
      </c>
      <c r="W74" s="5">
        <f t="shared" si="234"/>
        <v>2.1424591157657453E-2</v>
      </c>
      <c r="X74" s="5">
        <f t="shared" si="235"/>
        <v>1.6587484751655113E-2</v>
      </c>
      <c r="Y74" s="5">
        <f t="shared" si="236"/>
        <v>6.4212345608296514E-3</v>
      </c>
      <c r="Z74" s="5">
        <f t="shared" si="237"/>
        <v>1.4876308009566977E-2</v>
      </c>
      <c r="AA74" s="5">
        <f t="shared" si="238"/>
        <v>1.3006754678445325E-2</v>
      </c>
      <c r="AB74" s="5">
        <f t="shared" si="239"/>
        <v>5.6860770547525032E-3</v>
      </c>
      <c r="AC74" s="5">
        <f t="shared" si="240"/>
        <v>7.0111146911579154E-5</v>
      </c>
      <c r="AD74" s="5">
        <f t="shared" si="241"/>
        <v>4.6830235212666667E-3</v>
      </c>
      <c r="AE74" s="5">
        <f t="shared" si="242"/>
        <v>3.6257205880397526E-3</v>
      </c>
      <c r="AF74" s="5">
        <f t="shared" si="243"/>
        <v>1.4035643556814369E-3</v>
      </c>
      <c r="AG74" s="5">
        <f t="shared" si="244"/>
        <v>3.622255406806413E-4</v>
      </c>
      <c r="AH74" s="5">
        <f t="shared" si="245"/>
        <v>2.8794077148751249E-3</v>
      </c>
      <c r="AI74" s="5">
        <f t="shared" si="246"/>
        <v>2.5175433140076364E-3</v>
      </c>
      <c r="AJ74" s="5">
        <f t="shared" si="247"/>
        <v>1.1005777863902512E-3</v>
      </c>
      <c r="AK74" s="5">
        <f t="shared" si="248"/>
        <v>3.2075488225793747E-4</v>
      </c>
      <c r="AL74" s="5">
        <f t="shared" si="249"/>
        <v>1.8984048895050131E-6</v>
      </c>
      <c r="AM74" s="5">
        <f t="shared" si="250"/>
        <v>8.1889858767824394E-4</v>
      </c>
      <c r="AN74" s="5">
        <f t="shared" si="251"/>
        <v>6.3401293104302034E-4</v>
      </c>
      <c r="AO74" s="5">
        <f t="shared" si="252"/>
        <v>2.4543478446424052E-4</v>
      </c>
      <c r="AP74" s="5">
        <f t="shared" si="253"/>
        <v>6.3340699088381666E-5</v>
      </c>
      <c r="AQ74" s="5">
        <f t="shared" si="254"/>
        <v>1.2260010851037684E-5</v>
      </c>
      <c r="AR74" s="5">
        <f t="shared" si="255"/>
        <v>4.4586271180459269E-4</v>
      </c>
      <c r="AS74" s="5">
        <f t="shared" si="256"/>
        <v>3.898297150730688E-4</v>
      </c>
      <c r="AT74" s="5">
        <f t="shared" si="257"/>
        <v>1.704192823603427E-4</v>
      </c>
      <c r="AU74" s="5">
        <f t="shared" si="258"/>
        <v>4.9667381555338036E-5</v>
      </c>
      <c r="AV74" s="5">
        <f t="shared" si="259"/>
        <v>1.0856380611969904E-5</v>
      </c>
      <c r="AW74" s="5">
        <f t="shared" si="260"/>
        <v>3.5696704479357846E-8</v>
      </c>
      <c r="AX74" s="5">
        <f t="shared" si="261"/>
        <v>1.1933082936983259E-4</v>
      </c>
      <c r="AY74" s="5">
        <f t="shared" si="262"/>
        <v>9.238908215370967E-5</v>
      </c>
      <c r="AZ74" s="5">
        <f t="shared" si="263"/>
        <v>3.5765034678300779E-5</v>
      </c>
      <c r="BA74" s="5">
        <f t="shared" si="264"/>
        <v>9.2300783867652927E-6</v>
      </c>
      <c r="BB74" s="5">
        <f t="shared" si="265"/>
        <v>1.7865426622426963E-6</v>
      </c>
      <c r="BC74" s="5">
        <f t="shared" si="266"/>
        <v>2.7663770991065435E-7</v>
      </c>
      <c r="BD74" s="5">
        <f t="shared" si="267"/>
        <v>5.7533116026712238E-5</v>
      </c>
      <c r="BE74" s="5">
        <f t="shared" si="268"/>
        <v>5.0302744845342807E-5</v>
      </c>
      <c r="BF74" s="5">
        <f t="shared" si="269"/>
        <v>2.1990518797911363E-5</v>
      </c>
      <c r="BG74" s="5">
        <f t="shared" si="270"/>
        <v>6.4089665946736746E-6</v>
      </c>
      <c r="BH74" s="5">
        <f t="shared" si="271"/>
        <v>1.4008828028040086E-6</v>
      </c>
      <c r="BI74" s="5">
        <f t="shared" si="272"/>
        <v>2.4496587375855253E-7</v>
      </c>
      <c r="BJ74" s="8">
        <f t="shared" si="273"/>
        <v>0.35512552625166072</v>
      </c>
      <c r="BK74" s="8">
        <f t="shared" si="274"/>
        <v>0.34637411153242387</v>
      </c>
      <c r="BL74" s="8">
        <f t="shared" si="275"/>
        <v>0.28366330333401657</v>
      </c>
      <c r="BM74" s="8">
        <f t="shared" si="276"/>
        <v>0.22920853038191172</v>
      </c>
      <c r="BN74" s="8">
        <f t="shared" si="277"/>
        <v>0.77073836536030726</v>
      </c>
    </row>
    <row r="75" spans="1:66" x14ac:dyDescent="0.25">
      <c r="A75" t="s">
        <v>348</v>
      </c>
      <c r="B75" t="s">
        <v>262</v>
      </c>
      <c r="C75" t="s">
        <v>271</v>
      </c>
      <c r="D75" t="s">
        <v>69</v>
      </c>
      <c r="E75">
        <f>VLOOKUP(A75,home!$A$2:$E$405,3,FALSE)</f>
        <v>1.2707999999999999</v>
      </c>
      <c r="F75">
        <f>VLOOKUP(B75,home!$B$2:$E$405,3,FALSE)</f>
        <v>1.0491999999999999</v>
      </c>
      <c r="G75">
        <f>VLOOKUP(C75,away!$B$2:$E$405,4,FALSE)</f>
        <v>0.78690000000000004</v>
      </c>
      <c r="H75">
        <f>VLOOKUP(A75,away!$A$2:$E$405,3,FALSE)</f>
        <v>1.2917000000000001</v>
      </c>
      <c r="I75">
        <f>VLOOKUP(C75,away!$B$2:$E$405,3,FALSE)</f>
        <v>0.7742</v>
      </c>
      <c r="J75">
        <f>VLOOKUP(B75,home!$B$2:$E$405,4,FALSE)</f>
        <v>0.5161</v>
      </c>
      <c r="K75" s="3">
        <f t="shared" si="168"/>
        <v>1.049192151984</v>
      </c>
      <c r="L75" s="3">
        <f t="shared" si="169"/>
        <v>0.51611761965400005</v>
      </c>
      <c r="M75" s="5">
        <f t="shared" si="224"/>
        <v>0.209023253667803</v>
      </c>
      <c r="N75" s="5">
        <f t="shared" si="225"/>
        <v>0.2193055573304197</v>
      </c>
      <c r="O75" s="5">
        <f t="shared" si="226"/>
        <v>0.10788058413536071</v>
      </c>
      <c r="P75" s="5">
        <f t="shared" si="227"/>
        <v>0.11318746222627005</v>
      </c>
      <c r="Q75" s="5">
        <f t="shared" si="228"/>
        <v>0.11504683481877677</v>
      </c>
      <c r="R75" s="5">
        <f t="shared" si="229"/>
        <v>2.7839535145412722E-2</v>
      </c>
      <c r="S75" s="5">
        <f t="shared" si="230"/>
        <v>1.5322938214310175E-2</v>
      </c>
      <c r="T75" s="5">
        <f t="shared" si="231"/>
        <v>5.9377698535393993E-2</v>
      </c>
      <c r="U75" s="5">
        <f t="shared" si="232"/>
        <v>2.9209021789449771E-2</v>
      </c>
      <c r="V75" s="5">
        <f t="shared" si="233"/>
        <v>9.2194127787443767E-4</v>
      </c>
      <c r="W75" s="5">
        <f t="shared" si="234"/>
        <v>4.023541206748673E-2</v>
      </c>
      <c r="X75" s="5">
        <f t="shared" si="235"/>
        <v>2.0766205102069078E-2</v>
      </c>
      <c r="Y75" s="5">
        <f t="shared" si="236"/>
        <v>5.3589021732633208E-3</v>
      </c>
      <c r="Z75" s="5">
        <f t="shared" si="237"/>
        <v>4.7894915371747638E-3</v>
      </c>
      <c r="AA75" s="5">
        <f t="shared" si="238"/>
        <v>5.0250969327975455E-3</v>
      </c>
      <c r="AB75" s="5">
        <f t="shared" si="239"/>
        <v>2.6361461324250273E-3</v>
      </c>
      <c r="AC75" s="5">
        <f t="shared" si="240"/>
        <v>3.1202327890900938E-5</v>
      </c>
      <c r="AD75" s="5">
        <f t="shared" si="241"/>
        <v>1.0553669643262346E-2</v>
      </c>
      <c r="AE75" s="5">
        <f t="shared" si="242"/>
        <v>5.4469348548952419E-3</v>
      </c>
      <c r="AF75" s="5">
        <f t="shared" si="243"/>
        <v>1.4056295258594691E-3</v>
      </c>
      <c r="AG75" s="5">
        <f t="shared" si="244"/>
        <v>2.4182338833398997E-4</v>
      </c>
      <c r="AH75" s="5">
        <f t="shared" si="245"/>
        <v>6.1798524287990405E-4</v>
      </c>
      <c r="AI75" s="5">
        <f t="shared" si="246"/>
        <v>6.4838526687152132E-4</v>
      </c>
      <c r="AJ75" s="5">
        <f t="shared" si="247"/>
        <v>3.4014036673182579E-4</v>
      </c>
      <c r="AK75" s="5">
        <f t="shared" si="248"/>
        <v>1.1895753444933042E-4</v>
      </c>
      <c r="AL75" s="5">
        <f t="shared" si="249"/>
        <v>6.7585060466735135E-7</v>
      </c>
      <c r="AM75" s="5">
        <f t="shared" si="250"/>
        <v>2.2145654728685281E-3</v>
      </c>
      <c r="AN75" s="5">
        <f t="shared" si="251"/>
        <v>1.1429762604248397E-3</v>
      </c>
      <c r="AO75" s="5">
        <f t="shared" si="252"/>
        <v>2.949550934257493E-4</v>
      </c>
      <c r="AP75" s="5">
        <f t="shared" si="253"/>
        <v>5.0743840241240313E-5</v>
      </c>
      <c r="AQ75" s="5">
        <f t="shared" si="254"/>
        <v>6.5474475093529515E-6</v>
      </c>
      <c r="AR75" s="5">
        <f t="shared" si="255"/>
        <v>6.3790614507295036E-5</v>
      </c>
      <c r="AS75" s="5">
        <f t="shared" si="256"/>
        <v>6.6928612111290644E-5</v>
      </c>
      <c r="AT75" s="5">
        <f t="shared" si="257"/>
        <v>3.5110487285173713E-5</v>
      </c>
      <c r="AU75" s="5">
        <f t="shared" si="258"/>
        <v>1.2279215903979427E-5</v>
      </c>
      <c r="AV75" s="5">
        <f t="shared" si="259"/>
        <v>3.2208142397430823E-6</v>
      </c>
      <c r="AW75" s="5">
        <f t="shared" si="260"/>
        <v>1.0166042592557696E-8</v>
      </c>
      <c r="AX75" s="5">
        <f t="shared" si="261"/>
        <v>3.872507856980657E-4</v>
      </c>
      <c r="AY75" s="5">
        <f t="shared" si="262"/>
        <v>1.9986695372362694E-4</v>
      </c>
      <c r="AZ75" s="5">
        <f t="shared" si="263"/>
        <v>5.1577428201667257E-5</v>
      </c>
      <c r="BA75" s="5">
        <f t="shared" si="264"/>
        <v>8.8733398237731992E-6</v>
      </c>
      <c r="BB75" s="5">
        <f t="shared" si="265"/>
        <v>1.1449217570567168E-6</v>
      </c>
      <c r="BC75" s="5">
        <f t="shared" si="266"/>
        <v>1.181828583884376E-7</v>
      </c>
      <c r="BD75" s="5">
        <f t="shared" si="267"/>
        <v>5.4872433526285055E-6</v>
      </c>
      <c r="BE75" s="5">
        <f t="shared" si="268"/>
        <v>5.7571726616041991E-6</v>
      </c>
      <c r="BF75" s="5">
        <f t="shared" si="269"/>
        <v>3.0201901870859815E-6</v>
      </c>
      <c r="BG75" s="5">
        <f t="shared" si="270"/>
        <v>1.0562532805965669E-6</v>
      </c>
      <c r="BH75" s="5">
        <f t="shared" si="271"/>
        <v>2.7705316312731784E-7</v>
      </c>
      <c r="BI75" s="5">
        <f t="shared" si="272"/>
        <v>5.8136400887104984E-8</v>
      </c>
      <c r="BJ75" s="8">
        <f t="shared" si="273"/>
        <v>0.48209728716629296</v>
      </c>
      <c r="BK75" s="8">
        <f t="shared" si="274"/>
        <v>0.33868734051847682</v>
      </c>
      <c r="BL75" s="8">
        <f t="shared" si="275"/>
        <v>0.17451283833947176</v>
      </c>
      <c r="BM75" s="8">
        <f t="shared" si="276"/>
        <v>0.20760387344969231</v>
      </c>
      <c r="BN75" s="8">
        <f t="shared" si="277"/>
        <v>0.79228322732404299</v>
      </c>
    </row>
    <row r="76" spans="1:66" x14ac:dyDescent="0.25">
      <c r="A76" t="s">
        <v>349</v>
      </c>
      <c r="B76" t="s">
        <v>282</v>
      </c>
      <c r="C76" t="s">
        <v>276</v>
      </c>
      <c r="D76" t="s">
        <v>69</v>
      </c>
      <c r="E76">
        <f>VLOOKUP(A76,home!$A$2:$E$405,3,FALSE)</f>
        <v>1.4559</v>
      </c>
      <c r="F76">
        <f>VLOOKUP(B76,home!$B$2:$E$405,3,FALSE)</f>
        <v>0.53420000000000001</v>
      </c>
      <c r="G76">
        <f>VLOOKUP(C76,away!$B$2:$E$405,4,FALSE)</f>
        <v>0.5151</v>
      </c>
      <c r="H76">
        <f>VLOOKUP(A76,away!$A$2:$E$405,3,FALSE)</f>
        <v>1.0662</v>
      </c>
      <c r="I76">
        <f>VLOOKUP(C76,away!$B$2:$E$405,3,FALSE)</f>
        <v>1.0550999999999999</v>
      </c>
      <c r="J76">
        <f>VLOOKUP(B76,home!$B$2:$E$405,4,FALSE)</f>
        <v>0.93789999999999996</v>
      </c>
      <c r="K76" s="3">
        <f t="shared" si="168"/>
        <v>0.400614790878</v>
      </c>
      <c r="L76" s="3">
        <f t="shared" si="169"/>
        <v>1.0550883727979998</v>
      </c>
      <c r="M76" s="5">
        <f t="shared" si="224"/>
        <v>0.23323630293090819</v>
      </c>
      <c r="N76" s="5">
        <f t="shared" si="225"/>
        <v>9.3437912723823638E-2</v>
      </c>
      <c r="O76" s="5">
        <f t="shared" si="226"/>
        <v>0.24608491133679325</v>
      </c>
      <c r="P76" s="5">
        <f t="shared" si="227"/>
        <v>9.8585255293420604E-2</v>
      </c>
      <c r="Q76" s="5">
        <f t="shared" si="228"/>
        <v>1.8716304932965711E-2</v>
      </c>
      <c r="R76" s="5">
        <f t="shared" si="229"/>
        <v>0.12982066433623862</v>
      </c>
      <c r="S76" s="5">
        <f t="shared" si="230"/>
        <v>1.0417602705000001E-2</v>
      </c>
      <c r="T76" s="5">
        <f t="shared" si="231"/>
        <v>1.9747355716513967E-2</v>
      </c>
      <c r="U76" s="5">
        <f t="shared" si="232"/>
        <v>5.2008078294705266E-2</v>
      </c>
      <c r="V76" s="5">
        <f t="shared" si="233"/>
        <v>4.8926156258792194E-4</v>
      </c>
      <c r="W76" s="5">
        <f t="shared" si="234"/>
        <v>2.4993428622429796E-3</v>
      </c>
      <c r="X76" s="5">
        <f t="shared" si="235"/>
        <v>2.6370275935882407E-3</v>
      </c>
      <c r="Y76" s="5">
        <f t="shared" si="236"/>
        <v>1.391148576371221E-3</v>
      </c>
      <c r="Z76" s="5">
        <f t="shared" si="237"/>
        <v>4.5657424496692453E-2</v>
      </c>
      <c r="AA76" s="5">
        <f t="shared" si="238"/>
        <v>1.8291039566770521E-2</v>
      </c>
      <c r="AB76" s="5">
        <f t="shared" si="239"/>
        <v>3.6638304954914984E-3</v>
      </c>
      <c r="AC76" s="5">
        <f t="shared" si="240"/>
        <v>1.2925189884375697E-5</v>
      </c>
      <c r="AD76" s="5">
        <f t="shared" si="241"/>
        <v>2.5031842952247328E-4</v>
      </c>
      <c r="AE76" s="5">
        <f t="shared" si="242"/>
        <v>2.6410806448621713E-4</v>
      </c>
      <c r="AF76" s="5">
        <f t="shared" si="243"/>
        <v>1.3932867400079602E-4</v>
      </c>
      <c r="AG76" s="5">
        <f t="shared" si="244"/>
        <v>4.9001354645200963E-5</v>
      </c>
      <c r="AH76" s="5">
        <f t="shared" si="245"/>
        <v>1.2043154429590693E-2</v>
      </c>
      <c r="AI76" s="5">
        <f t="shared" si="246"/>
        <v>4.8246657933219347E-3</v>
      </c>
      <c r="AJ76" s="5">
        <f t="shared" si="247"/>
        <v>9.6641623892395354E-4</v>
      </c>
      <c r="AK76" s="5">
        <f t="shared" si="248"/>
        <v>1.2905354648587431E-4</v>
      </c>
      <c r="AL76" s="5">
        <f t="shared" si="249"/>
        <v>2.1853084248974468E-7</v>
      </c>
      <c r="AM76" s="5">
        <f t="shared" si="250"/>
        <v>2.0056253059211016E-5</v>
      </c>
      <c r="AN76" s="5">
        <f t="shared" si="251"/>
        <v>2.1161119404667854E-5</v>
      </c>
      <c r="AO76" s="5">
        <f t="shared" si="252"/>
        <v>1.1163425519627593E-5</v>
      </c>
      <c r="AP76" s="5">
        <f t="shared" si="253"/>
        <v>3.9261334887851817E-6</v>
      </c>
      <c r="AQ76" s="5">
        <f t="shared" si="254"/>
        <v>1.0356044485175229E-6</v>
      </c>
      <c r="AR76" s="5">
        <f t="shared" si="255"/>
        <v>2.5413184420943744E-3</v>
      </c>
      <c r="AS76" s="5">
        <f t="shared" si="256"/>
        <v>1.0180897562340426E-3</v>
      </c>
      <c r="AT76" s="5">
        <f t="shared" si="257"/>
        <v>2.039309073943675E-4</v>
      </c>
      <c r="AU76" s="5">
        <f t="shared" si="258"/>
        <v>2.7232579273118442E-5</v>
      </c>
      <c r="AV76" s="5">
        <f t="shared" si="259"/>
        <v>2.7274435126422253E-6</v>
      </c>
      <c r="AW76" s="5">
        <f t="shared" si="260"/>
        <v>2.5658192315894079E-9</v>
      </c>
      <c r="AX76" s="5">
        <f t="shared" si="261"/>
        <v>1.3391386041853436E-6</v>
      </c>
      <c r="AY76" s="5">
        <f t="shared" si="262"/>
        <v>1.4129095708408988E-6</v>
      </c>
      <c r="AZ76" s="5">
        <f t="shared" si="263"/>
        <v>7.453722300046221E-7</v>
      </c>
      <c r="BA76" s="5">
        <f t="shared" si="264"/>
        <v>2.6214452442813115E-7</v>
      </c>
      <c r="BB76" s="5">
        <f t="shared" si="265"/>
        <v>6.9146409929195584E-8</v>
      </c>
      <c r="BC76" s="5">
        <f t="shared" si="266"/>
        <v>1.4591114627403691E-8</v>
      </c>
      <c r="BD76" s="5">
        <f t="shared" si="267"/>
        <v>4.4688592330515006E-4</v>
      </c>
      <c r="BE76" s="5">
        <f t="shared" si="268"/>
        <v>1.7902911071121465E-4</v>
      </c>
      <c r="BF76" s="5">
        <f t="shared" si="269"/>
        <v>3.5860854874323781E-5</v>
      </c>
      <c r="BG76" s="5">
        <f t="shared" si="270"/>
        <v>4.7887962920611773E-6</v>
      </c>
      <c r="BH76" s="5">
        <f t="shared" si="271"/>
        <v>4.7961565627535746E-7</v>
      </c>
      <c r="BI76" s="5">
        <f t="shared" si="272"/>
        <v>3.8428225168113435E-8</v>
      </c>
      <c r="BJ76" s="8">
        <f t="shared" si="273"/>
        <v>0.13919303476653525</v>
      </c>
      <c r="BK76" s="8">
        <f t="shared" si="274"/>
        <v>0.34274297912221446</v>
      </c>
      <c r="BL76" s="8">
        <f t="shared" si="275"/>
        <v>0.47229219589589433</v>
      </c>
      <c r="BM76" s="8">
        <f t="shared" si="276"/>
        <v>0.18000287238343485</v>
      </c>
      <c r="BN76" s="8">
        <f t="shared" si="277"/>
        <v>0.81988135155414998</v>
      </c>
    </row>
    <row r="77" spans="1:66" x14ac:dyDescent="0.25">
      <c r="A77" t="s">
        <v>349</v>
      </c>
      <c r="B77" t="s">
        <v>279</v>
      </c>
      <c r="C77" t="s">
        <v>277</v>
      </c>
      <c r="D77" t="s">
        <v>69</v>
      </c>
      <c r="E77">
        <f>VLOOKUP(A77,home!$A$2:$E$405,3,FALSE)</f>
        <v>1.4559</v>
      </c>
      <c r="F77">
        <f>VLOOKUP(B77,home!$B$2:$E$405,3,FALSE)</f>
        <v>1.5454000000000001</v>
      </c>
      <c r="G77">
        <f>VLOOKUP(C77,away!$B$2:$E$405,4,FALSE)</f>
        <v>0.42930000000000001</v>
      </c>
      <c r="H77">
        <f>VLOOKUP(A77,away!$A$2:$E$405,3,FALSE)</f>
        <v>1.0662</v>
      </c>
      <c r="I77">
        <f>VLOOKUP(C77,away!$B$2:$E$405,3,FALSE)</f>
        <v>1.5241</v>
      </c>
      <c r="J77">
        <f>VLOOKUP(B77,home!$B$2:$E$405,4,FALSE)</f>
        <v>1.4069</v>
      </c>
      <c r="K77" s="3">
        <f t="shared" si="168"/>
        <v>0.96590261629800012</v>
      </c>
      <c r="L77" s="3">
        <f t="shared" si="169"/>
        <v>2.286206056398</v>
      </c>
      <c r="M77" s="5">
        <f t="shared" si="224"/>
        <v>3.8692531862565611E-2</v>
      </c>
      <c r="N77" s="5">
        <f t="shared" si="225"/>
        <v>3.7373217757245857E-2</v>
      </c>
      <c r="O77" s="5">
        <f t="shared" si="226"/>
        <v>8.8459100681570091E-2</v>
      </c>
      <c r="P77" s="5">
        <f t="shared" si="227"/>
        <v>8.5442876783696761E-2</v>
      </c>
      <c r="Q77" s="5">
        <f t="shared" si="228"/>
        <v>1.8049444405599319E-2</v>
      </c>
      <c r="R77" s="5">
        <f t="shared" si="229"/>
        <v>0.10111786586086301</v>
      </c>
      <c r="S77" s="5">
        <f t="shared" si="230"/>
        <v>4.7169859670885772E-2</v>
      </c>
      <c r="T77" s="5">
        <f t="shared" si="231"/>
        <v>4.1264749114700169E-2</v>
      </c>
      <c r="U77" s="5">
        <f t="shared" si="232"/>
        <v>9.7670011189477809E-2</v>
      </c>
      <c r="V77" s="5">
        <f t="shared" si="233"/>
        <v>1.1573661817506206E-2</v>
      </c>
      <c r="W77" s="5">
        <f t="shared" si="234"/>
        <v>5.811335191364563E-3</v>
      </c>
      <c r="X77" s="5">
        <f t="shared" si="235"/>
        <v>1.3285909710256495E-2</v>
      </c>
      <c r="Y77" s="5">
        <f t="shared" si="236"/>
        <v>1.5187163622172701E-2</v>
      </c>
      <c r="Z77" s="5">
        <f t="shared" si="237"/>
        <v>7.7058759113715194E-2</v>
      </c>
      <c r="AA77" s="5">
        <f t="shared" si="238"/>
        <v>7.4431257036614878E-2</v>
      </c>
      <c r="AB77" s="5">
        <f t="shared" si="239"/>
        <v>3.5946672953007609E-2</v>
      </c>
      <c r="AC77" s="5">
        <f t="shared" si="240"/>
        <v>1.5973479134840653E-3</v>
      </c>
      <c r="AD77" s="5">
        <f t="shared" si="241"/>
        <v>1.4032959663809173E-3</v>
      </c>
      <c r="AE77" s="5">
        <f t="shared" si="242"/>
        <v>3.2082237372589376E-3</v>
      </c>
      <c r="AF77" s="5">
        <f t="shared" si="243"/>
        <v>3.6673302692006048E-3</v>
      </c>
      <c r="AG77" s="5">
        <f t="shared" si="244"/>
        <v>2.7947575574193773E-3</v>
      </c>
      <c r="AH77" s="5">
        <f t="shared" si="245"/>
        <v>4.4043050446072568E-2</v>
      </c>
      <c r="AI77" s="5">
        <f t="shared" si="246"/>
        <v>4.2541297655606297E-2</v>
      </c>
      <c r="AJ77" s="5">
        <f t="shared" si="247"/>
        <v>2.0545375353131046E-2</v>
      </c>
      <c r="AK77" s="5">
        <f t="shared" si="248"/>
        <v>6.6149439354712437E-3</v>
      </c>
      <c r="AL77" s="5">
        <f t="shared" si="249"/>
        <v>1.4109389526360586E-4</v>
      </c>
      <c r="AM77" s="5">
        <f t="shared" si="250"/>
        <v>2.7108944907355186E-4</v>
      </c>
      <c r="AN77" s="5">
        <f t="shared" si="251"/>
        <v>6.1976634029755142E-4</v>
      </c>
      <c r="AO77" s="5">
        <f t="shared" si="252"/>
        <v>7.0845678036994303E-4</v>
      </c>
      <c r="AP77" s="5">
        <f t="shared" si="253"/>
        <v>5.3989272732599721E-4</v>
      </c>
      <c r="AQ77" s="5">
        <f t="shared" si="254"/>
        <v>3.0857650575448221E-4</v>
      </c>
      <c r="AR77" s="5">
        <f t="shared" si="255"/>
        <v>2.0138297734410743E-2</v>
      </c>
      <c r="AS77" s="5">
        <f t="shared" si="256"/>
        <v>1.9451634469455425E-2</v>
      </c>
      <c r="AT77" s="5">
        <f t="shared" si="257"/>
        <v>9.3941923126596768E-3</v>
      </c>
      <c r="AU77" s="5">
        <f t="shared" si="258"/>
        <v>3.0246249776015146E-3</v>
      </c>
      <c r="AV77" s="5">
        <f t="shared" si="259"/>
        <v>7.303732947963955E-4</v>
      </c>
      <c r="AW77" s="5">
        <f t="shared" si="260"/>
        <v>8.6547481786527333E-6</v>
      </c>
      <c r="AX77" s="5">
        <f t="shared" si="261"/>
        <v>4.3641001351821173E-5</v>
      </c>
      <c r="AY77" s="5">
        <f t="shared" si="262"/>
        <v>9.9772321597806876E-5</v>
      </c>
      <c r="AZ77" s="5">
        <f t="shared" si="263"/>
        <v>1.1405004294889755E-4</v>
      </c>
      <c r="BA77" s="5">
        <f t="shared" si="264"/>
        <v>8.6913966307407205E-5</v>
      </c>
      <c r="BB77" s="5">
        <f t="shared" si="265"/>
        <v>4.9675809039391519E-5</v>
      </c>
      <c r="BC77" s="5">
        <f t="shared" si="266"/>
        <v>2.2713827096465475E-5</v>
      </c>
      <c r="BD77" s="5">
        <f t="shared" si="267"/>
        <v>7.6733830409926648E-3</v>
      </c>
      <c r="BE77" s="5">
        <f t="shared" si="268"/>
        <v>7.4117407551515194E-3</v>
      </c>
      <c r="BF77" s="5">
        <f t="shared" si="269"/>
        <v>3.5795098933616831E-3</v>
      </c>
      <c r="BG77" s="5">
        <f t="shared" si="270"/>
        <v>1.1524859903542085E-3</v>
      </c>
      <c r="BH77" s="5">
        <f t="shared" si="271"/>
        <v>2.7829730833248037E-4</v>
      </c>
      <c r="BI77" s="5">
        <f t="shared" si="272"/>
        <v>5.3761619645406833E-5</v>
      </c>
      <c r="BJ77" s="8">
        <f t="shared" si="273"/>
        <v>0.14490997610276221</v>
      </c>
      <c r="BK77" s="8">
        <f t="shared" si="274"/>
        <v>0.18471714426499983</v>
      </c>
      <c r="BL77" s="8">
        <f t="shared" si="275"/>
        <v>0.5842578765085763</v>
      </c>
      <c r="BM77" s="8">
        <f t="shared" si="276"/>
        <v>0.62171760106509388</v>
      </c>
      <c r="BN77" s="8">
        <f t="shared" si="277"/>
        <v>0.36913503735154063</v>
      </c>
    </row>
    <row r="78" spans="1:66" x14ac:dyDescent="0.25">
      <c r="A78" t="s">
        <v>349</v>
      </c>
      <c r="B78" t="s">
        <v>281</v>
      </c>
      <c r="C78" t="s">
        <v>285</v>
      </c>
      <c r="D78" t="s">
        <v>69</v>
      </c>
      <c r="E78">
        <f>VLOOKUP(A78,home!$A$2:$E$405,3,FALSE)</f>
        <v>1.4559</v>
      </c>
      <c r="F78">
        <f>VLOOKUP(B78,home!$B$2:$E$405,3,FALSE)</f>
        <v>1.3736999999999999</v>
      </c>
      <c r="G78">
        <f>VLOOKUP(C78,away!$B$2:$E$405,4,FALSE)</f>
        <v>0.76319999999999999</v>
      </c>
      <c r="H78">
        <f>VLOOKUP(A78,away!$A$2:$E$405,3,FALSE)</f>
        <v>1.0662</v>
      </c>
      <c r="I78">
        <f>VLOOKUP(C78,away!$B$2:$E$405,3,FALSE)</f>
        <v>1.1463000000000001</v>
      </c>
      <c r="J78">
        <f>VLOOKUP(B78,home!$B$2:$E$405,4,FALSE)</f>
        <v>1.1463000000000001</v>
      </c>
      <c r="K78" s="3">
        <f t="shared" ref="K78:K111" si="278">E78*F78*G78</f>
        <v>1.5263769742559998</v>
      </c>
      <c r="L78" s="3">
        <f t="shared" ref="L78:L111" si="279">H78*I78*J78</f>
        <v>1.4009907342780004</v>
      </c>
      <c r="M78" s="5">
        <f t="shared" si="224"/>
        <v>5.3537779868368648E-2</v>
      </c>
      <c r="N78" s="5">
        <f t="shared" si="225"/>
        <v>8.1718834443864324E-2</v>
      </c>
      <c r="O78" s="5">
        <f t="shared" si="226"/>
        <v>7.5005933529399729E-2</v>
      </c>
      <c r="P78" s="5">
        <f t="shared" si="227"/>
        <v>0.11448732987185181</v>
      </c>
      <c r="Q78" s="5">
        <f t="shared" si="228"/>
        <v>6.2366873629076301E-2</v>
      </c>
      <c r="R78" s="5">
        <f t="shared" si="229"/>
        <v>5.2541308945280321E-2</v>
      </c>
      <c r="S78" s="5">
        <f t="shared" si="230"/>
        <v>6.1206071364057153E-2</v>
      </c>
      <c r="T78" s="5">
        <f t="shared" si="231"/>
        <v>8.7375412080222856E-2</v>
      </c>
      <c r="U78" s="5">
        <f t="shared" si="232"/>
        <v>8.0197844171346677E-2</v>
      </c>
      <c r="V78" s="5">
        <f t="shared" si="233"/>
        <v>1.4542834569128478E-2</v>
      </c>
      <c r="W78" s="5">
        <f t="shared" si="234"/>
        <v>3.1731786621251951E-2</v>
      </c>
      <c r="X78" s="5">
        <f t="shared" si="235"/>
        <v>4.4455939038460596E-2</v>
      </c>
      <c r="Y78" s="5">
        <f t="shared" si="236"/>
        <v>3.114117933825547E-2</v>
      </c>
      <c r="Z78" s="5">
        <f t="shared" si="237"/>
        <v>2.4536628999725189E-2</v>
      </c>
      <c r="AA78" s="5">
        <f t="shared" si="238"/>
        <v>3.7452145531042549E-2</v>
      </c>
      <c r="AB78" s="5">
        <f t="shared" si="239"/>
        <v>2.8583046287534049E-2</v>
      </c>
      <c r="AC78" s="5">
        <f t="shared" si="240"/>
        <v>1.9436861953852742E-3</v>
      </c>
      <c r="AD78" s="5">
        <f t="shared" si="241"/>
        <v>1.2108667112670883E-2</v>
      </c>
      <c r="AE78" s="5">
        <f t="shared" si="242"/>
        <v>1.6964130429308652E-2</v>
      </c>
      <c r="AF78" s="5">
        <f t="shared" si="243"/>
        <v>1.1883294773272452E-2</v>
      </c>
      <c r="AG78" s="5">
        <f t="shared" si="244"/>
        <v>5.5494619566829675E-3</v>
      </c>
      <c r="AH78" s="5">
        <f t="shared" si="245"/>
        <v>8.5938974697579648E-3</v>
      </c>
      <c r="AI78" s="5">
        <f t="shared" si="246"/>
        <v>1.3117527216955456E-2</v>
      </c>
      <c r="AJ78" s="5">
        <f t="shared" si="247"/>
        <v>1.0011145751568596E-2</v>
      </c>
      <c r="AK78" s="5">
        <f t="shared" si="248"/>
        <v>5.0935941203716969E-3</v>
      </c>
      <c r="AL78" s="5">
        <f t="shared" si="249"/>
        <v>1.6625825214684539E-4</v>
      </c>
      <c r="AM78" s="5">
        <f t="shared" si="250"/>
        <v>3.6964781339423429E-3</v>
      </c>
      <c r="AN78" s="5">
        <f t="shared" si="251"/>
        <v>5.1787316151144548E-3</v>
      </c>
      <c r="AO78" s="5">
        <f t="shared" si="252"/>
        <v>3.6276775040439482E-3</v>
      </c>
      <c r="AP78" s="5">
        <f t="shared" si="253"/>
        <v>1.6941141900381053E-3</v>
      </c>
      <c r="AQ78" s="5">
        <f t="shared" si="254"/>
        <v>5.9335957076306605E-4</v>
      </c>
      <c r="AR78" s="5">
        <f t="shared" si="255"/>
        <v>2.4079941452932116E-3</v>
      </c>
      <c r="AS78" s="5">
        <f t="shared" si="256"/>
        <v>3.6755068175188146E-3</v>
      </c>
      <c r="AT78" s="5">
        <f t="shared" si="257"/>
        <v>2.8051044874908338E-3</v>
      </c>
      <c r="AU78" s="5">
        <f t="shared" si="258"/>
        <v>1.4272156333627296E-3</v>
      </c>
      <c r="AV78" s="5">
        <f t="shared" si="259"/>
        <v>5.4461727001576545E-4</v>
      </c>
      <c r="AW78" s="5">
        <f t="shared" si="260"/>
        <v>9.8759248994369347E-6</v>
      </c>
      <c r="AX78" s="5">
        <f t="shared" si="261"/>
        <v>9.4036985158173138E-4</v>
      </c>
      <c r="AY78" s="5">
        <f t="shared" si="262"/>
        <v>1.3174494488603838E-3</v>
      </c>
      <c r="AZ78" s="5">
        <f t="shared" si="263"/>
        <v>9.2286723536652831E-4</v>
      </c>
      <c r="BA78" s="5">
        <f t="shared" si="264"/>
        <v>4.3097614857242033E-4</v>
      </c>
      <c r="BB78" s="5">
        <f t="shared" si="265"/>
        <v>1.5094839771119487E-4</v>
      </c>
      <c r="BC78" s="5">
        <f t="shared" si="266"/>
        <v>4.2295461309498902E-5</v>
      </c>
      <c r="BD78" s="5">
        <f t="shared" si="267"/>
        <v>5.6226291429191031E-4</v>
      </c>
      <c r="BE78" s="5">
        <f t="shared" si="268"/>
        <v>8.5822516585324661E-4</v>
      </c>
      <c r="BF78" s="5">
        <f t="shared" si="269"/>
        <v>6.5498756594271619E-4</v>
      </c>
      <c r="BG78" s="5">
        <f t="shared" si="270"/>
        <v>3.3325264635964861E-4</v>
      </c>
      <c r="BH78" s="5">
        <f t="shared" si="271"/>
        <v>1.2716729150331121E-4</v>
      </c>
      <c r="BI78" s="5">
        <f t="shared" si="272"/>
        <v>3.8821045125830969E-5</v>
      </c>
      <c r="BJ78" s="8">
        <f t="shared" si="273"/>
        <v>0.40389084698037014</v>
      </c>
      <c r="BK78" s="8">
        <f t="shared" si="274"/>
        <v>0.24720140956979855</v>
      </c>
      <c r="BL78" s="8">
        <f t="shared" si="275"/>
        <v>0.32403159800601505</v>
      </c>
      <c r="BM78" s="8">
        <f t="shared" si="276"/>
        <v>0.55869484974410699</v>
      </c>
      <c r="BN78" s="8">
        <f t="shared" si="277"/>
        <v>0.4396580602878411</v>
      </c>
    </row>
    <row r="79" spans="1:66" x14ac:dyDescent="0.25">
      <c r="A79" t="s">
        <v>357</v>
      </c>
      <c r="B79" t="s">
        <v>332</v>
      </c>
      <c r="C79" t="s">
        <v>333</v>
      </c>
      <c r="D79" t="s">
        <v>69</v>
      </c>
      <c r="E79">
        <f>VLOOKUP(A79,home!$A$2:$E$405,3,FALSE)</f>
        <v>1.9167000000000001</v>
      </c>
      <c r="F79">
        <f>VLOOKUP(B79,home!$B$2:$E$405,3,FALSE)</f>
        <v>0.52170000000000005</v>
      </c>
      <c r="G79">
        <f>VLOOKUP(C79,away!$B$2:$E$405,4,FALSE)</f>
        <v>0.6956</v>
      </c>
      <c r="H79">
        <f>VLOOKUP(A79,away!$A$2:$E$405,3,FALSE)</f>
        <v>1.5417000000000001</v>
      </c>
      <c r="I79">
        <f>VLOOKUP(C79,away!$B$2:$E$405,3,FALSE)</f>
        <v>1.7297</v>
      </c>
      <c r="J79">
        <f>VLOOKUP(B79,home!$B$2:$E$405,4,FALSE)</f>
        <v>0.97299999999999998</v>
      </c>
      <c r="K79" s="3">
        <f t="shared" si="278"/>
        <v>0.69555992648400011</v>
      </c>
      <c r="L79" s="3">
        <f t="shared" si="279"/>
        <v>2.59467817077</v>
      </c>
      <c r="M79" s="5">
        <f t="shared" ref="M79:M111" si="280">_xlfn.POISSON.DIST(0,K79,FALSE) * _xlfn.POISSON.DIST(0,L79,FALSE)</f>
        <v>3.724498041285583E-2</v>
      </c>
      <c r="N79" s="5">
        <f t="shared" ref="N79:N111" si="281">_xlfn.POISSON.DIST(1,K79,FALSE) * _xlfn.POISSON.DIST(0,L79,FALSE)</f>
        <v>2.5906115837864022E-2</v>
      </c>
      <c r="O79" s="5">
        <f t="shared" ref="O79:O111" si="282">_xlfn.POISSON.DIST(0,K79,FALSE) * _xlfn.POISSON.DIST(1,L79,FALSE)</f>
        <v>9.6638737647993231E-2</v>
      </c>
      <c r="P79" s="5">
        <f t="shared" ref="P79:P111" si="283">_xlfn.POISSON.DIST(1,K79,FALSE) * _xlfn.POISSON.DIST(1,L79,FALSE)</f>
        <v>6.7218033253944737E-2</v>
      </c>
      <c r="Q79" s="5">
        <f t="shared" ref="Q79:Q111" si="284">_xlfn.POISSON.DIST(2,K79,FALSE) * _xlfn.POISSON.DIST(0,L79,FALSE)</f>
        <v>9.009628013835343E-3</v>
      </c>
      <c r="R79" s="5">
        <f t="shared" ref="R79:R111" si="285">_xlfn.POISSON.DIST(0,K79,FALSE) * _xlfn.POISSON.DIST(2,L79,FALSE)</f>
        <v>0.12537321151300854</v>
      </c>
      <c r="S79" s="5">
        <f t="shared" ref="S79:S111" si="286">_xlfn.POISSON.DIST(2,K79,FALSE) * _xlfn.POISSON.DIST(2,L79,FALSE)</f>
        <v>3.0328006247043533E-2</v>
      </c>
      <c r="T79" s="5">
        <f t="shared" ref="T79:T111" si="287">_xlfn.POISSON.DIST(2,K79,FALSE) * _xlfn.POISSON.DIST(1,L79,FALSE)</f>
        <v>2.3377085134256438E-2</v>
      </c>
      <c r="U79" s="5">
        <f t="shared" ref="U79:U111" si="288">_xlfn.POISSON.DIST(1,K79,FALSE) * _xlfn.POISSON.DIST(2,L79,FALSE)</f>
        <v>8.720458178305121E-2</v>
      </c>
      <c r="V79" s="5">
        <f t="shared" ref="V79:V111" si="289">_xlfn.POISSON.DIST(3,K79,FALSE) * _xlfn.POISSON.DIST(3,L79,FALSE)</f>
        <v>6.0816217077132705E-3</v>
      </c>
      <c r="W79" s="5">
        <f t="shared" ref="W79:W111" si="290">_xlfn.POISSON.DIST(3,K79,FALSE) * _xlfn.POISSON.DIST(0,L79,FALSE)</f>
        <v>2.0889120663171667E-3</v>
      </c>
      <c r="X79" s="5">
        <f t="shared" ref="X79:X111" si="291">_xlfn.POISSON.DIST(3,K79,FALSE) * _xlfn.POISSON.DIST(1,L79,FALSE)</f>
        <v>5.4200545391312072E-3</v>
      </c>
      <c r="Y79" s="5">
        <f t="shared" ref="Y79:Y111" si="292">_xlfn.POISSON.DIST(3,K79,FALSE) * _xlfn.POISSON.DIST(2,L79,FALSE)</f>
        <v>7.031648598533299E-3</v>
      </c>
      <c r="Z79" s="5">
        <f t="shared" ref="Z79:Z111" si="293">_xlfn.POISSON.DIST(0,K79,FALSE) * _xlfn.POISSON.DIST(3,L79,FALSE)</f>
        <v>0.10843437837071107</v>
      </c>
      <c r="AA79" s="5">
        <f t="shared" ref="AA79:AA111" si="294">_xlfn.POISSON.DIST(1,K79,FALSE) * _xlfn.POISSON.DIST(3,L79,FALSE)</f>
        <v>7.5422608247870046E-2</v>
      </c>
      <c r="AB79" s="5">
        <f t="shared" ref="AB79:AB111" si="295">_xlfn.POISSON.DIST(2,K79,FALSE) * _xlfn.POISSON.DIST(3,L79,FALSE)</f>
        <v>2.6230471924060011E-2</v>
      </c>
      <c r="AC79" s="5">
        <f t="shared" ref="AC79:AC111" si="296">_xlfn.POISSON.DIST(4,K79,FALSE) * _xlfn.POISSON.DIST(4,L79,FALSE)</f>
        <v>6.8598950391359219E-4</v>
      </c>
      <c r="AD79" s="5">
        <f t="shared" ref="AD79:AD111" si="297">_xlfn.POISSON.DIST(4,K79,FALSE) * _xlfn.POISSON.DIST(0,L79,FALSE)</f>
        <v>3.6324088081977728E-4</v>
      </c>
      <c r="AE79" s="5">
        <f t="shared" ref="AE79:AE111" si="298">_xlfn.POISSON.DIST(4,K79,FALSE) * _xlfn.POISSON.DIST(1,L79,FALSE)</f>
        <v>9.4249318419434324E-4</v>
      </c>
      <c r="AF79" s="5">
        <f t="shared" ref="AF79:AF111" si="299">_xlfn.POISSON.DIST(4,K79,FALSE) * _xlfn.POISSON.DIST(2,L79,FALSE)</f>
        <v>1.2227332455642859E-3</v>
      </c>
      <c r="AG79" s="5">
        <f t="shared" ref="AG79:AG111" si="300">_xlfn.POISSON.DIST(4,K79,FALSE) * _xlfn.POISSON.DIST(3,L79,FALSE)</f>
        <v>1.0575330869801354E-3</v>
      </c>
      <c r="AH79" s="5">
        <f t="shared" ref="AH79:AH111" si="301">_xlfn.POISSON.DIST(0,K79,FALSE) * _xlfn.POISSON.DIST(4,L79,FALSE)</f>
        <v>7.0338078629874665E-2</v>
      </c>
      <c r="AI79" s="5">
        <f t="shared" ref="AI79:AI111" si="302">_xlfn.POISSON.DIST(1,K79,FALSE) * _xlfn.POISSON.DIST(4,L79,FALSE)</f>
        <v>4.8924348800821436E-2</v>
      </c>
      <c r="AJ79" s="5">
        <f t="shared" ref="AJ79:AJ111" si="303">_xlfn.POISSON.DIST(2,K79,FALSE) * _xlfn.POISSON.DIST(4,L79,FALSE)</f>
        <v>1.7014908227588468E-2</v>
      </c>
      <c r="AK79" s="5">
        <f t="shared" ref="AK79:AK111" si="304">_xlfn.POISSON.DIST(3,K79,FALSE) * _xlfn.POISSON.DIST(4,L79,FALSE)</f>
        <v>3.9449627719711482E-3</v>
      </c>
      <c r="AL79" s="5">
        <f t="shared" ref="AL79:AL111" si="305">_xlfn.POISSON.DIST(5,K79,FALSE) * _xlfn.POISSON.DIST(5,L79,FALSE)</f>
        <v>4.9521696373350615E-5</v>
      </c>
      <c r="AM79" s="5">
        <f t="shared" ref="AM79:AM111" si="306">_xlfn.POISSON.DIST(5,K79,FALSE) * _xlfn.POISSON.DIST(0,L79,FALSE)</f>
        <v>5.0531160071797574E-5</v>
      </c>
      <c r="AN79" s="5">
        <f t="shared" ref="AN79:AN111" si="307">_xlfn.POISSON.DIST(5,K79,FALSE) * _xlfn.POISSON.DIST(1,L79,FALSE)</f>
        <v>1.3111209798197777E-4</v>
      </c>
      <c r="AO79" s="5">
        <f t="shared" ref="AO79:AO111" si="308">_xlfn.POISSON.DIST(5,K79,FALSE) * _xlfn.POISSON.DIST(2,L79,FALSE)</f>
        <v>1.7009684927884758E-4</v>
      </c>
      <c r="AP79" s="5">
        <f t="shared" ref="AP79:AP111" si="309">_xlfn.POISSON.DIST(5,K79,FALSE) * _xlfn.POISSON.DIST(3,L79,FALSE)</f>
        <v>1.471155272468602E-4</v>
      </c>
      <c r="AQ79" s="5">
        <f t="shared" ref="AQ79:AQ111" si="310">_xlfn.POISSON.DIST(5,K79,FALSE) * _xlfn.POISSON.DIST(4,L79,FALSE)</f>
        <v>9.542936178218682E-5</v>
      </c>
      <c r="AR79" s="5">
        <f t="shared" ref="AR79:AR111" si="311">_xlfn.POISSON.DIST(0,K79,FALSE) * _xlfn.POISSON.DIST(5,L79,FALSE)</f>
        <v>3.650093543896793E-2</v>
      </c>
      <c r="AS79" s="5">
        <f t="shared" ref="AS79:AS111" si="312">_xlfn.POISSON.DIST(1,K79,FALSE) * _xlfn.POISSON.DIST(5,L79,FALSE)</f>
        <v>2.5388587970525765E-2</v>
      </c>
      <c r="AT79" s="5">
        <f t="shared" ref="AT79:AT111" si="313">_xlfn.POISSON.DIST(2,K79,FALSE) * _xlfn.POISSON.DIST(5,L79,FALSE)</f>
        <v>8.829642191155734E-3</v>
      </c>
      <c r="AU79" s="5">
        <f t="shared" ref="AU79:AU111" si="314">_xlfn.POISSON.DIST(3,K79,FALSE) * _xlfn.POISSON.DIST(5,L79,FALSE)</f>
        <v>2.0471817577867694E-3</v>
      </c>
      <c r="AV79" s="5">
        <f t="shared" ref="AV79:AV111" si="315">_xlfn.POISSON.DIST(4,K79,FALSE) * _xlfn.POISSON.DIST(5,L79,FALSE)</f>
        <v>3.5598439823638788E-4</v>
      </c>
      <c r="AW79" s="5">
        <f t="shared" ref="AW79:AW111" si="316">_xlfn.POISSON.DIST(6,K79,FALSE) * _xlfn.POISSON.DIST(6,L79,FALSE)</f>
        <v>2.4826246507410408E-6</v>
      </c>
      <c r="AX79" s="5">
        <f t="shared" ref="AX79:AX111" si="317">_xlfn.POISSON.DIST(6,K79,FALSE) * _xlfn.POISSON.DIST(0,L79,FALSE)</f>
        <v>5.8579083307817883E-6</v>
      </c>
      <c r="AY79" s="5">
        <f t="shared" ref="AY79:AY111" si="318">_xlfn.POISSON.DIST(6,K79,FALSE) * _xlfn.POISSON.DIST(1,L79,FALSE)</f>
        <v>1.5199386872251235E-5</v>
      </c>
      <c r="AZ79" s="5">
        <f t="shared" ref="AZ79:AZ111" si="319">_xlfn.POISSON.DIST(6,K79,FALSE) * _xlfn.POISSON.DIST(2,L79,FALSE)</f>
        <v>1.9718758663259195E-5</v>
      </c>
      <c r="BA79" s="5">
        <f t="shared" ref="BA79:BA111" si="320">_xlfn.POISSON.DIST(6,K79,FALSE) * _xlfn.POISSON.DIST(3,L79,FALSE)</f>
        <v>1.7054610886080151E-5</v>
      </c>
      <c r="BB79" s="5">
        <f t="shared" ref="BB79:BB111" si="321">_xlfn.POISSON.DIST(6,K79,FALSE) * _xlfn.POISSON.DIST(4,L79,FALSE)</f>
        <v>1.1062806644272143E-5</v>
      </c>
      <c r="BC79" s="5">
        <f t="shared" ref="BC79:BC111" si="322">_xlfn.POISSON.DIST(6,K79,FALSE) * _xlfn.POISSON.DIST(5,L79,FALSE)</f>
        <v>5.7408845814684501E-6</v>
      </c>
      <c r="BD79" s="5">
        <f t="shared" ref="BD79:BD111" si="323">_xlfn.POISSON.DIST(0,K79,FALSE) * _xlfn.POISSON.DIST(6,L79,FALSE)</f>
        <v>1.5784696732695849E-2</v>
      </c>
      <c r="BE79" s="5">
        <f t="shared" ref="BE79:BE111" si="324">_xlfn.POISSON.DIST(1,K79,FALSE) * _xlfn.POISSON.DIST(6,L79,FALSE)</f>
        <v>1.0979202498966162E-2</v>
      </c>
      <c r="BF79" s="5">
        <f t="shared" ref="BF79:BF111" si="325">_xlfn.POISSON.DIST(2,K79,FALSE) * _xlfn.POISSON.DIST(6,L79,FALSE)</f>
        <v>3.8183466415169262E-3</v>
      </c>
      <c r="BG79" s="5">
        <f t="shared" ref="BG79:BG111" si="326">_xlfn.POISSON.DIST(3,K79,FALSE) * _xlfn.POISSON.DIST(6,L79,FALSE)</f>
        <v>8.8529630308798075E-4</v>
      </c>
      <c r="BH79" s="5">
        <f t="shared" ref="BH79:BH111" si="327">_xlfn.POISSON.DIST(4,K79,FALSE) * _xlfn.POISSON.DIST(6,L79,FALSE)</f>
        <v>1.5394415787310824E-4</v>
      </c>
      <c r="BI79" s="5">
        <f t="shared" ref="BI79:BI111" si="328">_xlfn.POISSON.DIST(5,K79,FALSE) * _xlfn.POISSON.DIST(6,L79,FALSE)</f>
        <v>2.1415477426572103E-5</v>
      </c>
      <c r="BJ79" s="8">
        <f t="shared" ref="BJ79:BJ111" si="329">SUM(N79,Q79,T79,W79,X79,Y79,AD79,AE79,AF79,AG79,AM79,AN79,AO79,AP79,AQ79,AX79,AY79,AZ79,BA79,BB79,BC79)</f>
        <v>7.7088363939835772E-2</v>
      </c>
      <c r="BK79" s="8">
        <f t="shared" ref="BK79:BK111" si="330">SUM(M79,P79,S79,V79,AC79,AL79,AY79)</f>
        <v>0.14162335220871655</v>
      </c>
      <c r="BL79" s="8">
        <f t="shared" ref="BL79:BL111" si="331">SUM(O79,R79,U79,AA79,AB79,AH79,AI79,AJ79,AK79,AR79,AS79,AT79,AU79,AV79,BD79,BE79,BF79,BG79,BH79,BI79)</f>
        <v>0.65585714311447796</v>
      </c>
      <c r="BM79" s="8">
        <f t="shared" ref="BM79:BM111" si="332">SUM(S79:BI79)</f>
        <v>0.62159981419201826</v>
      </c>
      <c r="BN79" s="8">
        <f t="shared" ref="BN79:BN111" si="333">SUM(M79:R79)</f>
        <v>0.36139070667950168</v>
      </c>
    </row>
    <row r="80" spans="1:66" x14ac:dyDescent="0.25">
      <c r="A80" t="s">
        <v>357</v>
      </c>
      <c r="B80" t="s">
        <v>334</v>
      </c>
      <c r="C80" t="s">
        <v>335</v>
      </c>
      <c r="D80" t="s">
        <v>69</v>
      </c>
      <c r="E80">
        <f>VLOOKUP(A80,home!$A$2:$E$405,3,FALSE)</f>
        <v>1.9167000000000001</v>
      </c>
      <c r="F80">
        <f>VLOOKUP(B80,home!$B$2:$E$405,3,FALSE)</f>
        <v>0.6956</v>
      </c>
      <c r="G80">
        <f>VLOOKUP(C80,away!$B$2:$E$405,4,FALSE)</f>
        <v>0.52170000000000005</v>
      </c>
      <c r="H80">
        <f>VLOOKUP(A80,away!$A$2:$E$405,3,FALSE)</f>
        <v>1.5417000000000001</v>
      </c>
      <c r="I80">
        <f>VLOOKUP(C80,away!$B$2:$E$405,3,FALSE)</f>
        <v>1.2972999999999999</v>
      </c>
      <c r="J80">
        <f>VLOOKUP(B80,home!$B$2:$E$405,4,FALSE)</f>
        <v>0.86480000000000001</v>
      </c>
      <c r="K80" s="3">
        <f t="shared" si="278"/>
        <v>0.695559926484</v>
      </c>
      <c r="L80" s="3">
        <f t="shared" si="279"/>
        <v>1.729641000168</v>
      </c>
      <c r="M80" s="5">
        <f t="shared" si="280"/>
        <v>8.846034321573136E-2</v>
      </c>
      <c r="N80" s="5">
        <f t="shared" si="281"/>
        <v>6.1529469823883506E-2</v>
      </c>
      <c r="O80" s="5">
        <f t="shared" si="282"/>
        <v>0.15300463651486215</v>
      </c>
      <c r="P80" s="5">
        <f t="shared" si="283"/>
        <v>0.10642389372598865</v>
      </c>
      <c r="Q80" s="5">
        <f t="shared" si="284"/>
        <v>2.1398716753649953E-2</v>
      </c>
      <c r="R80" s="5">
        <f t="shared" si="285"/>
        <v>0.13232154626595374</v>
      </c>
      <c r="S80" s="5">
        <f t="shared" si="286"/>
        <v>3.2008820970147324E-2</v>
      </c>
      <c r="T80" s="5">
        <f t="shared" si="287"/>
        <v>3.7012097848094845E-2</v>
      </c>
      <c r="U80" s="5">
        <f t="shared" si="288"/>
        <v>9.2037564992995979E-2</v>
      </c>
      <c r="V80" s="5">
        <f t="shared" si="289"/>
        <v>4.2787576863222805E-3</v>
      </c>
      <c r="W80" s="5">
        <f t="shared" si="290"/>
        <v>4.9613632840069003E-3</v>
      </c>
      <c r="X80" s="5">
        <f t="shared" si="291"/>
        <v>8.5813773527464894E-3</v>
      </c>
      <c r="Y80" s="5">
        <f t="shared" si="292"/>
        <v>7.421351053611731E-3</v>
      </c>
      <c r="Z80" s="5">
        <f t="shared" si="293"/>
        <v>7.6289590542406874E-2</v>
      </c>
      <c r="AA80" s="5">
        <f t="shared" si="294"/>
        <v>5.3063981989170984E-2</v>
      </c>
      <c r="AB80" s="5">
        <f t="shared" si="295"/>
        <v>1.8454589705668031E-2</v>
      </c>
      <c r="AC80" s="5">
        <f t="shared" si="296"/>
        <v>3.2172753683669858E-4</v>
      </c>
      <c r="AD80" s="5">
        <f t="shared" si="297"/>
        <v>8.6273137027106396E-4</v>
      </c>
      <c r="AE80" s="5">
        <f t="shared" si="298"/>
        <v>1.4922155501519525E-3</v>
      </c>
      <c r="AF80" s="5">
        <f t="shared" si="299"/>
        <v>1.2904985983155327E-3</v>
      </c>
      <c r="AG80" s="5">
        <f t="shared" si="300"/>
        <v>7.4403309543529374E-4</v>
      </c>
      <c r="AH80" s="5">
        <f t="shared" si="301"/>
        <v>3.2988400922043949E-2</v>
      </c>
      <c r="AI80" s="5">
        <f t="shared" si="302"/>
        <v>2.2945409720161607E-2</v>
      </c>
      <c r="AJ80" s="5">
        <f t="shared" si="303"/>
        <v>7.9799537490504325E-3</v>
      </c>
      <c r="AK80" s="5">
        <f t="shared" si="304"/>
        <v>1.8501786810117464E-3</v>
      </c>
      <c r="AL80" s="5">
        <f t="shared" si="305"/>
        <v>1.5482416614881013E-5</v>
      </c>
      <c r="AM80" s="5">
        <f t="shared" si="306"/>
        <v>1.2001627369623642E-4</v>
      </c>
      <c r="AN80" s="5">
        <f t="shared" si="307"/>
        <v>2.075850676723948E-4</v>
      </c>
      <c r="AO80" s="5">
        <f t="shared" si="308"/>
        <v>1.7952382203441147E-4</v>
      </c>
      <c r="AP80" s="5">
        <f t="shared" si="309"/>
        <v>1.0350392103252721E-4</v>
      </c>
      <c r="AQ80" s="5">
        <f t="shared" si="310"/>
        <v>4.4756156374002509E-5</v>
      </c>
      <c r="AR80" s="5">
        <f t="shared" si="311"/>
        <v>1.1411618152949408E-2</v>
      </c>
      <c r="AS80" s="5">
        <f t="shared" si="312"/>
        <v>7.9374642835289694E-3</v>
      </c>
      <c r="AT80" s="5">
        <f t="shared" si="313"/>
        <v>2.7604910367603928E-3</v>
      </c>
      <c r="AU80" s="5">
        <f t="shared" si="314"/>
        <v>6.4002898086293325E-4</v>
      </c>
      <c r="AV80" s="5">
        <f t="shared" si="315"/>
        <v>1.1129462771916282E-4</v>
      </c>
      <c r="AW80" s="5">
        <f t="shared" si="316"/>
        <v>5.1740041561940908E-7</v>
      </c>
      <c r="AX80" s="5">
        <f t="shared" si="317"/>
        <v>1.3913085084839629E-5</v>
      </c>
      <c r="AY80" s="5">
        <f t="shared" si="318"/>
        <v>2.4064642401564502E-5</v>
      </c>
      <c r="AZ80" s="5">
        <f t="shared" si="319"/>
        <v>2.0811596076063645E-5</v>
      </c>
      <c r="BA80" s="5">
        <f t="shared" si="320"/>
        <v>1.1998863284031721E-5</v>
      </c>
      <c r="BB80" s="5">
        <f t="shared" si="321"/>
        <v>5.1884314728679292E-6</v>
      </c>
      <c r="BC80" s="5">
        <f t="shared" si="322"/>
        <v>1.794824760406882E-6</v>
      </c>
      <c r="BD80" s="5">
        <f t="shared" si="323"/>
        <v>3.2896671059337913E-3</v>
      </c>
      <c r="BE80" s="5">
        <f t="shared" si="324"/>
        <v>2.2881606103601409E-3</v>
      </c>
      <c r="BF80" s="5">
        <f t="shared" si="325"/>
        <v>7.9577641296284197E-4</v>
      </c>
      <c r="BG80" s="5">
        <f t="shared" si="326"/>
        <v>1.8450339443271187E-4</v>
      </c>
      <c r="BH80" s="5">
        <f t="shared" si="327"/>
        <v>3.2083291866916375E-5</v>
      </c>
      <c r="BI80" s="5">
        <f t="shared" si="328"/>
        <v>4.4631704264634159E-6</v>
      </c>
      <c r="BJ80" s="8">
        <f t="shared" si="329"/>
        <v>0.14602701141405661</v>
      </c>
      <c r="BK80" s="8">
        <f t="shared" si="330"/>
        <v>0.23153309019404278</v>
      </c>
      <c r="BL80" s="8">
        <f t="shared" si="331"/>
        <v>0.54410181360872245</v>
      </c>
      <c r="BM80" s="8">
        <f t="shared" si="332"/>
        <v>0.4347893522171733</v>
      </c>
      <c r="BN80" s="8">
        <f t="shared" si="333"/>
        <v>0.5631386063000694</v>
      </c>
    </row>
    <row r="81" spans="1:66" x14ac:dyDescent="0.25">
      <c r="A81" t="s">
        <v>357</v>
      </c>
      <c r="B81" t="s">
        <v>336</v>
      </c>
      <c r="C81" t="s">
        <v>337</v>
      </c>
      <c r="D81" t="s">
        <v>69</v>
      </c>
      <c r="E81">
        <f>VLOOKUP(A81,home!$A$2:$E$405,3,FALSE)</f>
        <v>1.9167000000000001</v>
      </c>
      <c r="F81">
        <f>VLOOKUP(B81,home!$B$2:$E$405,3,FALSE)</f>
        <v>0.86960000000000004</v>
      </c>
      <c r="G81">
        <f>VLOOKUP(C81,away!$B$2:$E$405,4,FALSE)</f>
        <v>1.2174</v>
      </c>
      <c r="H81">
        <f>VLOOKUP(A81,away!$A$2:$E$405,3,FALSE)</f>
        <v>1.5417000000000001</v>
      </c>
      <c r="I81">
        <f>VLOOKUP(C81,away!$B$2:$E$405,3,FALSE)</f>
        <v>0.86480000000000001</v>
      </c>
      <c r="J81">
        <f>VLOOKUP(B81,home!$B$2:$E$405,4,FALSE)</f>
        <v>0.86480000000000001</v>
      </c>
      <c r="K81" s="3">
        <f t="shared" si="278"/>
        <v>2.0291164483680002</v>
      </c>
      <c r="L81" s="3">
        <f t="shared" si="279"/>
        <v>1.1530051159680001</v>
      </c>
      <c r="M81" s="5">
        <f t="shared" si="280"/>
        <v>4.1497522001478181E-2</v>
      </c>
      <c r="N81" s="5">
        <f t="shared" si="281"/>
        <v>8.4203304459712358E-2</v>
      </c>
      <c r="O81" s="5">
        <f t="shared" si="282"/>
        <v>4.7846855167698994E-2</v>
      </c>
      <c r="P81" s="5">
        <f t="shared" si="283"/>
        <v>9.7086840823459475E-2</v>
      </c>
      <c r="Q81" s="5">
        <f t="shared" si="284"/>
        <v>8.5429155043070484E-2</v>
      </c>
      <c r="R81" s="5">
        <f t="shared" si="285"/>
        <v>2.7583834395668444E-2</v>
      </c>
      <c r="S81" s="5">
        <f t="shared" si="286"/>
        <v>5.6785647711350098E-2</v>
      </c>
      <c r="T81" s="5">
        <f t="shared" si="287"/>
        <v>9.8500252817483744E-2</v>
      </c>
      <c r="U81" s="5">
        <f t="shared" si="288"/>
        <v>5.5970812081309836E-2</v>
      </c>
      <c r="V81" s="5">
        <f t="shared" si="289"/>
        <v>1.4761628792658207E-2</v>
      </c>
      <c r="W81" s="5">
        <f t="shared" si="290"/>
        <v>5.7781901222691466E-2</v>
      </c>
      <c r="X81" s="5">
        <f t="shared" si="291"/>
        <v>6.6622827720120903E-2</v>
      </c>
      <c r="Y81" s="5">
        <f t="shared" si="292"/>
        <v>3.8408230600777055E-2</v>
      </c>
      <c r="Z81" s="5">
        <f t="shared" si="293"/>
        <v>1.0601434058739931E-2</v>
      </c>
      <c r="AA81" s="5">
        <f t="shared" si="294"/>
        <v>2.1511544224877922E-2</v>
      </c>
      <c r="AB81" s="5">
        <f t="shared" si="295"/>
        <v>2.1824714108247732E-2</v>
      </c>
      <c r="AC81" s="5">
        <f t="shared" si="296"/>
        <v>2.1585022366467366E-3</v>
      </c>
      <c r="AD81" s="5">
        <f t="shared" si="297"/>
        <v>2.9311551547234586E-2</v>
      </c>
      <c r="AE81" s="5">
        <f t="shared" si="298"/>
        <v>3.3796368890921226E-2</v>
      </c>
      <c r="AF81" s="5">
        <f t="shared" si="299"/>
        <v>1.9483693116186973E-2</v>
      </c>
      <c r="AG81" s="5">
        <f t="shared" si="300"/>
        <v>7.488265946971359E-3</v>
      </c>
      <c r="AH81" s="5">
        <f t="shared" si="301"/>
        <v>3.0558769265811381E-3</v>
      </c>
      <c r="AI81" s="5">
        <f t="shared" si="302"/>
        <v>6.2007301359140394E-3</v>
      </c>
      <c r="AJ81" s="5">
        <f t="shared" si="303"/>
        <v>6.2910017553371618E-3</v>
      </c>
      <c r="AK81" s="5">
        <f t="shared" si="304"/>
        <v>4.2550583794888656E-3</v>
      </c>
      <c r="AL81" s="5">
        <f t="shared" si="305"/>
        <v>2.019996886165281E-4</v>
      </c>
      <c r="AM81" s="5">
        <f t="shared" si="306"/>
        <v>1.1895310274336036E-2</v>
      </c>
      <c r="AN81" s="5">
        <f t="shared" si="307"/>
        <v>1.3715353602336165E-2</v>
      </c>
      <c r="AO81" s="5">
        <f t="shared" si="308"/>
        <v>7.9069364354018706E-3</v>
      </c>
      <c r="AP81" s="5">
        <f t="shared" si="309"/>
        <v>3.0389127205507115E-3</v>
      </c>
      <c r="AQ81" s="5">
        <f t="shared" si="310"/>
        <v>8.7597047844380194E-4</v>
      </c>
      <c r="AR81" s="5">
        <f t="shared" si="311"/>
        <v>7.0468834602332422E-4</v>
      </c>
      <c r="AS81" s="5">
        <f t="shared" si="312"/>
        <v>1.4298947138891682E-3</v>
      </c>
      <c r="AT81" s="5">
        <f t="shared" si="313"/>
        <v>1.4507114416934836E-3</v>
      </c>
      <c r="AU81" s="5">
        <f t="shared" si="314"/>
        <v>9.8122081605863417E-4</v>
      </c>
      <c r="AV81" s="5">
        <f t="shared" si="315"/>
        <v>4.977528243364117E-4</v>
      </c>
      <c r="AW81" s="5">
        <f t="shared" si="316"/>
        <v>1.312763233214705E-5</v>
      </c>
      <c r="AX81" s="5">
        <f t="shared" si="317"/>
        <v>4.0228282893493518E-3</v>
      </c>
      <c r="AY81" s="5">
        <f t="shared" si="318"/>
        <v>4.6383415982806011E-3</v>
      </c>
      <c r="AZ81" s="5">
        <f t="shared" si="319"/>
        <v>2.6740157962123622E-3</v>
      </c>
      <c r="BA81" s="5">
        <f t="shared" si="320"/>
        <v>1.0277179644040326E-3</v>
      </c>
      <c r="BB81" s="5">
        <f t="shared" si="321"/>
        <v>2.9624101768251744E-4</v>
      </c>
      <c r="BC81" s="5">
        <f t="shared" si="322"/>
        <v>6.8313481789501884E-5</v>
      </c>
      <c r="BD81" s="5">
        <f t="shared" si="323"/>
        <v>1.3541821135465323E-4</v>
      </c>
      <c r="BE81" s="5">
        <f t="shared" si="324"/>
        <v>2.7477932006830113E-4</v>
      </c>
      <c r="BF81" s="5">
        <f t="shared" si="325"/>
        <v>2.7877961901098266E-4</v>
      </c>
      <c r="BG81" s="5">
        <f t="shared" si="326"/>
        <v>1.885587701349831E-4</v>
      </c>
      <c r="BH81" s="5">
        <f t="shared" si="327"/>
        <v>9.5651925491233776E-5</v>
      </c>
      <c r="BI81" s="5">
        <f t="shared" si="328"/>
        <v>3.8817779066466556E-5</v>
      </c>
      <c r="BJ81" s="8">
        <f t="shared" si="329"/>
        <v>0.57118549302395694</v>
      </c>
      <c r="BK81" s="8">
        <f t="shared" si="330"/>
        <v>0.21713048285248987</v>
      </c>
      <c r="BL81" s="8">
        <f t="shared" si="331"/>
        <v>0.20061670094225181</v>
      </c>
      <c r="BM81" s="8">
        <f t="shared" si="332"/>
        <v>0.61126138502040228</v>
      </c>
      <c r="BN81" s="8">
        <f t="shared" si="333"/>
        <v>0.38364751189108792</v>
      </c>
    </row>
    <row r="82" spans="1:66" x14ac:dyDescent="0.25">
      <c r="A82" t="s">
        <v>290</v>
      </c>
      <c r="B82" t="s">
        <v>293</v>
      </c>
      <c r="C82" t="s">
        <v>316</v>
      </c>
      <c r="D82" t="s">
        <v>69</v>
      </c>
      <c r="E82">
        <f>VLOOKUP(A82,home!$A$2:$E$405,3,FALSE)</f>
        <v>1.5758000000000001</v>
      </c>
      <c r="F82">
        <f>VLOOKUP(B82,home!$B$2:$E$405,3,FALSE)</f>
        <v>0.87870000000000004</v>
      </c>
      <c r="G82">
        <f>VLOOKUP(C82,away!$B$2:$E$405,4,FALSE)</f>
        <v>1.6109</v>
      </c>
      <c r="H82">
        <f>VLOOKUP(A82,away!$A$2:$E$405,3,FALSE)</f>
        <v>1.1246</v>
      </c>
      <c r="I82">
        <f>VLOOKUP(C82,away!$B$2:$E$405,3,FALSE)</f>
        <v>0.95760000000000001</v>
      </c>
      <c r="J82">
        <f>VLOOKUP(B82,home!$B$2:$E$405,4,FALSE)</f>
        <v>1.026</v>
      </c>
      <c r="K82" s="3">
        <f t="shared" si="278"/>
        <v>2.2305414805140003</v>
      </c>
      <c r="L82" s="3">
        <f t="shared" si="279"/>
        <v>1.1049168009600001</v>
      </c>
      <c r="M82" s="5">
        <f t="shared" si="280"/>
        <v>3.5598268445657451E-2</v>
      </c>
      <c r="N82" s="5">
        <f t="shared" si="281"/>
        <v>7.9403414402511599E-2</v>
      </c>
      <c r="O82" s="5">
        <f t="shared" si="282"/>
        <v>3.9333124890691143E-2</v>
      </c>
      <c r="P82" s="5">
        <f t="shared" si="283"/>
        <v>8.7734166626924306E-2</v>
      </c>
      <c r="Q82" s="5">
        <f t="shared" si="284"/>
        <v>8.8556304759622465E-2</v>
      </c>
      <c r="R82" s="5">
        <f t="shared" si="285"/>
        <v>2.1729915262991315E-2</v>
      </c>
      <c r="S82" s="5">
        <f t="shared" si="286"/>
        <v>5.405658989756211E-2</v>
      </c>
      <c r="T82" s="5">
        <f t="shared" si="287"/>
        <v>9.7847348959840874E-2</v>
      </c>
      <c r="U82" s="5">
        <f t="shared" si="288"/>
        <v>4.8469477362156427E-2</v>
      </c>
      <c r="V82" s="5">
        <f t="shared" si="289"/>
        <v>1.4802873137232815E-2</v>
      </c>
      <c r="W82" s="5">
        <f t="shared" si="290"/>
        <v>6.5842837042459107E-2</v>
      </c>
      <c r="X82" s="5">
        <f t="shared" si="291"/>
        <v>7.2750856871084499E-2</v>
      </c>
      <c r="Y82" s="5">
        <f t="shared" si="292"/>
        <v>4.019182202054878E-2</v>
      </c>
      <c r="Z82" s="5">
        <f t="shared" si="293"/>
        <v>8.0032494858387482E-3</v>
      </c>
      <c r="AA82" s="5">
        <f t="shared" si="294"/>
        <v>1.7851579957065673E-2</v>
      </c>
      <c r="AB82" s="5">
        <f t="shared" si="295"/>
        <v>1.9909344793473661E-2</v>
      </c>
      <c r="AC82" s="5">
        <f t="shared" si="296"/>
        <v>2.2801631144674988E-3</v>
      </c>
      <c r="AD82" s="5">
        <f t="shared" si="297"/>
        <v>3.6716294804482207E-2</v>
      </c>
      <c r="AE82" s="5">
        <f t="shared" si="298"/>
        <v>4.0568450998472748E-2</v>
      </c>
      <c r="AF82" s="5">
        <f t="shared" si="299"/>
        <v>2.2412381548567527E-2</v>
      </c>
      <c r="AG82" s="5">
        <f t="shared" si="300"/>
        <v>8.254605640846055E-3</v>
      </c>
      <c r="AH82" s="5">
        <f t="shared" si="301"/>
        <v>2.2107312047944289E-3</v>
      </c>
      <c r="AI82" s="5">
        <f t="shared" si="302"/>
        <v>4.9311276545606648E-3</v>
      </c>
      <c r="AJ82" s="5">
        <f t="shared" si="303"/>
        <v>5.499542389603638E-3</v>
      </c>
      <c r="AK82" s="5">
        <f t="shared" si="304"/>
        <v>4.0889858079520012E-3</v>
      </c>
      <c r="AL82" s="5">
        <f t="shared" si="305"/>
        <v>2.2478420367736906E-4</v>
      </c>
      <c r="AM82" s="5">
        <f t="shared" si="306"/>
        <v>1.6379443714435647E-2</v>
      </c>
      <c r="AN82" s="5">
        <f t="shared" si="307"/>
        <v>1.8097922550458615E-2</v>
      </c>
      <c r="AO82" s="5">
        <f t="shared" si="308"/>
        <v>9.998349344237295E-3</v>
      </c>
      <c r="AP82" s="5">
        <f t="shared" si="309"/>
        <v>3.6824480574383952E-3</v>
      </c>
      <c r="AQ82" s="5">
        <f t="shared" si="310"/>
        <v>1.0171996818315497E-3</v>
      </c>
      <c r="AR82" s="5">
        <f t="shared" si="311"/>
        <v>4.8853481011678127E-4</v>
      </c>
      <c r="AS82" s="5">
        <f t="shared" si="312"/>
        <v>1.0896971586405112E-3</v>
      </c>
      <c r="AT82" s="5">
        <f t="shared" si="313"/>
        <v>1.2153073567729529E-3</v>
      </c>
      <c r="AU82" s="5">
        <f t="shared" si="314"/>
        <v>9.0359782361863284E-4</v>
      </c>
      <c r="AV82" s="5">
        <f t="shared" si="315"/>
        <v>5.0387810682088366E-4</v>
      </c>
      <c r="AW82" s="5">
        <f t="shared" si="316"/>
        <v>1.5388743798839129E-5</v>
      </c>
      <c r="AX82" s="5">
        <f t="shared" si="317"/>
        <v>6.0891714387988323E-3</v>
      </c>
      <c r="AY82" s="5">
        <f t="shared" si="318"/>
        <v>6.728027826654606E-3</v>
      </c>
      <c r="AZ82" s="5">
        <f t="shared" si="319"/>
        <v>3.7169554914985364E-3</v>
      </c>
      <c r="BA82" s="5">
        <f t="shared" si="320"/>
        <v>1.3689755236590893E-3</v>
      </c>
      <c r="BB82" s="5">
        <f t="shared" si="321"/>
        <v>3.7815101404848548E-4</v>
      </c>
      <c r="BC82" s="5">
        <f t="shared" si="322"/>
        <v>8.3565081744446488E-5</v>
      </c>
      <c r="BD82" s="5">
        <f t="shared" si="323"/>
        <v>8.9965053258639208E-5</v>
      </c>
      <c r="BE82" s="5">
        <f t="shared" si="324"/>
        <v>2.00670783090046E-4</v>
      </c>
      <c r="BF82" s="5">
        <f t="shared" si="325"/>
        <v>2.2380225280478754E-4</v>
      </c>
      <c r="BG82" s="5">
        <f t="shared" si="326"/>
        <v>1.6640006943785312E-4</v>
      </c>
      <c r="BH82" s="5">
        <f t="shared" si="327"/>
        <v>9.2790564310385365E-5</v>
      </c>
      <c r="BI82" s="5">
        <f t="shared" si="328"/>
        <v>4.1394640538923304E-5</v>
      </c>
      <c r="BJ82" s="8">
        <f t="shared" si="329"/>
        <v>0.62008452677324133</v>
      </c>
      <c r="BK82" s="8">
        <f t="shared" si="330"/>
        <v>0.20142487325217612</v>
      </c>
      <c r="BL82" s="8">
        <f t="shared" si="331"/>
        <v>0.16903986794269937</v>
      </c>
      <c r="BM82" s="8">
        <f t="shared" si="332"/>
        <v>0.63948468398270131</v>
      </c>
      <c r="BN82" s="8">
        <f t="shared" si="333"/>
        <v>0.3523551943883983</v>
      </c>
    </row>
    <row r="83" spans="1:66" x14ac:dyDescent="0.25">
      <c r="A83" t="s">
        <v>290</v>
      </c>
      <c r="B83" t="s">
        <v>304</v>
      </c>
      <c r="C83" t="s">
        <v>311</v>
      </c>
      <c r="D83" t="s">
        <v>69</v>
      </c>
      <c r="E83">
        <f>VLOOKUP(A83,home!$A$2:$E$405,3,FALSE)</f>
        <v>1.5758000000000001</v>
      </c>
      <c r="F83">
        <f>VLOOKUP(B83,home!$B$2:$E$405,3,FALSE)</f>
        <v>0.69230000000000003</v>
      </c>
      <c r="G83">
        <f>VLOOKUP(C83,away!$B$2:$E$405,4,FALSE)</f>
        <v>1.2692000000000001</v>
      </c>
      <c r="H83">
        <f>VLOOKUP(A83,away!$A$2:$E$405,3,FALSE)</f>
        <v>1.1246</v>
      </c>
      <c r="I83">
        <f>VLOOKUP(C83,away!$B$2:$E$405,3,FALSE)</f>
        <v>1.0374000000000001</v>
      </c>
      <c r="J83">
        <f>VLOOKUP(B83,home!$B$2:$E$405,4,FALSE)</f>
        <v>0.56589999999999996</v>
      </c>
      <c r="K83" s="3">
        <f t="shared" si="278"/>
        <v>1.384603710728</v>
      </c>
      <c r="L83" s="3">
        <f t="shared" si="279"/>
        <v>0.66021291663600012</v>
      </c>
      <c r="M83" s="5">
        <f t="shared" si="280"/>
        <v>0.12940391693922465</v>
      </c>
      <c r="N83" s="5">
        <f t="shared" si="281"/>
        <v>0.17917314357678835</v>
      </c>
      <c r="O83" s="5">
        <f t="shared" si="282"/>
        <v>8.5434137426568205E-2</v>
      </c>
      <c r="P83" s="5">
        <f t="shared" si="283"/>
        <v>0.11829242370367224</v>
      </c>
      <c r="Q83" s="5">
        <f t="shared" si="284"/>
        <v>0.12404189972961097</v>
      </c>
      <c r="R83" s="5">
        <f t="shared" si="285"/>
        <v>2.8202360525337731E-2</v>
      </c>
      <c r="S83" s="5">
        <f t="shared" si="286"/>
        <v>2.7033759558184527E-2</v>
      </c>
      <c r="T83" s="5">
        <f t="shared" si="287"/>
        <v>8.189406440555673E-2</v>
      </c>
      <c r="U83" s="5">
        <f t="shared" si="288"/>
        <v>3.9049093034671488E-2</v>
      </c>
      <c r="V83" s="5">
        <f t="shared" si="289"/>
        <v>2.745828733265961E-3</v>
      </c>
      <c r="W83" s="5">
        <f t="shared" si="290"/>
        <v>5.724962488378995E-2</v>
      </c>
      <c r="X83" s="5">
        <f t="shared" si="291"/>
        <v>3.7796941820843893E-2</v>
      </c>
      <c r="Y83" s="5">
        <f t="shared" si="292"/>
        <v>1.2477014599730279E-2</v>
      </c>
      <c r="Z83" s="5">
        <f t="shared" si="293"/>
        <v>6.2065208994844063E-3</v>
      </c>
      <c r="AA83" s="5">
        <f t="shared" si="294"/>
        <v>8.5935718681369924E-3</v>
      </c>
      <c r="AB83" s="5">
        <f t="shared" si="295"/>
        <v>5.9493457485151171E-3</v>
      </c>
      <c r="AC83" s="5">
        <f t="shared" si="296"/>
        <v>1.5687833472119897E-4</v>
      </c>
      <c r="AD83" s="5">
        <f t="shared" si="297"/>
        <v>1.9817010762970402E-2</v>
      </c>
      <c r="AE83" s="5">
        <f t="shared" si="298"/>
        <v>1.3083446474827695E-2</v>
      </c>
      <c r="AF83" s="5">
        <f t="shared" si="299"/>
        <v>4.3189301783984934E-3</v>
      </c>
      <c r="AG83" s="5">
        <f t="shared" si="300"/>
        <v>9.5047116327590315E-4</v>
      </c>
      <c r="AH83" s="5">
        <f t="shared" si="301"/>
        <v>1.0244063163027226E-3</v>
      </c>
      <c r="AI83" s="5">
        <f t="shared" si="302"/>
        <v>1.4183967868459507E-3</v>
      </c>
      <c r="AJ83" s="5">
        <f t="shared" si="303"/>
        <v>9.8195872717578812E-4</v>
      </c>
      <c r="AK83" s="5">
        <f t="shared" si="304"/>
        <v>4.5320789914311333E-4</v>
      </c>
      <c r="AL83" s="5">
        <f t="shared" si="305"/>
        <v>5.7363081055675448E-6</v>
      </c>
      <c r="AM83" s="5">
        <f t="shared" si="306"/>
        <v>5.4877413275891077E-3</v>
      </c>
      <c r="AN83" s="5">
        <f t="shared" si="307"/>
        <v>3.6230777076315199E-3</v>
      </c>
      <c r="AO83" s="5">
        <f t="shared" si="308"/>
        <v>1.1960013502771397E-3</v>
      </c>
      <c r="AP83" s="5">
        <f t="shared" si="309"/>
        <v>2.6320517992235493E-4</v>
      </c>
      <c r="AQ83" s="5">
        <f t="shared" si="310"/>
        <v>4.3442864877560271E-5</v>
      </c>
      <c r="AR83" s="5">
        <f t="shared" si="311"/>
        <v>1.3526525638131228E-4</v>
      </c>
      <c r="AS83" s="5">
        <f t="shared" si="312"/>
        <v>1.8728877591813926E-4</v>
      </c>
      <c r="AT83" s="5">
        <f t="shared" si="313"/>
        <v>1.296603670569803E-4</v>
      </c>
      <c r="AU83" s="5">
        <f t="shared" si="314"/>
        <v>5.984274178714982E-5</v>
      </c>
      <c r="AV83" s="5">
        <f t="shared" si="315"/>
        <v>2.0714620584656294E-5</v>
      </c>
      <c r="AW83" s="5">
        <f t="shared" si="316"/>
        <v>1.4565972210814042E-7</v>
      </c>
      <c r="AX83" s="5">
        <f t="shared" si="317"/>
        <v>1.2663911676158784E-3</v>
      </c>
      <c r="AY83" s="5">
        <f t="shared" si="318"/>
        <v>8.360878063737487E-4</v>
      </c>
      <c r="AZ83" s="5">
        <f t="shared" si="319"/>
        <v>2.75997984604904E-4</v>
      </c>
      <c r="BA83" s="5">
        <f t="shared" si="320"/>
        <v>6.073914480055384E-5</v>
      </c>
      <c r="BB83" s="5">
        <f t="shared" si="321"/>
        <v>1.0025191985687496E-5</v>
      </c>
      <c r="BC83" s="5">
        <f t="shared" si="322"/>
        <v>1.3237522481413193E-6</v>
      </c>
      <c r="BD83" s="5">
        <f t="shared" si="323"/>
        <v>1.4883978239170417E-5</v>
      </c>
      <c r="BE83" s="5">
        <f t="shared" si="324"/>
        <v>2.0608411500350162E-5</v>
      </c>
      <c r="BF83" s="5">
        <f t="shared" si="325"/>
        <v>1.4267241517797217E-5</v>
      </c>
      <c r="BG83" s="5">
        <f t="shared" si="326"/>
        <v>6.5848251824648704E-6</v>
      </c>
      <c r="BH83" s="5">
        <f t="shared" si="327"/>
        <v>2.2793433455340093E-6</v>
      </c>
      <c r="BI83" s="5">
        <f t="shared" si="328"/>
        <v>6.3119745084991281E-7</v>
      </c>
      <c r="BJ83" s="8">
        <f t="shared" si="329"/>
        <v>0.54386658107371921</v>
      </c>
      <c r="BK83" s="8">
        <f t="shared" si="330"/>
        <v>0.27847463138354789</v>
      </c>
      <c r="BL83" s="8">
        <f t="shared" si="331"/>
        <v>0.17169850509166143</v>
      </c>
      <c r="BM83" s="8">
        <f t="shared" si="332"/>
        <v>0.33486241440055936</v>
      </c>
      <c r="BN83" s="8">
        <f t="shared" si="333"/>
        <v>0.66454788190120218</v>
      </c>
    </row>
    <row r="84" spans="1:66" x14ac:dyDescent="0.25">
      <c r="A84" t="s">
        <v>290</v>
      </c>
      <c r="B84" t="s">
        <v>299</v>
      </c>
      <c r="C84" t="s">
        <v>303</v>
      </c>
      <c r="D84" t="s">
        <v>69</v>
      </c>
      <c r="E84">
        <f>VLOOKUP(A84,home!$A$2:$E$405,3,FALSE)</f>
        <v>1.5758000000000001</v>
      </c>
      <c r="F84">
        <f>VLOOKUP(B84,home!$B$2:$E$405,3,FALSE)</f>
        <v>1.0384</v>
      </c>
      <c r="G84">
        <f>VLOOKUP(C84,away!$B$2:$E$405,4,FALSE)</f>
        <v>1.3327</v>
      </c>
      <c r="H84">
        <f>VLOOKUP(A84,away!$A$2:$E$405,3,FALSE)</f>
        <v>1.1246</v>
      </c>
      <c r="I84">
        <f>VLOOKUP(C84,away!$B$2:$E$405,3,FALSE)</f>
        <v>1.3338000000000001</v>
      </c>
      <c r="J84">
        <f>VLOOKUP(B84,home!$B$2:$E$405,4,FALSE)</f>
        <v>0.88919999999999999</v>
      </c>
      <c r="K84" s="3">
        <f t="shared" si="278"/>
        <v>2.1807112965440001</v>
      </c>
      <c r="L84" s="3">
        <f t="shared" si="279"/>
        <v>1.3337924240160002</v>
      </c>
      <c r="M84" s="5">
        <f t="shared" si="280"/>
        <v>2.9762569841036941E-2</v>
      </c>
      <c r="N84" s="5">
        <f t="shared" si="281"/>
        <v>6.4903572266529028E-2</v>
      </c>
      <c r="O84" s="5">
        <f t="shared" si="282"/>
        <v>3.9697090173222156E-2</v>
      </c>
      <c r="P84" s="5">
        <f t="shared" si="283"/>
        <v>8.6567892980671371E-2</v>
      </c>
      <c r="Q84" s="5">
        <f t="shared" si="284"/>
        <v>7.0767976613839864E-2</v>
      </c>
      <c r="R84" s="5">
        <f t="shared" si="285"/>
        <v>2.6473839064261866E-2</v>
      </c>
      <c r="S84" s="5">
        <f t="shared" si="286"/>
        <v>6.2948194117130388E-2</v>
      </c>
      <c r="T84" s="5">
        <f t="shared" si="287"/>
        <v>9.4389791070481066E-2</v>
      </c>
      <c r="U84" s="5">
        <f t="shared" si="288"/>
        <v>5.7731799910323699E-2</v>
      </c>
      <c r="V84" s="5">
        <f t="shared" si="289"/>
        <v>2.0343570840687018E-2</v>
      </c>
      <c r="W84" s="5">
        <f t="shared" si="290"/>
        <v>5.1441508678454075E-2</v>
      </c>
      <c r="X84" s="5">
        <f t="shared" si="291"/>
        <v>6.8612294555275358E-2</v>
      </c>
      <c r="Y84" s="5">
        <f t="shared" si="292"/>
        <v>4.5757279336090279E-2</v>
      </c>
      <c r="Z84" s="5">
        <f t="shared" si="293"/>
        <v>1.1770201992843765E-2</v>
      </c>
      <c r="AA84" s="5">
        <f t="shared" si="294"/>
        <v>2.5667412448399103E-2</v>
      </c>
      <c r="AB84" s="5">
        <f t="shared" si="295"/>
        <v>2.7986608139639008E-2</v>
      </c>
      <c r="AC84" s="5">
        <f t="shared" si="296"/>
        <v>3.6982274900726952E-3</v>
      </c>
      <c r="AD84" s="5">
        <f t="shared" si="297"/>
        <v>2.8044769771592749E-2</v>
      </c>
      <c r="AE84" s="5">
        <f t="shared" si="298"/>
        <v>3.740590145462333E-2</v>
      </c>
      <c r="AF84" s="5">
        <f t="shared" si="299"/>
        <v>2.4945853986832849E-2</v>
      </c>
      <c r="AG84" s="5">
        <f t="shared" si="300"/>
        <v>1.1090863686082324E-2</v>
      </c>
      <c r="AH84" s="5">
        <f t="shared" si="301"/>
        <v>3.9247515617982622E-3</v>
      </c>
      <c r="AI84" s="5">
        <f t="shared" si="302"/>
        <v>8.5587500669421779E-3</v>
      </c>
      <c r="AJ84" s="5">
        <f t="shared" si="303"/>
        <v>9.3320814776387626E-3</v>
      </c>
      <c r="AK84" s="5">
        <f t="shared" si="304"/>
        <v>6.7835251661852924E-3</v>
      </c>
      <c r="AL84" s="5">
        <f t="shared" si="305"/>
        <v>4.3026897648786602E-4</v>
      </c>
      <c r="AM84" s="5">
        <f t="shared" si="306"/>
        <v>1.2231509249977592E-2</v>
      </c>
      <c r="AN84" s="5">
        <f t="shared" si="307"/>
        <v>1.6314294371901739E-2</v>
      </c>
      <c r="AO84" s="5">
        <f t="shared" si="308"/>
        <v>1.0879941118204709E-2</v>
      </c>
      <c r="AP84" s="5">
        <f t="shared" si="309"/>
        <v>4.8371943457338673E-3</v>
      </c>
      <c r="AQ84" s="5">
        <f t="shared" si="310"/>
        <v>1.612953292958217E-3</v>
      </c>
      <c r="AR84" s="5">
        <f t="shared" si="311"/>
        <v>1.0469607798542974E-3</v>
      </c>
      <c r="AS84" s="5">
        <f t="shared" si="312"/>
        <v>2.2831191996667824E-3</v>
      </c>
      <c r="AT84" s="5">
        <f t="shared" si="313"/>
        <v>2.4894119150349245E-3</v>
      </c>
      <c r="AU84" s="5">
        <f t="shared" si="314"/>
        <v>1.8095628949559644E-3</v>
      </c>
      <c r="AV84" s="5">
        <f t="shared" si="315"/>
        <v>9.8653356170933372E-4</v>
      </c>
      <c r="AW84" s="5">
        <f t="shared" si="316"/>
        <v>3.4763536613311443E-5</v>
      </c>
      <c r="AX84" s="5">
        <f t="shared" si="317"/>
        <v>4.4455650658680934E-3</v>
      </c>
      <c r="AY84" s="5">
        <f t="shared" si="318"/>
        <v>5.9294610053250534E-3</v>
      </c>
      <c r="AZ84" s="5">
        <f t="shared" si="319"/>
        <v>3.9543350837004275E-3</v>
      </c>
      <c r="BA84" s="5">
        <f t="shared" si="320"/>
        <v>1.758087392220101E-3</v>
      </c>
      <c r="BB84" s="5">
        <f t="shared" si="321"/>
        <v>5.8623091112530452E-4</v>
      </c>
      <c r="BC84" s="5">
        <f t="shared" si="322"/>
        <v>1.5638206959658565E-4</v>
      </c>
      <c r="BD84" s="5">
        <f t="shared" si="323"/>
        <v>2.3273805940192402E-4</v>
      </c>
      <c r="BE84" s="5">
        <f t="shared" si="324"/>
        <v>5.0753451527350423E-4</v>
      </c>
      <c r="BF84" s="5">
        <f t="shared" si="325"/>
        <v>5.5339312542145708E-4</v>
      </c>
      <c r="BG84" s="5">
        <f t="shared" si="326"/>
        <v>4.022635466787874E-4</v>
      </c>
      <c r="BH84" s="5">
        <f t="shared" si="327"/>
        <v>2.1930516510757156E-4</v>
      </c>
      <c r="BI84" s="5">
        <f t="shared" si="328"/>
        <v>9.5648250188105615E-5</v>
      </c>
      <c r="BJ84" s="8">
        <f t="shared" si="329"/>
        <v>0.56006576532641261</v>
      </c>
      <c r="BK84" s="8">
        <f t="shared" si="330"/>
        <v>0.20968018525141136</v>
      </c>
      <c r="BL84" s="8">
        <f t="shared" si="331"/>
        <v>0.21678232902170297</v>
      </c>
      <c r="BM84" s="8">
        <f t="shared" si="332"/>
        <v>0.67423084318409798</v>
      </c>
      <c r="BN84" s="8">
        <f t="shared" si="333"/>
        <v>0.31817294093956122</v>
      </c>
    </row>
    <row r="85" spans="1:66" x14ac:dyDescent="0.25">
      <c r="A85" t="s">
        <v>290</v>
      </c>
      <c r="B85" t="s">
        <v>305</v>
      </c>
      <c r="C85" t="s">
        <v>298</v>
      </c>
      <c r="D85" t="s">
        <v>69</v>
      </c>
      <c r="E85">
        <f>VLOOKUP(A85,home!$A$2:$E$405,3,FALSE)</f>
        <v>1.5758000000000001</v>
      </c>
      <c r="F85">
        <f>VLOOKUP(B85,home!$B$2:$E$405,3,FALSE)</f>
        <v>1.4052</v>
      </c>
      <c r="G85">
        <f>VLOOKUP(C85,away!$B$2:$E$405,4,FALSE)</f>
        <v>1.4278</v>
      </c>
      <c r="H85">
        <f>VLOOKUP(A85,away!$A$2:$E$405,3,FALSE)</f>
        <v>1.1246</v>
      </c>
      <c r="I85">
        <f>VLOOKUP(C85,away!$B$2:$E$405,3,FALSE)</f>
        <v>1.1114999999999999</v>
      </c>
      <c r="J85">
        <f>VLOOKUP(B85,home!$B$2:$E$405,4,FALSE)</f>
        <v>0.88919999999999999</v>
      </c>
      <c r="K85" s="3">
        <f t="shared" si="278"/>
        <v>3.1615977576480003</v>
      </c>
      <c r="L85" s="3">
        <f t="shared" si="279"/>
        <v>1.11149368668</v>
      </c>
      <c r="M85" s="5">
        <f t="shared" si="280"/>
        <v>1.3938625992464858E-2</v>
      </c>
      <c r="N85" s="5">
        <f t="shared" si="281"/>
        <v>4.4068328682471028E-2</v>
      </c>
      <c r="O85" s="5">
        <f t="shared" si="282"/>
        <v>1.5492694791618439E-2</v>
      </c>
      <c r="P85" s="5">
        <f t="shared" si="283"/>
        <v>4.8981669113105711E-2</v>
      </c>
      <c r="Q85" s="5">
        <f t="shared" si="284"/>
        <v>6.9663164572897743E-2</v>
      </c>
      <c r="R85" s="5">
        <f t="shared" si="285"/>
        <v>8.6100162252720075E-3</v>
      </c>
      <c r="S85" s="5">
        <f t="shared" si="286"/>
        <v>4.3031571232393546E-2</v>
      </c>
      <c r="T85" s="5">
        <f t="shared" si="287"/>
        <v>7.7430167616925685E-2</v>
      </c>
      <c r="U85" s="5">
        <f t="shared" si="288"/>
        <v>2.722140799113288E-2</v>
      </c>
      <c r="V85" s="5">
        <f t="shared" si="289"/>
        <v>1.6801896675560903E-2</v>
      </c>
      <c r="W85" s="5">
        <f t="shared" si="290"/>
        <v>7.3415634968112375E-2</v>
      </c>
      <c r="X85" s="5">
        <f t="shared" si="291"/>
        <v>8.1601014770660341E-2</v>
      </c>
      <c r="Y85" s="5">
        <f t="shared" si="292"/>
        <v>4.5349506372135209E-2</v>
      </c>
      <c r="Z85" s="5">
        <f t="shared" si="293"/>
        <v>3.1899928922007334E-3</v>
      </c>
      <c r="AA85" s="5">
        <f t="shared" si="294"/>
        <v>1.0085474374894899E-2</v>
      </c>
      <c r="AB85" s="5">
        <f t="shared" si="295"/>
        <v>1.5943106584242042E-2</v>
      </c>
      <c r="AC85" s="5">
        <f t="shared" si="296"/>
        <v>3.6902173135636542E-3</v>
      </c>
      <c r="AD85" s="5">
        <f t="shared" si="297"/>
        <v>5.8027676722872054E-2</v>
      </c>
      <c r="AE85" s="5">
        <f t="shared" si="298"/>
        <v>6.4497396330180284E-2</v>
      </c>
      <c r="AF85" s="5">
        <f t="shared" si="299"/>
        <v>3.58442244141466E-2</v>
      </c>
      <c r="AG85" s="5">
        <f t="shared" si="300"/>
        <v>1.3280209713421687E-2</v>
      </c>
      <c r="AH85" s="5">
        <f t="shared" si="301"/>
        <v>8.8641424005879725E-4</v>
      </c>
      <c r="AI85" s="5">
        <f t="shared" si="302"/>
        <v>2.8024852737171496E-3</v>
      </c>
      <c r="AJ85" s="5">
        <f t="shared" si="303"/>
        <v>4.4301655786128423E-3</v>
      </c>
      <c r="AK85" s="5">
        <f t="shared" si="304"/>
        <v>4.6688005197839059E-3</v>
      </c>
      <c r="AL85" s="5">
        <f t="shared" si="305"/>
        <v>5.1871110827177028E-4</v>
      </c>
      <c r="AM85" s="5">
        <f t="shared" si="306"/>
        <v>3.6692034521711069E-2</v>
      </c>
      <c r="AN85" s="5">
        <f t="shared" si="307"/>
        <v>4.0782964722326467E-2</v>
      </c>
      <c r="AO85" s="5">
        <f t="shared" si="308"/>
        <v>2.2665003906479519E-2</v>
      </c>
      <c r="AP85" s="5">
        <f t="shared" si="309"/>
        <v>8.397336250209839E-3</v>
      </c>
      <c r="AQ85" s="5">
        <f t="shared" si="310"/>
        <v>2.3333965567593354E-3</v>
      </c>
      <c r="AR85" s="5">
        <f t="shared" si="311"/>
        <v>1.9704876632172059E-4</v>
      </c>
      <c r="AS85" s="5">
        <f t="shared" si="312"/>
        <v>6.2298893775005664E-4</v>
      </c>
      <c r="AT85" s="5">
        <f t="shared" si="313"/>
        <v>9.8482021431504463E-4</v>
      </c>
      <c r="AU85" s="5">
        <f t="shared" si="314"/>
        <v>1.0378684604216227E-3</v>
      </c>
      <c r="AV85" s="5">
        <f t="shared" si="315"/>
        <v>8.2033064930064621E-4</v>
      </c>
      <c r="AW85" s="5">
        <f t="shared" si="316"/>
        <v>5.0633350096493755E-5</v>
      </c>
      <c r="AX85" s="5">
        <f t="shared" si="317"/>
        <v>1.9334242344564118E-2</v>
      </c>
      <c r="AY85" s="5">
        <f t="shared" si="318"/>
        <v>2.148988830272414E-2</v>
      </c>
      <c r="AZ85" s="5">
        <f t="shared" si="319"/>
        <v>1.1942937587968133E-2</v>
      </c>
      <c r="BA85" s="5">
        <f t="shared" si="320"/>
        <v>4.4248332431466152E-3</v>
      </c>
      <c r="BB85" s="5">
        <f t="shared" si="321"/>
        <v>1.2295435535923131E-3</v>
      </c>
      <c r="BC85" s="5">
        <f t="shared" si="322"/>
        <v>2.7332597946318958E-4</v>
      </c>
      <c r="BD85" s="5">
        <f t="shared" si="323"/>
        <v>3.6503076622445835E-5</v>
      </c>
      <c r="BE85" s="5">
        <f t="shared" si="324"/>
        <v>1.1540804519677791E-4</v>
      </c>
      <c r="BF85" s="5">
        <f t="shared" si="325"/>
        <v>1.8243690845433608E-4</v>
      </c>
      <c r="BG85" s="5">
        <f t="shared" si="326"/>
        <v>1.9226404022715414E-4</v>
      </c>
      <c r="BH85" s="5">
        <f t="shared" si="327"/>
        <v>1.5196538961462889E-4</v>
      </c>
      <c r="BI85" s="5">
        <f t="shared" si="328"/>
        <v>9.6090687009143079E-5</v>
      </c>
      <c r="BJ85" s="8">
        <f t="shared" si="329"/>
        <v>0.73274283113276784</v>
      </c>
      <c r="BK85" s="8">
        <f t="shared" si="330"/>
        <v>0.14845257973808454</v>
      </c>
      <c r="BL85" s="8">
        <f t="shared" si="331"/>
        <v>9.4578290754566544E-2</v>
      </c>
      <c r="BM85" s="8">
        <f t="shared" si="332"/>
        <v>0.75676994018716215</v>
      </c>
      <c r="BN85" s="8">
        <f t="shared" si="333"/>
        <v>0.2007544993778298</v>
      </c>
    </row>
    <row r="86" spans="1:66" x14ac:dyDescent="0.25">
      <c r="A86" t="s">
        <v>290</v>
      </c>
      <c r="B86" t="s">
        <v>312</v>
      </c>
      <c r="C86" t="s">
        <v>295</v>
      </c>
      <c r="D86" t="s">
        <v>69</v>
      </c>
      <c r="E86">
        <f>VLOOKUP(A86,home!$A$2:$E$405,3,FALSE)</f>
        <v>1.5758000000000001</v>
      </c>
      <c r="F86">
        <f>VLOOKUP(B86,home!$B$2:$E$405,3,FALSE)</f>
        <v>1.0577000000000001</v>
      </c>
      <c r="G86">
        <f>VLOOKUP(C86,away!$B$2:$E$405,4,FALSE)</f>
        <v>0.63460000000000005</v>
      </c>
      <c r="H86">
        <f>VLOOKUP(A86,away!$A$2:$E$405,3,FALSE)</f>
        <v>1.1246</v>
      </c>
      <c r="I86">
        <f>VLOOKUP(C86,away!$B$2:$E$405,3,FALSE)</f>
        <v>1.0508999999999999</v>
      </c>
      <c r="J86">
        <f>VLOOKUP(B86,home!$B$2:$E$405,4,FALSE)</f>
        <v>0.88919999999999999</v>
      </c>
      <c r="K86" s="3">
        <f t="shared" si="278"/>
        <v>1.0577028346360002</v>
      </c>
      <c r="L86" s="3">
        <f t="shared" si="279"/>
        <v>1.0508940308879999</v>
      </c>
      <c r="M86" s="5">
        <f t="shared" si="280"/>
        <v>0.12140819900555064</v>
      </c>
      <c r="N86" s="5">
        <f t="shared" si="281"/>
        <v>0.12841379623622254</v>
      </c>
      <c r="O86" s="5">
        <f t="shared" si="282"/>
        <v>0.12758715163579559</v>
      </c>
      <c r="P86" s="5">
        <f t="shared" si="283"/>
        <v>0.13494929194831418</v>
      </c>
      <c r="Q86" s="5">
        <f t="shared" si="284"/>
        <v>6.7911818142711133E-2</v>
      </c>
      <c r="R86" s="5">
        <f t="shared" si="285"/>
        <v>6.7040288036029835E-2</v>
      </c>
      <c r="S86" s="5">
        <f t="shared" si="286"/>
        <v>3.7500167918063598E-2</v>
      </c>
      <c r="T86" s="5">
        <f t="shared" si="287"/>
        <v>7.1368124312926523E-2</v>
      </c>
      <c r="U86" s="5">
        <f t="shared" si="288"/>
        <v>7.0908702690522685E-2</v>
      </c>
      <c r="V86" s="5">
        <f t="shared" si="289"/>
        <v>4.6314107192255392E-3</v>
      </c>
      <c r="W86" s="5">
        <f t="shared" si="290"/>
        <v>2.3943507518276713E-2</v>
      </c>
      <c r="X86" s="5">
        <f t="shared" si="291"/>
        <v>2.516208912947895E-2</v>
      </c>
      <c r="Y86" s="5">
        <f t="shared" si="292"/>
        <v>1.3221344635420625E-2</v>
      </c>
      <c r="Z86" s="5">
        <f t="shared" si="293"/>
        <v>2.3484079508691986E-2</v>
      </c>
      <c r="AA86" s="5">
        <f t="shared" si="294"/>
        <v>2.4839177465160719E-2</v>
      </c>
      <c r="AB86" s="5">
        <f t="shared" si="295"/>
        <v>1.3136234207463574E-2</v>
      </c>
      <c r="AC86" s="5">
        <f t="shared" si="296"/>
        <v>3.2174803802415783E-4</v>
      </c>
      <c r="AD86" s="5">
        <f t="shared" si="297"/>
        <v>6.3312789433024146E-3</v>
      </c>
      <c r="AE86" s="5">
        <f t="shared" si="298"/>
        <v>6.653503249403391E-3</v>
      </c>
      <c r="AF86" s="5">
        <f t="shared" si="299"/>
        <v>3.496063424645967E-3</v>
      </c>
      <c r="AG86" s="5">
        <f t="shared" si="300"/>
        <v>1.224664061522102E-3</v>
      </c>
      <c r="AH86" s="5">
        <f t="shared" si="301"/>
        <v>6.1698197441458994E-3</v>
      </c>
      <c r="AI86" s="5">
        <f t="shared" si="302"/>
        <v>6.5258358325762794E-3</v>
      </c>
      <c r="AJ86" s="5">
        <f t="shared" si="303"/>
        <v>3.4511975292425561E-3</v>
      </c>
      <c r="AK86" s="5">
        <f t="shared" si="304"/>
        <v>1.2167804698562043E-3</v>
      </c>
      <c r="AL86" s="5">
        <f t="shared" si="305"/>
        <v>1.4305350140358904E-5</v>
      </c>
      <c r="AM86" s="5">
        <f t="shared" si="306"/>
        <v>1.3393223370404372E-3</v>
      </c>
      <c r="AN86" s="5">
        <f t="shared" si="307"/>
        <v>1.4074858494307614E-3</v>
      </c>
      <c r="AO86" s="5">
        <f t="shared" si="308"/>
        <v>7.395592388630566E-4</v>
      </c>
      <c r="AP86" s="5">
        <f t="shared" si="309"/>
        <v>2.5906612986975293E-4</v>
      </c>
      <c r="AQ86" s="5">
        <f t="shared" si="310"/>
        <v>6.8062762371344683E-5</v>
      </c>
      <c r="AR86" s="5">
        <f t="shared" si="311"/>
        <v>1.2967653481555711E-3</v>
      </c>
      <c r="AS86" s="5">
        <f t="shared" si="312"/>
        <v>1.3715923846018873E-3</v>
      </c>
      <c r="AT86" s="5">
        <f t="shared" si="313"/>
        <v>7.2536857657928345E-4</v>
      </c>
      <c r="AU86" s="5">
        <f t="shared" si="314"/>
        <v>2.557414665345963E-4</v>
      </c>
      <c r="AV86" s="5">
        <f t="shared" si="315"/>
        <v>6.7624618521902561E-5</v>
      </c>
      <c r="AW86" s="5">
        <f t="shared" si="316"/>
        <v>4.4169103540479485E-7</v>
      </c>
      <c r="AX86" s="5">
        <f t="shared" si="317"/>
        <v>2.361008387298304E-4</v>
      </c>
      <c r="AY86" s="5">
        <f t="shared" si="318"/>
        <v>2.4811696210882907E-4</v>
      </c>
      <c r="AZ86" s="5">
        <f t="shared" si="319"/>
        <v>1.3037231722111623E-4</v>
      </c>
      <c r="BA86" s="5">
        <f t="shared" si="320"/>
        <v>4.5669163320235956E-5</v>
      </c>
      <c r="BB86" s="5">
        <f t="shared" si="321"/>
        <v>1.1998362782221289E-5</v>
      </c>
      <c r="BC86" s="5">
        <f t="shared" si="322"/>
        <v>2.5218015656530186E-6</v>
      </c>
      <c r="BD86" s="5">
        <f t="shared" si="323"/>
        <v>2.2712716063984806E-4</v>
      </c>
      <c r="BE86" s="5">
        <f t="shared" si="324"/>
        <v>2.4023304163159345E-4</v>
      </c>
      <c r="BF86" s="5">
        <f t="shared" si="325"/>
        <v>1.2704758455348231E-4</v>
      </c>
      <c r="BG86" s="5">
        <f t="shared" si="326"/>
        <v>4.4792863438625063E-5</v>
      </c>
      <c r="BH86" s="5">
        <f t="shared" si="327"/>
        <v>1.1844384657624243E-5</v>
      </c>
      <c r="BI86" s="5">
        <f t="shared" si="328"/>
        <v>2.5055678453776635E-6</v>
      </c>
      <c r="BJ86" s="8">
        <f t="shared" si="329"/>
        <v>0.35221446541721357</v>
      </c>
      <c r="BK86" s="8">
        <f t="shared" si="330"/>
        <v>0.29907323994142726</v>
      </c>
      <c r="BL86" s="8">
        <f t="shared" si="331"/>
        <v>0.32524583060795315</v>
      </c>
      <c r="BM86" s="8">
        <f t="shared" si="332"/>
        <v>0.35245939519958863</v>
      </c>
      <c r="BN86" s="8">
        <f t="shared" si="333"/>
        <v>0.64731054500462382</v>
      </c>
    </row>
    <row r="87" spans="1:66" x14ac:dyDescent="0.25">
      <c r="A87" t="s">
        <v>290</v>
      </c>
      <c r="B87" t="s">
        <v>313</v>
      </c>
      <c r="C87" t="s">
        <v>300</v>
      </c>
      <c r="D87" t="s">
        <v>69</v>
      </c>
      <c r="E87">
        <f>VLOOKUP(A87,home!$A$2:$E$405,3,FALSE)</f>
        <v>1.5758000000000001</v>
      </c>
      <c r="F87">
        <f>VLOOKUP(B87,home!$B$2:$E$405,3,FALSE)</f>
        <v>0.75</v>
      </c>
      <c r="G87">
        <f>VLOOKUP(C87,away!$B$2:$E$405,4,FALSE)</f>
        <v>1.1105</v>
      </c>
      <c r="H87">
        <f>VLOOKUP(A87,away!$A$2:$E$405,3,FALSE)</f>
        <v>1.1246</v>
      </c>
      <c r="I87">
        <f>VLOOKUP(C87,away!$B$2:$E$405,3,FALSE)</f>
        <v>0.81510000000000005</v>
      </c>
      <c r="J87">
        <f>VLOOKUP(B87,home!$B$2:$E$405,4,FALSE)</f>
        <v>1.2125999999999999</v>
      </c>
      <c r="K87" s="3">
        <f t="shared" si="278"/>
        <v>1.312444425</v>
      </c>
      <c r="L87" s="3">
        <f t="shared" si="279"/>
        <v>1.111543686396</v>
      </c>
      <c r="M87" s="5">
        <f t="shared" si="280"/>
        <v>8.8567694354925328E-2</v>
      </c>
      <c r="N87" s="5">
        <f t="shared" si="281"/>
        <v>0.11624017669122573</v>
      </c>
      <c r="O87" s="5">
        <f t="shared" si="282"/>
        <v>9.8446861478867886E-2</v>
      </c>
      <c r="P87" s="5">
        <f t="shared" si="283"/>
        <v>0.12920603450668741</v>
      </c>
      <c r="Q87" s="5">
        <f t="shared" si="284"/>
        <v>7.627938592970708E-2</v>
      </c>
      <c r="R87" s="5">
        <f t="shared" si="285"/>
        <v>5.4713993661168601E-2</v>
      </c>
      <c r="S87" s="5">
        <f t="shared" si="286"/>
        <v>4.7122710697546019E-2</v>
      </c>
      <c r="T87" s="5">
        <f t="shared" si="287"/>
        <v>8.4787869832329762E-2</v>
      </c>
      <c r="U87" s="5">
        <f t="shared" si="288"/>
        <v>7.1809075950086065E-2</v>
      </c>
      <c r="V87" s="5">
        <f t="shared" si="289"/>
        <v>7.638273662725307E-3</v>
      </c>
      <c r="W87" s="5">
        <f t="shared" si="290"/>
        <v>3.3370818268622503E-2</v>
      </c>
      <c r="X87" s="5">
        <f t="shared" si="291"/>
        <v>3.7093122356355632E-2</v>
      </c>
      <c r="Y87" s="5">
        <f t="shared" si="292"/>
        <v>2.0615312981960714E-2</v>
      </c>
      <c r="Z87" s="5">
        <f t="shared" si="293"/>
        <v>2.0272331403860901E-2</v>
      </c>
      <c r="AA87" s="5">
        <f t="shared" si="294"/>
        <v>2.6606308332749663E-2</v>
      </c>
      <c r="AB87" s="5">
        <f t="shared" si="295"/>
        <v>1.7459650520574171E-2</v>
      </c>
      <c r="AC87" s="5">
        <f t="shared" si="296"/>
        <v>6.9643836956133159E-4</v>
      </c>
      <c r="AD87" s="5">
        <f t="shared" si="297"/>
        <v>1.0949336098585444E-2</v>
      </c>
      <c r="AE87" s="5">
        <f t="shared" si="298"/>
        <v>1.2170665410610459E-2</v>
      </c>
      <c r="AF87" s="5">
        <f t="shared" si="299"/>
        <v>6.7641131482011202E-3</v>
      </c>
      <c r="AG87" s="5">
        <f t="shared" si="300"/>
        <v>2.5062024213170411E-3</v>
      </c>
      <c r="AH87" s="5">
        <f t="shared" si="301"/>
        <v>5.6333954951222386E-3</v>
      </c>
      <c r="AI87" s="5">
        <f t="shared" si="302"/>
        <v>7.3935185113932975E-3</v>
      </c>
      <c r="AJ87" s="5">
        <f t="shared" si="303"/>
        <v>4.8517910757062159E-3</v>
      </c>
      <c r="AK87" s="5">
        <f t="shared" si="304"/>
        <v>2.1225687161917925E-3</v>
      </c>
      <c r="AL87" s="5">
        <f t="shared" si="305"/>
        <v>4.063966694163737E-5</v>
      </c>
      <c r="AM87" s="5">
        <f t="shared" si="306"/>
        <v>2.8740790240079435E-3</v>
      </c>
      <c r="AN87" s="5">
        <f t="shared" si="307"/>
        <v>3.1946643933392065E-3</v>
      </c>
      <c r="AO87" s="5">
        <f t="shared" si="308"/>
        <v>1.7755045182851516E-3</v>
      </c>
      <c r="AP87" s="5">
        <f t="shared" si="309"/>
        <v>6.5785027915581031E-4</v>
      </c>
      <c r="AQ87" s="5">
        <f t="shared" si="310"/>
        <v>1.8280733109737188E-4</v>
      </c>
      <c r="AR87" s="5">
        <f t="shared" si="311"/>
        <v>1.2523530391149586E-3</v>
      </c>
      <c r="AS87" s="5">
        <f t="shared" si="312"/>
        <v>1.6436437643182343E-3</v>
      </c>
      <c r="AT87" s="5">
        <f t="shared" si="313"/>
        <v>1.0785955475827403E-3</v>
      </c>
      <c r="AU87" s="5">
        <f t="shared" si="314"/>
        <v>4.7186557108493002E-4</v>
      </c>
      <c r="AV87" s="5">
        <f t="shared" si="315"/>
        <v>1.5482433452996446E-4</v>
      </c>
      <c r="AW87" s="5">
        <f t="shared" si="316"/>
        <v>1.6468539960202348E-6</v>
      </c>
      <c r="AX87" s="5">
        <f t="shared" si="317"/>
        <v>6.2867816534477696E-4</v>
      </c>
      <c r="AY87" s="5">
        <f t="shared" si="318"/>
        <v>6.9880324546400731E-4</v>
      </c>
      <c r="AZ87" s="5">
        <f t="shared" si="319"/>
        <v>3.8837516776427583E-4</v>
      </c>
      <c r="BA87" s="5">
        <f t="shared" si="320"/>
        <v>1.4389865522712266E-4</v>
      </c>
      <c r="BB87" s="5">
        <f t="shared" si="321"/>
        <v>3.9987410424645762E-5</v>
      </c>
      <c r="BC87" s="5">
        <f t="shared" si="322"/>
        <v>8.8895507185681174E-6</v>
      </c>
      <c r="BD87" s="5">
        <f t="shared" si="323"/>
        <v>2.3200751896117902E-4</v>
      </c>
      <c r="BE87" s="5">
        <f t="shared" si="324"/>
        <v>3.044969748186812E-4</v>
      </c>
      <c r="BF87" s="5">
        <f t="shared" si="325"/>
        <v>1.9981767851507177E-4</v>
      </c>
      <c r="BG87" s="5">
        <f t="shared" si="326"/>
        <v>8.7416532727849414E-5</v>
      </c>
      <c r="BH87" s="5">
        <f t="shared" si="327"/>
        <v>2.8682335257874018E-5</v>
      </c>
      <c r="BI87" s="5">
        <f t="shared" si="328"/>
        <v>7.5287942010355375E-6</v>
      </c>
      <c r="BJ87" s="8">
        <f t="shared" si="329"/>
        <v>0.41137054087974451</v>
      </c>
      <c r="BK87" s="8">
        <f t="shared" si="330"/>
        <v>0.27397059450385103</v>
      </c>
      <c r="BL87" s="8">
        <f t="shared" si="331"/>
        <v>0.29449839583297249</v>
      </c>
      <c r="BM87" s="8">
        <f t="shared" si="332"/>
        <v>0.43596055960637897</v>
      </c>
      <c r="BN87" s="8">
        <f t="shared" si="333"/>
        <v>0.56345414662258198</v>
      </c>
    </row>
    <row r="88" spans="1:66" x14ac:dyDescent="0.25">
      <c r="A88" t="s">
        <v>290</v>
      </c>
      <c r="B88" t="s">
        <v>302</v>
      </c>
      <c r="C88" t="s">
        <v>317</v>
      </c>
      <c r="D88" t="s">
        <v>69</v>
      </c>
      <c r="E88">
        <f>VLOOKUP(A88,home!$A$2:$E$405,3,FALSE)</f>
        <v>1.5758000000000001</v>
      </c>
      <c r="F88">
        <f>VLOOKUP(B88,home!$B$2:$E$405,3,FALSE)</f>
        <v>1.2162999999999999</v>
      </c>
      <c r="G88">
        <f>VLOOKUP(C88,away!$B$2:$E$405,4,FALSE)</f>
        <v>1.0961000000000001</v>
      </c>
      <c r="H88">
        <f>VLOOKUP(A88,away!$A$2:$E$405,3,FALSE)</f>
        <v>1.1246</v>
      </c>
      <c r="I88">
        <f>VLOOKUP(C88,away!$B$2:$E$405,3,FALSE)</f>
        <v>1.0508999999999999</v>
      </c>
      <c r="J88">
        <f>VLOOKUP(B88,home!$B$2:$E$405,4,FALSE)</f>
        <v>1.2597</v>
      </c>
      <c r="K88" s="3">
        <f t="shared" si="278"/>
        <v>2.1008351763940003</v>
      </c>
      <c r="L88" s="3">
        <f t="shared" si="279"/>
        <v>1.488766543758</v>
      </c>
      <c r="M88" s="5">
        <f t="shared" si="280"/>
        <v>2.7609324471303869E-2</v>
      </c>
      <c r="N88" s="5">
        <f t="shared" si="281"/>
        <v>5.8002640045790844E-2</v>
      </c>
      <c r="O88" s="5">
        <f t="shared" si="282"/>
        <v>4.1103838568636232E-2</v>
      </c>
      <c r="P88" s="5">
        <f t="shared" si="283"/>
        <v>8.6352389949811398E-2</v>
      </c>
      <c r="Q88" s="5">
        <f t="shared" si="284"/>
        <v>6.0926993265958365E-2</v>
      </c>
      <c r="R88" s="5">
        <f t="shared" si="285"/>
        <v>3.0597009840507675E-2</v>
      </c>
      <c r="S88" s="5">
        <f t="shared" si="286"/>
        <v>6.752008056005275E-2</v>
      </c>
      <c r="T88" s="5">
        <f t="shared" si="287"/>
        <v>9.070606918612778E-2</v>
      </c>
      <c r="U88" s="5">
        <f t="shared" si="288"/>
        <v>6.4279274565411895E-2</v>
      </c>
      <c r="V88" s="5">
        <f t="shared" si="289"/>
        <v>2.346437677050572E-2</v>
      </c>
      <c r="W88" s="5">
        <f t="shared" si="290"/>
        <v>4.266585688168191E-2</v>
      </c>
      <c r="X88" s="5">
        <f t="shared" si="291"/>
        <v>6.3519500286215058E-2</v>
      </c>
      <c r="Y88" s="5">
        <f t="shared" si="292"/>
        <v>4.728285345117185E-2</v>
      </c>
      <c r="Z88" s="5">
        <f t="shared" si="293"/>
        <v>1.5183934863194047E-2</v>
      </c>
      <c r="AA88" s="5">
        <f t="shared" si="294"/>
        <v>3.1898944476673269E-2</v>
      </c>
      <c r="AB88" s="5">
        <f t="shared" si="295"/>
        <v>3.3507212323217163E-2</v>
      </c>
      <c r="AC88" s="5">
        <f t="shared" si="296"/>
        <v>4.5867769576406377E-3</v>
      </c>
      <c r="AD88" s="5">
        <f t="shared" si="297"/>
        <v>2.2408483242007345E-2</v>
      </c>
      <c r="AE88" s="5">
        <f t="shared" si="298"/>
        <v>3.3361000147062336E-2</v>
      </c>
      <c r="AF88" s="5">
        <f t="shared" si="299"/>
        <v>2.4833370442626068E-2</v>
      </c>
      <c r="AG88" s="5">
        <f t="shared" si="300"/>
        <v>1.2323697027910165E-2</v>
      </c>
      <c r="AH88" s="5">
        <f t="shared" si="301"/>
        <v>5.6513335567310004E-3</v>
      </c>
      <c r="AI88" s="5">
        <f t="shared" si="302"/>
        <v>1.1872520329516302E-2</v>
      </c>
      <c r="AJ88" s="5">
        <f t="shared" si="303"/>
        <v>1.2471104170350369E-2</v>
      </c>
      <c r="AK88" s="5">
        <f t="shared" si="304"/>
        <v>8.7332447765153254E-3</v>
      </c>
      <c r="AL88" s="5">
        <f t="shared" si="305"/>
        <v>5.7383389132995835E-4</v>
      </c>
      <c r="AM88" s="5">
        <f t="shared" si="306"/>
        <v>9.4153059688888985E-3</v>
      </c>
      <c r="AN88" s="5">
        <f t="shared" si="307"/>
        <v>1.4017192525726795E-2</v>
      </c>
      <c r="AO88" s="5">
        <f t="shared" si="308"/>
        <v>1.0434163634858377E-2</v>
      </c>
      <c r="AP88" s="5">
        <f t="shared" si="309"/>
        <v>5.1780112438911735E-3</v>
      </c>
      <c r="AQ88" s="5">
        <f t="shared" si="310"/>
        <v>1.9272124757769812E-3</v>
      </c>
      <c r="AR88" s="5">
        <f t="shared" si="311"/>
        <v>1.6827032653756017E-3</v>
      </c>
      <c r="AS88" s="5">
        <f t="shared" si="312"/>
        <v>3.5350822113341123E-3</v>
      </c>
      <c r="AT88" s="5">
        <f t="shared" si="313"/>
        <v>3.7133125305076967E-3</v>
      </c>
      <c r="AU88" s="5">
        <f t="shared" si="314"/>
        <v>2.6003525283450632E-3</v>
      </c>
      <c r="AV88" s="5">
        <f t="shared" si="315"/>
        <v>1.3657280156430963E-3</v>
      </c>
      <c r="AW88" s="5">
        <f t="shared" si="316"/>
        <v>4.9854260088878454E-5</v>
      </c>
      <c r="AX88" s="5">
        <f t="shared" si="317"/>
        <v>3.2966676626590319E-3</v>
      </c>
      <c r="AY88" s="5">
        <f t="shared" si="318"/>
        <v>4.9079685220556517E-3</v>
      </c>
      <c r="AZ88" s="5">
        <f t="shared" si="319"/>
        <v>3.6534096667269265E-3</v>
      </c>
      <c r="BA88" s="5">
        <f t="shared" si="320"/>
        <v>1.8130246941550382E-3</v>
      </c>
      <c r="BB88" s="5">
        <f t="shared" si="321"/>
        <v>6.7479262691627531E-4</v>
      </c>
      <c r="BC88" s="5">
        <f t="shared" si="322"/>
        <v>2.0092173738550477E-4</v>
      </c>
      <c r="BD88" s="5">
        <f t="shared" si="323"/>
        <v>4.1752538742725626E-4</v>
      </c>
      <c r="BE88" s="5">
        <f t="shared" si="324"/>
        <v>8.7715202094471316E-4</v>
      </c>
      <c r="BF88" s="5">
        <f t="shared" si="325"/>
        <v>9.2137591032287035E-4</v>
      </c>
      <c r="BG88" s="5">
        <f t="shared" si="326"/>
        <v>6.4521964102944333E-4</v>
      </c>
      <c r="BH88" s="5">
        <f t="shared" si="327"/>
        <v>3.3887502959374102E-4</v>
      </c>
      <c r="BI88" s="5">
        <f t="shared" si="328"/>
        <v>1.4238411651441778E-4</v>
      </c>
      <c r="BJ88" s="8">
        <f t="shared" si="329"/>
        <v>0.51154913473559227</v>
      </c>
      <c r="BK88" s="8">
        <f t="shared" si="330"/>
        <v>0.21501475112269999</v>
      </c>
      <c r="BL88" s="8">
        <f t="shared" si="331"/>
        <v>0.25635419326459724</v>
      </c>
      <c r="BM88" s="8">
        <f t="shared" si="332"/>
        <v>0.68865170358210825</v>
      </c>
      <c r="BN88" s="8">
        <f t="shared" si="333"/>
        <v>0.30459219614200839</v>
      </c>
    </row>
    <row r="89" spans="1:66" x14ac:dyDescent="0.25">
      <c r="A89" t="s">
        <v>290</v>
      </c>
      <c r="B89" t="s">
        <v>306</v>
      </c>
      <c r="C89" t="s">
        <v>294</v>
      </c>
      <c r="D89" t="s">
        <v>69</v>
      </c>
      <c r="E89">
        <f>VLOOKUP(A89,home!$A$2:$E$405,3,FALSE)</f>
        <v>1.5758000000000001</v>
      </c>
      <c r="F89">
        <f>VLOOKUP(B89,home!$B$2:$E$405,3,FALSE)</f>
        <v>1.3269</v>
      </c>
      <c r="G89">
        <f>VLOOKUP(C89,away!$B$2:$E$405,4,FALSE)</f>
        <v>0.74039999999999995</v>
      </c>
      <c r="H89">
        <f>VLOOKUP(A89,away!$A$2:$E$405,3,FALSE)</f>
        <v>1.1246</v>
      </c>
      <c r="I89">
        <f>VLOOKUP(C89,away!$B$2:$E$405,3,FALSE)</f>
        <v>0.74099999999999999</v>
      </c>
      <c r="J89">
        <f>VLOOKUP(B89,home!$B$2:$E$405,4,FALSE)</f>
        <v>0.97</v>
      </c>
      <c r="K89" s="3">
        <f t="shared" si="278"/>
        <v>1.5481238464079998</v>
      </c>
      <c r="L89" s="3">
        <f t="shared" si="279"/>
        <v>0.80832874199999993</v>
      </c>
      <c r="M89" s="5">
        <f t="shared" si="280"/>
        <v>9.4755765391849753E-2</v>
      </c>
      <c r="N89" s="5">
        <f t="shared" si="281"/>
        <v>0.14669365998776449</v>
      </c>
      <c r="O89" s="5">
        <f t="shared" si="282"/>
        <v>7.6593808636441024E-2</v>
      </c>
      <c r="P89" s="5">
        <f t="shared" si="283"/>
        <v>0.11857670163728537</v>
      </c>
      <c r="Q89" s="5">
        <f t="shared" si="284"/>
        <v>0.11354997657196264</v>
      </c>
      <c r="R89" s="5">
        <f t="shared" si="285"/>
        <v>3.0956488490041553E-2</v>
      </c>
      <c r="S89" s="5">
        <f t="shared" si="286"/>
        <v>3.7096513634375598E-2</v>
      </c>
      <c r="T89" s="5">
        <f t="shared" si="287"/>
        <v>9.1785709716544026E-2</v>
      </c>
      <c r="U89" s="5">
        <f t="shared" si="288"/>
        <v>4.7924478032488109E-2</v>
      </c>
      <c r="V89" s="5">
        <f t="shared" si="289"/>
        <v>5.1580352813318086E-3</v>
      </c>
      <c r="W89" s="5">
        <f t="shared" si="290"/>
        <v>5.8596475496708364E-2</v>
      </c>
      <c r="X89" s="5">
        <f t="shared" si="291"/>
        <v>4.7365215323888092E-2</v>
      </c>
      <c r="Y89" s="5">
        <f t="shared" si="292"/>
        <v>1.9143332458658791E-2</v>
      </c>
      <c r="Z89" s="5">
        <f t="shared" si="293"/>
        <v>8.3410064659642548E-3</v>
      </c>
      <c r="AA89" s="5">
        <f t="shared" si="294"/>
        <v>1.2912911013002583E-2</v>
      </c>
      <c r="AB89" s="5">
        <f t="shared" si="295"/>
        <v>9.9953927328868906E-3</v>
      </c>
      <c r="AC89" s="5">
        <f t="shared" si="296"/>
        <v>4.03420578196343E-4</v>
      </c>
      <c r="AD89" s="5">
        <f t="shared" si="297"/>
        <v>2.2678650257979056E-2</v>
      </c>
      <c r="AE89" s="5">
        <f t="shared" si="298"/>
        <v>1.8331804833290184E-2</v>
      </c>
      <c r="AF89" s="5">
        <f t="shared" si="299"/>
        <v>7.4090623697414867E-3</v>
      </c>
      <c r="AG89" s="5">
        <f t="shared" si="300"/>
        <v>1.9963193549108913E-3</v>
      </c>
      <c r="AH89" s="5">
        <f t="shared" si="301"/>
        <v>1.6855688159116877E-3</v>
      </c>
      <c r="AI89" s="5">
        <f t="shared" si="302"/>
        <v>2.6094692786745801E-3</v>
      </c>
      <c r="AJ89" s="5">
        <f t="shared" si="303"/>
        <v>2.0198908083926006E-3</v>
      </c>
      <c r="AK89" s="5">
        <f t="shared" si="304"/>
        <v>1.0423470425376389E-3</v>
      </c>
      <c r="AL89" s="5">
        <f t="shared" si="305"/>
        <v>2.0193507524237017E-5</v>
      </c>
      <c r="AM89" s="5">
        <f t="shared" si="306"/>
        <v>7.0218718537448559E-3</v>
      </c>
      <c r="AN89" s="5">
        <f t="shared" si="307"/>
        <v>5.6759808420227863E-3</v>
      </c>
      <c r="AO89" s="5">
        <f t="shared" si="308"/>
        <v>2.2940292268241896E-3</v>
      </c>
      <c r="AP89" s="5">
        <f t="shared" si="309"/>
        <v>6.1810991967667654E-4</v>
      </c>
      <c r="AQ89" s="5">
        <f t="shared" si="310"/>
        <v>1.2490900344749224E-4</v>
      </c>
      <c r="AR89" s="5">
        <f t="shared" si="311"/>
        <v>2.7249874410406491E-4</v>
      </c>
      <c r="AS89" s="5">
        <f t="shared" si="312"/>
        <v>4.2186180386373425E-4</v>
      </c>
      <c r="AT89" s="5">
        <f t="shared" si="313"/>
        <v>3.2654715922507079E-4</v>
      </c>
      <c r="AU89" s="5">
        <f t="shared" si="314"/>
        <v>1.6851181472437408E-4</v>
      </c>
      <c r="AV89" s="5">
        <f t="shared" si="315"/>
        <v>6.5219289694072523E-5</v>
      </c>
      <c r="AW89" s="5">
        <f t="shared" si="316"/>
        <v>7.0194483294607249E-7</v>
      </c>
      <c r="AX89" s="5">
        <f t="shared" si="317"/>
        <v>1.8117878772005947E-3</v>
      </c>
      <c r="AY89" s="5">
        <f t="shared" si="318"/>
        <v>1.464520215548407E-3</v>
      </c>
      <c r="AZ89" s="5">
        <f t="shared" si="319"/>
        <v>5.9190689173390634E-4</v>
      </c>
      <c r="BA89" s="5">
        <f t="shared" si="320"/>
        <v>1.5948511772546621E-4</v>
      </c>
      <c r="BB89" s="5">
        <f t="shared" si="321"/>
        <v>3.2229101144686999E-5</v>
      </c>
      <c r="BC89" s="5">
        <f t="shared" si="322"/>
        <v>5.2103417568151203E-6</v>
      </c>
      <c r="BD89" s="5">
        <f t="shared" si="323"/>
        <v>3.6711427836369767E-5</v>
      </c>
      <c r="BE89" s="5">
        <f t="shared" si="324"/>
        <v>5.6833836869170482E-5</v>
      </c>
      <c r="BF89" s="5">
        <f t="shared" si="325"/>
        <v>4.3992909070012513E-5</v>
      </c>
      <c r="BG89" s="5">
        <f t="shared" si="326"/>
        <v>2.2702157201381721E-5</v>
      </c>
      <c r="BH89" s="5">
        <f t="shared" si="327"/>
        <v>8.7864377320905312E-6</v>
      </c>
      <c r="BI89" s="5">
        <f t="shared" si="328"/>
        <v>2.7204987556056725E-6</v>
      </c>
      <c r="BJ89" s="8">
        <f t="shared" si="329"/>
        <v>0.54735024676227395</v>
      </c>
      <c r="BK89" s="8">
        <f t="shared" si="330"/>
        <v>0.25747515024611151</v>
      </c>
      <c r="BL89" s="8">
        <f t="shared" si="331"/>
        <v>0.18716674092945257</v>
      </c>
      <c r="BM89" s="8">
        <f t="shared" si="332"/>
        <v>0.41774292541774199</v>
      </c>
      <c r="BN89" s="8">
        <f t="shared" si="333"/>
        <v>0.58112640071534483</v>
      </c>
    </row>
    <row r="90" spans="1:66" x14ac:dyDescent="0.25">
      <c r="A90" t="s">
        <v>290</v>
      </c>
      <c r="B90" t="s">
        <v>307</v>
      </c>
      <c r="C90" t="s">
        <v>309</v>
      </c>
      <c r="D90" t="s">
        <v>69</v>
      </c>
      <c r="E90">
        <f>VLOOKUP(A90,home!$A$2:$E$405,3,FALSE)</f>
        <v>1.5758000000000001</v>
      </c>
      <c r="F90">
        <f>VLOOKUP(B90,home!$B$2:$E$405,3,FALSE)</f>
        <v>1.5</v>
      </c>
      <c r="G90">
        <f>VLOOKUP(C90,away!$B$2:$E$405,4,FALSE)</f>
        <v>1.0788</v>
      </c>
      <c r="H90">
        <f>VLOOKUP(A90,away!$A$2:$E$405,3,FALSE)</f>
        <v>1.1246</v>
      </c>
      <c r="I90">
        <f>VLOOKUP(C90,away!$B$2:$E$405,3,FALSE)</f>
        <v>1.0669999999999999</v>
      </c>
      <c r="J90">
        <f>VLOOKUP(B90,home!$B$2:$E$405,4,FALSE)</f>
        <v>0.64670000000000005</v>
      </c>
      <c r="K90" s="3">
        <f t="shared" si="278"/>
        <v>2.54995956</v>
      </c>
      <c r="L90" s="3">
        <f t="shared" si="279"/>
        <v>0.77600650094000001</v>
      </c>
      <c r="M90" s="5">
        <f t="shared" si="280"/>
        <v>3.5937783888847948E-2</v>
      </c>
      <c r="N90" s="5">
        <f t="shared" si="281"/>
        <v>9.1639895592581774E-2</v>
      </c>
      <c r="O90" s="5">
        <f t="shared" si="282"/>
        <v>2.7887953927122799E-2</v>
      </c>
      <c r="P90" s="5">
        <f t="shared" si="283"/>
        <v>7.1113154725306313E-2</v>
      </c>
      <c r="Q90" s="5">
        <f t="shared" si="284"/>
        <v>0.11683901392185292</v>
      </c>
      <c r="R90" s="5">
        <f t="shared" si="285"/>
        <v>1.0820616772681245E-2</v>
      </c>
      <c r="S90" s="5">
        <f t="shared" si="286"/>
        <v>3.5179414447385059E-2</v>
      </c>
      <c r="T90" s="5">
        <f t="shared" si="287"/>
        <v>9.0667834366777028E-2</v>
      </c>
      <c r="U90" s="5">
        <f t="shared" si="288"/>
        <v>2.7592135184594885E-2</v>
      </c>
      <c r="V90" s="5">
        <f t="shared" si="289"/>
        <v>7.7347227224080859E-3</v>
      </c>
      <c r="W90" s="5">
        <f t="shared" si="290"/>
        <v>9.931158684366731E-2</v>
      </c>
      <c r="X90" s="5">
        <f t="shared" si="291"/>
        <v>7.7066437009353214E-2</v>
      </c>
      <c r="Y90" s="5">
        <f t="shared" si="292"/>
        <v>2.9902028061770544E-2</v>
      </c>
      <c r="Z90" s="5">
        <f t="shared" si="293"/>
        <v>2.7989563199270167E-3</v>
      </c>
      <c r="AA90" s="5">
        <f t="shared" si="294"/>
        <v>7.1372254260203142E-3</v>
      </c>
      <c r="AB90" s="5">
        <f t="shared" si="295"/>
        <v>9.0998181034777897E-3</v>
      </c>
      <c r="AC90" s="5">
        <f t="shared" si="296"/>
        <v>9.5658467599374396E-4</v>
      </c>
      <c r="AD90" s="5">
        <f t="shared" si="297"/>
        <v>6.3310132572694938E-2</v>
      </c>
      <c r="AE90" s="5">
        <f t="shared" si="298"/>
        <v>4.9129074451784521E-2</v>
      </c>
      <c r="AF90" s="5">
        <f t="shared" si="299"/>
        <v>1.9062240579875024E-2</v>
      </c>
      <c r="AG90" s="5">
        <f t="shared" si="300"/>
        <v>4.9308075374884328E-3</v>
      </c>
      <c r="AH90" s="5">
        <f t="shared" si="301"/>
        <v>5.4300207502761585E-4</v>
      </c>
      <c r="AI90" s="5">
        <f t="shared" si="302"/>
        <v>1.384633332316506E-3</v>
      </c>
      <c r="AJ90" s="5">
        <f t="shared" si="303"/>
        <v>1.7653795014175662E-3</v>
      </c>
      <c r="AK90" s="5">
        <f t="shared" si="304"/>
        <v>1.5005487788892521E-3</v>
      </c>
      <c r="AL90" s="5">
        <f t="shared" si="305"/>
        <v>7.5715023811370359E-5</v>
      </c>
      <c r="AM90" s="5">
        <f t="shared" si="306"/>
        <v>3.2287655559722149E-2</v>
      </c>
      <c r="AN90" s="5">
        <f t="shared" si="307"/>
        <v>2.505543061445592E-2</v>
      </c>
      <c r="AO90" s="5">
        <f t="shared" si="308"/>
        <v>9.7215885203344454E-3</v>
      </c>
      <c r="AP90" s="5">
        <f t="shared" si="309"/>
        <v>2.5146719637477357E-3</v>
      </c>
      <c r="AQ90" s="5">
        <f t="shared" si="310"/>
        <v>4.8785044789994962E-4</v>
      </c>
      <c r="AR90" s="5">
        <f t="shared" si="311"/>
        <v>8.4274628049067925E-5</v>
      </c>
      <c r="AS90" s="5">
        <f t="shared" si="312"/>
        <v>2.1489689345916487E-4</v>
      </c>
      <c r="AT90" s="5">
        <f t="shared" si="313"/>
        <v>2.7398919394524954E-4</v>
      </c>
      <c r="AU90" s="5">
        <f t="shared" si="314"/>
        <v>2.3288712147912771E-4</v>
      </c>
      <c r="AV90" s="5">
        <f t="shared" si="315"/>
        <v>1.4846318545414582E-4</v>
      </c>
      <c r="AW90" s="5">
        <f t="shared" si="316"/>
        <v>4.1617713391546149E-6</v>
      </c>
      <c r="AX90" s="5">
        <f t="shared" si="317"/>
        <v>1.3722035994083451E-2</v>
      </c>
      <c r="AY90" s="5">
        <f t="shared" si="318"/>
        <v>1.0648389137541434E-2</v>
      </c>
      <c r="AZ90" s="5">
        <f t="shared" si="319"/>
        <v>4.1316095976355154E-3</v>
      </c>
      <c r="BA90" s="5">
        <f t="shared" si="320"/>
        <v>1.0687186357037528E-3</v>
      </c>
      <c r="BB90" s="5">
        <f t="shared" si="321"/>
        <v>2.0733315224545992E-4</v>
      </c>
      <c r="BC90" s="5">
        <f t="shared" si="322"/>
        <v>3.2178374800571935E-5</v>
      </c>
      <c r="BD90" s="5">
        <f t="shared" si="323"/>
        <v>1.0899609871729525E-5</v>
      </c>
      <c r="BE90" s="5">
        <f t="shared" si="324"/>
        <v>2.7793564392687076E-5</v>
      </c>
      <c r="BF90" s="5">
        <f t="shared" si="325"/>
        <v>3.543623261480401E-5</v>
      </c>
      <c r="BG90" s="5">
        <f t="shared" si="326"/>
        <v>3.0120320042167758E-5</v>
      </c>
      <c r="BH90" s="5">
        <f t="shared" si="327"/>
        <v>1.9201399510446326E-5</v>
      </c>
      <c r="BI90" s="5">
        <f t="shared" si="328"/>
        <v>9.7925584494083787E-6</v>
      </c>
      <c r="BJ90" s="8">
        <f t="shared" si="329"/>
        <v>0.74173651293601595</v>
      </c>
      <c r="BK90" s="8">
        <f t="shared" si="330"/>
        <v>0.16164576462129396</v>
      </c>
      <c r="BL90" s="8">
        <f t="shared" si="331"/>
        <v>8.881906780881596E-2</v>
      </c>
      <c r="BM90" s="8">
        <f t="shared" si="332"/>
        <v>0.6301176554914576</v>
      </c>
      <c r="BN90" s="8">
        <f t="shared" si="333"/>
        <v>0.35423841882839302</v>
      </c>
    </row>
    <row r="91" spans="1:66" x14ac:dyDescent="0.25">
      <c r="A91" t="s">
        <v>338</v>
      </c>
      <c r="B91" t="s">
        <v>80</v>
      </c>
      <c r="C91" t="s">
        <v>84</v>
      </c>
      <c r="D91" t="s">
        <v>70</v>
      </c>
      <c r="E91">
        <f>VLOOKUP(A91,home!$A$2:$E$405,3,FALSE)</f>
        <v>1.3308</v>
      </c>
      <c r="F91">
        <f>VLOOKUP(B91,home!$B$2:$E$405,3,FALSE)</f>
        <v>1.2022999999999999</v>
      </c>
      <c r="G91">
        <f>VLOOKUP(C91,away!$B$2:$E$405,4,FALSE)</f>
        <v>0.75139999999999996</v>
      </c>
      <c r="H91">
        <f>VLOOKUP(A91,away!$A$2:$E$405,3,FALSE)</f>
        <v>0.86150000000000004</v>
      </c>
      <c r="I91">
        <f>VLOOKUP(C91,away!$B$2:$E$405,3,FALSE)</f>
        <v>1.1608000000000001</v>
      </c>
      <c r="J91">
        <f>VLOOKUP(B91,home!$B$2:$E$405,4,FALSE)</f>
        <v>0.46429999999999999</v>
      </c>
      <c r="K91" s="3">
        <f t="shared" si="278"/>
        <v>1.2022556591759999</v>
      </c>
      <c r="L91" s="3">
        <f t="shared" si="279"/>
        <v>0.46431355756000009</v>
      </c>
      <c r="M91" s="5">
        <f t="shared" si="280"/>
        <v>0.18889400964881967</v>
      </c>
      <c r="N91" s="5">
        <f t="shared" si="281"/>
        <v>0.22709889208473935</v>
      </c>
      <c r="O91" s="5">
        <f t="shared" si="282"/>
        <v>8.7706049621816454E-2</v>
      </c>
      <c r="P91" s="5">
        <f t="shared" si="283"/>
        <v>0.10544509450179987</v>
      </c>
      <c r="Q91" s="5">
        <f t="shared" si="284"/>
        <v>0.13651546410073884</v>
      </c>
      <c r="R91" s="5">
        <f t="shared" si="285"/>
        <v>2.0361553959719746E-2</v>
      </c>
      <c r="S91" s="5">
        <f t="shared" si="286"/>
        <v>1.4715485122006603E-2</v>
      </c>
      <c r="T91" s="5">
        <f t="shared" si="287"/>
        <v>6.3385980798568525E-2</v>
      </c>
      <c r="U91" s="5">
        <f t="shared" si="288"/>
        <v>2.447979347769055E-2</v>
      </c>
      <c r="V91" s="5">
        <f t="shared" si="289"/>
        <v>9.1272567922825955E-4</v>
      </c>
      <c r="W91" s="5">
        <f t="shared" si="290"/>
        <v>5.4708829760050398E-2</v>
      </c>
      <c r="X91" s="5">
        <f t="shared" si="291"/>
        <v>2.5402051375833408E-2</v>
      </c>
      <c r="Y91" s="5">
        <f t="shared" si="292"/>
        <v>5.8972584218175512E-3</v>
      </c>
      <c r="Z91" s="5">
        <f t="shared" si="293"/>
        <v>3.1513818521624604E-3</v>
      </c>
      <c r="AA91" s="5">
        <f t="shared" si="294"/>
        <v>3.7887666659868618E-3</v>
      </c>
      <c r="AB91" s="5">
        <f t="shared" si="295"/>
        <v>2.2775330827400457E-3</v>
      </c>
      <c r="AC91" s="5">
        <f t="shared" si="296"/>
        <v>3.1844063530446097E-5</v>
      </c>
      <c r="AD91" s="5">
        <f t="shared" si="297"/>
        <v>1.6443500046479247E-2</v>
      </c>
      <c r="AE91" s="5">
        <f t="shared" si="298"/>
        <v>7.6349400053188059E-3</v>
      </c>
      <c r="AF91" s="5">
        <f t="shared" si="299"/>
        <v>1.7725030778133703E-3</v>
      </c>
      <c r="AG91" s="5">
        <f t="shared" si="300"/>
        <v>2.743324032818585E-4</v>
      </c>
      <c r="AH91" s="5">
        <f t="shared" si="301"/>
        <v>3.6580732975189365E-4</v>
      </c>
      <c r="AI91" s="5">
        <f t="shared" si="302"/>
        <v>4.3979393236227518E-4</v>
      </c>
      <c r="AJ91" s="5">
        <f t="shared" si="303"/>
        <v>2.6437237202690621E-4</v>
      </c>
      <c r="AK91" s="5">
        <f t="shared" si="304"/>
        <v>1.059477267997102E-4</v>
      </c>
      <c r="AL91" s="5">
        <f t="shared" si="305"/>
        <v>7.1104431411707094E-7</v>
      </c>
      <c r="AM91" s="5">
        <f t="shared" si="306"/>
        <v>3.9538581975080977E-3</v>
      </c>
      <c r="AN91" s="5">
        <f t="shared" si="307"/>
        <v>1.8358299657727545E-3</v>
      </c>
      <c r="AO91" s="5">
        <f t="shared" si="308"/>
        <v>4.262003712416004E-4</v>
      </c>
      <c r="AP91" s="5">
        <f t="shared" si="309"/>
        <v>6.5963536868193407E-5</v>
      </c>
      <c r="AQ91" s="5">
        <f t="shared" si="310"/>
        <v>7.6569411181277789E-6</v>
      </c>
      <c r="AR91" s="5">
        <f t="shared" si="311"/>
        <v>3.3969860531725169E-5</v>
      </c>
      <c r="AS91" s="5">
        <f t="shared" si="312"/>
        <v>4.0840457065686021E-5</v>
      </c>
      <c r="AT91" s="5">
        <f t="shared" si="313"/>
        <v>2.4550335315277745E-5</v>
      </c>
      <c r="AU91" s="5">
        <f t="shared" si="314"/>
        <v>9.8385931891536838E-6</v>
      </c>
      <c r="AV91" s="5">
        <f t="shared" si="315"/>
        <v>2.9571260849976178E-6</v>
      </c>
      <c r="AW91" s="5">
        <f t="shared" si="316"/>
        <v>1.1025603287678076E-8</v>
      </c>
      <c r="AX91" s="5">
        <f t="shared" si="317"/>
        <v>7.9225806558892102E-4</v>
      </c>
      <c r="AY91" s="5">
        <f t="shared" si="318"/>
        <v>3.6785616093919579E-4</v>
      </c>
      <c r="AZ91" s="5">
        <f t="shared" si="319"/>
        <v>8.5400301378020971E-5</v>
      </c>
      <c r="BA91" s="5">
        <f t="shared" si="320"/>
        <v>1.3217505916508364E-5</v>
      </c>
      <c r="BB91" s="5">
        <f t="shared" si="321"/>
        <v>1.5342667985410873E-6</v>
      </c>
      <c r="BC91" s="5">
        <f t="shared" si="322"/>
        <v>1.4247617509536089E-7</v>
      </c>
      <c r="BD91" s="5">
        <f t="shared" si="323"/>
        <v>2.6287777988837233E-6</v>
      </c>
      <c r="BE91" s="5">
        <f t="shared" si="324"/>
        <v>3.1604629854241843E-6</v>
      </c>
      <c r="BF91" s="5">
        <f t="shared" si="325"/>
        <v>1.8998422549212512E-6</v>
      </c>
      <c r="BG91" s="5">
        <f t="shared" si="326"/>
        <v>7.6136536750692177E-7</v>
      </c>
      <c r="BH91" s="5">
        <f t="shared" si="327"/>
        <v>2.2883895544645304E-7</v>
      </c>
      <c r="BI91" s="5">
        <f t="shared" si="328"/>
        <v>5.5024585845084535E-8</v>
      </c>
      <c r="BJ91" s="8">
        <f t="shared" si="329"/>
        <v>0.54668366986394656</v>
      </c>
      <c r="BK91" s="8">
        <f t="shared" si="330"/>
        <v>0.31036772622063813</v>
      </c>
      <c r="BL91" s="8">
        <f t="shared" si="331"/>
        <v>0.13991050885302928</v>
      </c>
      <c r="BM91" s="8">
        <f t="shared" si="332"/>
        <v>0.23372437773680649</v>
      </c>
      <c r="BN91" s="8">
        <f t="shared" si="333"/>
        <v>0.76602106391763392</v>
      </c>
    </row>
    <row r="92" spans="1:66" x14ac:dyDescent="0.25">
      <c r="A92" t="s">
        <v>338</v>
      </c>
      <c r="B92" t="s">
        <v>94</v>
      </c>
      <c r="C92" t="s">
        <v>73</v>
      </c>
      <c r="D92" t="s">
        <v>70</v>
      </c>
      <c r="E92">
        <f>VLOOKUP(A92,home!$A$2:$E$405,3,FALSE)</f>
        <v>1.3308</v>
      </c>
      <c r="F92">
        <f>VLOOKUP(B92,home!$B$2:$E$405,3,FALSE)</f>
        <v>1.1271</v>
      </c>
      <c r="G92">
        <f>VLOOKUP(C92,away!$B$2:$E$405,4,FALSE)</f>
        <v>1.8033999999999999</v>
      </c>
      <c r="H92">
        <f>VLOOKUP(A92,away!$A$2:$E$405,3,FALSE)</f>
        <v>0.86150000000000004</v>
      </c>
      <c r="I92">
        <f>VLOOKUP(C92,away!$B$2:$E$405,3,FALSE)</f>
        <v>0.23219999999999999</v>
      </c>
      <c r="J92">
        <f>VLOOKUP(B92,home!$B$2:$E$405,4,FALSE)</f>
        <v>0</v>
      </c>
      <c r="K92" s="3">
        <f t="shared" si="278"/>
        <v>2.7050002359119998</v>
      </c>
      <c r="L92" s="3">
        <f t="shared" si="279"/>
        <v>0</v>
      </c>
      <c r="M92" s="5">
        <f t="shared" si="280"/>
        <v>6.687030807108385E-2</v>
      </c>
      <c r="N92" s="5">
        <f t="shared" si="281"/>
        <v>0.18088419910778988</v>
      </c>
      <c r="O92" s="5">
        <f t="shared" si="282"/>
        <v>0</v>
      </c>
      <c r="P92" s="5">
        <f t="shared" si="283"/>
        <v>0</v>
      </c>
      <c r="Q92" s="5">
        <f t="shared" si="284"/>
        <v>0.24464590062966246</v>
      </c>
      <c r="R92" s="5">
        <f t="shared" si="285"/>
        <v>0</v>
      </c>
      <c r="S92" s="5">
        <f t="shared" si="286"/>
        <v>0</v>
      </c>
      <c r="T92" s="5">
        <f t="shared" si="287"/>
        <v>0</v>
      </c>
      <c r="U92" s="5">
        <f t="shared" si="288"/>
        <v>0</v>
      </c>
      <c r="V92" s="5">
        <f t="shared" si="289"/>
        <v>0</v>
      </c>
      <c r="W92" s="5">
        <f t="shared" si="290"/>
        <v>0.22058907297271352</v>
      </c>
      <c r="X92" s="5">
        <f t="shared" si="291"/>
        <v>0</v>
      </c>
      <c r="Y92" s="5">
        <f t="shared" si="292"/>
        <v>0</v>
      </c>
      <c r="Z92" s="5">
        <f t="shared" si="293"/>
        <v>0</v>
      </c>
      <c r="AA92" s="5">
        <f t="shared" si="294"/>
        <v>0</v>
      </c>
      <c r="AB92" s="5">
        <f t="shared" si="295"/>
        <v>0</v>
      </c>
      <c r="AC92" s="5">
        <f t="shared" si="296"/>
        <v>0</v>
      </c>
      <c r="AD92" s="5">
        <f t="shared" si="297"/>
        <v>0.14917337360769986</v>
      </c>
      <c r="AE92" s="5">
        <f t="shared" si="298"/>
        <v>0</v>
      </c>
      <c r="AF92" s="5">
        <f t="shared" si="299"/>
        <v>0</v>
      </c>
      <c r="AG92" s="5">
        <f t="shared" si="300"/>
        <v>0</v>
      </c>
      <c r="AH92" s="5">
        <f t="shared" si="301"/>
        <v>0</v>
      </c>
      <c r="AI92" s="5">
        <f t="shared" si="302"/>
        <v>0</v>
      </c>
      <c r="AJ92" s="5">
        <f t="shared" si="303"/>
        <v>0</v>
      </c>
      <c r="AK92" s="5">
        <f t="shared" si="304"/>
        <v>0</v>
      </c>
      <c r="AL92" s="5">
        <f t="shared" si="305"/>
        <v>0</v>
      </c>
      <c r="AM92" s="5">
        <f t="shared" si="306"/>
        <v>8.0702802160123363E-2</v>
      </c>
      <c r="AN92" s="5">
        <f t="shared" si="307"/>
        <v>0</v>
      </c>
      <c r="AO92" s="5">
        <f t="shared" si="308"/>
        <v>0</v>
      </c>
      <c r="AP92" s="5">
        <f t="shared" si="309"/>
        <v>0</v>
      </c>
      <c r="AQ92" s="5">
        <f t="shared" si="310"/>
        <v>0</v>
      </c>
      <c r="AR92" s="5">
        <f t="shared" si="311"/>
        <v>0</v>
      </c>
      <c r="AS92" s="5">
        <f t="shared" si="312"/>
        <v>0</v>
      </c>
      <c r="AT92" s="5">
        <f t="shared" si="313"/>
        <v>0</v>
      </c>
      <c r="AU92" s="5">
        <f t="shared" si="314"/>
        <v>0</v>
      </c>
      <c r="AV92" s="5">
        <f t="shared" si="315"/>
        <v>0</v>
      </c>
      <c r="AW92" s="5">
        <f t="shared" si="316"/>
        <v>0</v>
      </c>
      <c r="AX92" s="5">
        <f t="shared" si="317"/>
        <v>3.6383516480315556E-2</v>
      </c>
      <c r="AY92" s="5">
        <f t="shared" si="318"/>
        <v>0</v>
      </c>
      <c r="AZ92" s="5">
        <f t="shared" si="319"/>
        <v>0</v>
      </c>
      <c r="BA92" s="5">
        <f t="shared" si="320"/>
        <v>0</v>
      </c>
      <c r="BB92" s="5">
        <f t="shared" si="321"/>
        <v>0</v>
      </c>
      <c r="BC92" s="5">
        <f t="shared" si="322"/>
        <v>0</v>
      </c>
      <c r="BD92" s="5">
        <f t="shared" si="323"/>
        <v>0</v>
      </c>
      <c r="BE92" s="5">
        <f t="shared" si="324"/>
        <v>0</v>
      </c>
      <c r="BF92" s="5">
        <f t="shared" si="325"/>
        <v>0</v>
      </c>
      <c r="BG92" s="5">
        <f t="shared" si="326"/>
        <v>0</v>
      </c>
      <c r="BH92" s="5">
        <f t="shared" si="327"/>
        <v>0</v>
      </c>
      <c r="BI92" s="5">
        <f t="shared" si="328"/>
        <v>0</v>
      </c>
      <c r="BJ92" s="8">
        <f t="shared" si="329"/>
        <v>0.91237886495830467</v>
      </c>
      <c r="BK92" s="8">
        <f t="shared" si="330"/>
        <v>6.687030807108385E-2</v>
      </c>
      <c r="BL92" s="8">
        <f t="shared" si="331"/>
        <v>0</v>
      </c>
      <c r="BM92" s="8">
        <f t="shared" si="332"/>
        <v>0.4868487652208523</v>
      </c>
      <c r="BN92" s="8">
        <f t="shared" si="333"/>
        <v>0.49240040780853622</v>
      </c>
    </row>
    <row r="93" spans="1:66" x14ac:dyDescent="0.25">
      <c r="A93" t="s">
        <v>339</v>
      </c>
      <c r="B93" t="s">
        <v>128</v>
      </c>
      <c r="C93" t="s">
        <v>115</v>
      </c>
      <c r="D93" t="s">
        <v>70</v>
      </c>
      <c r="E93">
        <f>VLOOKUP(A93,home!$A$2:$E$405,3,FALSE)</f>
        <v>1.1719999999999999</v>
      </c>
      <c r="F93">
        <f>VLOOKUP(B93,home!$B$2:$E$405,3,FALSE)</f>
        <v>0.1706</v>
      </c>
      <c r="G93">
        <f>VLOOKUP(C93,away!$B$2:$E$405,4,FALSE)</f>
        <v>1.0428999999999999</v>
      </c>
      <c r="H93">
        <f>VLOOKUP(A93,away!$A$2:$E$405,3,FALSE)</f>
        <v>1.0484</v>
      </c>
      <c r="I93">
        <f>VLOOKUP(C93,away!$B$2:$E$405,3,FALSE)</f>
        <v>0.52990000000000004</v>
      </c>
      <c r="J93">
        <f>VLOOKUP(B93,home!$B$2:$E$405,4,FALSE)</f>
        <v>0.7631</v>
      </c>
      <c r="K93" s="3">
        <f t="shared" si="278"/>
        <v>0.20852076327999997</v>
      </c>
      <c r="L93" s="3">
        <f t="shared" si="279"/>
        <v>0.42393803779600003</v>
      </c>
      <c r="M93" s="5">
        <f t="shared" si="280"/>
        <v>0.53128387234066421</v>
      </c>
      <c r="N93" s="5">
        <f t="shared" si="281"/>
        <v>0.11078371857882935</v>
      </c>
      <c r="O93" s="5">
        <f t="shared" si="282"/>
        <v>0.22523144235276174</v>
      </c>
      <c r="P93" s="5">
        <f t="shared" si="283"/>
        <v>4.6965432274053184E-2</v>
      </c>
      <c r="Q93" s="5">
        <f t="shared" si="284"/>
        <v>1.1550352778527104E-2</v>
      </c>
      <c r="R93" s="5">
        <f t="shared" si="285"/>
        <v>4.7742087860496357E-2</v>
      </c>
      <c r="S93" s="5">
        <f t="shared" si="286"/>
        <v>1.0379346821553469E-3</v>
      </c>
      <c r="T93" s="5">
        <f t="shared" si="287"/>
        <v>4.8966338927803566E-3</v>
      </c>
      <c r="U93" s="5">
        <f t="shared" si="288"/>
        <v>9.9552166012515202E-3</v>
      </c>
      <c r="V93" s="5">
        <f t="shared" si="289"/>
        <v>1.0194811633038245E-5</v>
      </c>
      <c r="W93" s="5">
        <f t="shared" si="290"/>
        <v>8.028294591772467E-4</v>
      </c>
      <c r="X93" s="5">
        <f t="shared" si="291"/>
        <v>3.4034994560842586E-4</v>
      </c>
      <c r="Y93" s="5">
        <f t="shared" si="292"/>
        <v>7.2143644052605698E-5</v>
      </c>
      <c r="Z93" s="5">
        <f t="shared" si="293"/>
        <v>6.7465623492876875E-3</v>
      </c>
      <c r="AA93" s="5">
        <f t="shared" si="294"/>
        <v>1.4067983305895782E-3</v>
      </c>
      <c r="AB93" s="5">
        <f t="shared" si="295"/>
        <v>1.4667333083778428E-4</v>
      </c>
      <c r="AC93" s="5">
        <f t="shared" si="296"/>
        <v>5.6326259866116081E-8</v>
      </c>
      <c r="AD93" s="5">
        <f t="shared" si="297"/>
        <v>4.1851652902827251E-5</v>
      </c>
      <c r="AE93" s="5">
        <f t="shared" si="298"/>
        <v>1.774250761014385E-5</v>
      </c>
      <c r="AF93" s="5">
        <f t="shared" si="299"/>
        <v>3.7608619309124913E-6</v>
      </c>
      <c r="AG93" s="5">
        <f t="shared" si="300"/>
        <v>5.3145747580423928E-7</v>
      </c>
      <c r="AH93" s="5">
        <f t="shared" si="301"/>
        <v>7.1503110105634849E-4</v>
      </c>
      <c r="AI93" s="5">
        <f t="shared" si="302"/>
        <v>1.4909883096120858E-4</v>
      </c>
      <c r="AJ93" s="5">
        <f t="shared" si="303"/>
        <v>1.5545101018093451E-5</v>
      </c>
      <c r="AK93" s="5">
        <f t="shared" si="304"/>
        <v>1.080492109852517E-6</v>
      </c>
      <c r="AL93" s="5">
        <f t="shared" si="305"/>
        <v>1.9916939178583235E-10</v>
      </c>
      <c r="AM93" s="5">
        <f t="shared" si="306"/>
        <v>1.7453877215654333E-6</v>
      </c>
      <c r="AN93" s="5">
        <f t="shared" si="307"/>
        <v>7.3993624587368101E-7</v>
      </c>
      <c r="AO93" s="5">
        <f t="shared" si="308"/>
        <v>1.5684356008491348E-7</v>
      </c>
      <c r="AP93" s="5">
        <f t="shared" si="309"/>
        <v>2.2163983701112421E-8</v>
      </c>
      <c r="AQ93" s="5">
        <f t="shared" si="310"/>
        <v>2.3490389399980315E-9</v>
      </c>
      <c r="AR93" s="5">
        <f t="shared" si="311"/>
        <v>6.0625776388988388E-5</v>
      </c>
      <c r="AS93" s="5">
        <f t="shared" si="312"/>
        <v>1.2641733167074457E-5</v>
      </c>
      <c r="AT93" s="5">
        <f t="shared" si="313"/>
        <v>1.3180319245902285E-6</v>
      </c>
      <c r="AU93" s="5">
        <f t="shared" si="314"/>
        <v>9.1612340980987266E-8</v>
      </c>
      <c r="AV93" s="5">
        <f t="shared" si="315"/>
        <v>4.7757688168057697E-9</v>
      </c>
      <c r="AW93" s="5">
        <f t="shared" si="316"/>
        <v>4.8907086043865586E-13</v>
      </c>
      <c r="AX93" s="5">
        <f t="shared" si="317"/>
        <v>6.0658263320060678E-8</v>
      </c>
      <c r="AY93" s="5">
        <f t="shared" si="318"/>
        <v>2.5715345128019603E-8</v>
      </c>
      <c r="AZ93" s="5">
        <f t="shared" si="319"/>
        <v>5.4508564774097802E-9</v>
      </c>
      <c r="BA93" s="5">
        <f t="shared" si="320"/>
        <v>7.7027513311357314E-10</v>
      </c>
      <c r="BB93" s="5">
        <f t="shared" si="321"/>
        <v>8.1637232123805228E-11</v>
      </c>
      <c r="BC93" s="5">
        <f t="shared" si="322"/>
        <v>6.9218255995325162E-12</v>
      </c>
      <c r="BD93" s="5">
        <f t="shared" si="323"/>
        <v>4.283595447034465E-6</v>
      </c>
      <c r="BE93" s="5">
        <f t="shared" si="324"/>
        <v>8.9321859219835932E-7</v>
      </c>
      <c r="BF93" s="5">
        <f t="shared" si="325"/>
        <v>9.3127311310544434E-8</v>
      </c>
      <c r="BG93" s="5">
        <f t="shared" si="326"/>
        <v>6.4729926788963003E-9</v>
      </c>
      <c r="BH93" s="5">
        <f t="shared" si="327"/>
        <v>3.3743834352732697E-10</v>
      </c>
      <c r="BI93" s="5">
        <f t="shared" si="328"/>
        <v>1.4072580190451414E-11</v>
      </c>
      <c r="BJ93" s="8">
        <f t="shared" si="329"/>
        <v>0.12851267414274406</v>
      </c>
      <c r="BK93" s="8">
        <f t="shared" si="330"/>
        <v>0.57929751634927995</v>
      </c>
      <c r="BL93" s="8">
        <f t="shared" si="331"/>
        <v>0.28544293269652715</v>
      </c>
      <c r="BM93" s="8">
        <f t="shared" si="332"/>
        <v>2.644275363765098E-2</v>
      </c>
      <c r="BN93" s="8">
        <f t="shared" si="333"/>
        <v>0.97355690618533186</v>
      </c>
    </row>
    <row r="94" spans="1:66" x14ac:dyDescent="0.25">
      <c r="A94" t="s">
        <v>339</v>
      </c>
      <c r="B94" t="s">
        <v>124</v>
      </c>
      <c r="C94" t="s">
        <v>116</v>
      </c>
      <c r="D94" t="s">
        <v>70</v>
      </c>
      <c r="E94">
        <f>VLOOKUP(A94,home!$A$2:$E$405,3,FALSE)</f>
        <v>1.1719999999999999</v>
      </c>
      <c r="F94">
        <f>VLOOKUP(B94,home!$B$2:$E$405,3,FALSE)</f>
        <v>0.76790000000000003</v>
      </c>
      <c r="G94">
        <f>VLOOKUP(C94,away!$B$2:$E$405,4,FALSE)</f>
        <v>1.3652</v>
      </c>
      <c r="H94">
        <f>VLOOKUP(A94,away!$A$2:$E$405,3,FALSE)</f>
        <v>1.0484</v>
      </c>
      <c r="I94">
        <f>VLOOKUP(C94,away!$B$2:$E$405,3,FALSE)</f>
        <v>0.95379999999999998</v>
      </c>
      <c r="J94">
        <f>VLOOKUP(B94,home!$B$2:$E$405,4,FALSE)</f>
        <v>1.0491999999999999</v>
      </c>
      <c r="K94" s="3">
        <f t="shared" si="278"/>
        <v>1.2286510577599998</v>
      </c>
      <c r="L94" s="3">
        <f t="shared" si="279"/>
        <v>1.0491621448639998</v>
      </c>
      <c r="M94" s="5">
        <f t="shared" si="280"/>
        <v>0.10250812629452968</v>
      </c>
      <c r="N94" s="5">
        <f t="shared" si="281"/>
        <v>0.12594671780076955</v>
      </c>
      <c r="O94" s="5">
        <f t="shared" si="282"/>
        <v>0.10754764564915854</v>
      </c>
      <c r="P94" s="5">
        <f t="shared" si="283"/>
        <v>0.13213852858643629</v>
      </c>
      <c r="Q94" s="5">
        <f t="shared" si="284"/>
        <v>7.7372284023657867E-2</v>
      </c>
      <c r="R94" s="5">
        <f t="shared" si="285"/>
        <v>5.6417459292172289E-2</v>
      </c>
      <c r="S94" s="5">
        <f t="shared" si="286"/>
        <v>4.258343062192968E-2</v>
      </c>
      <c r="T94" s="5">
        <f t="shared" si="287"/>
        <v>8.1176071459287472E-2</v>
      </c>
      <c r="U94" s="5">
        <f t="shared" si="288"/>
        <v>6.9317371035459222E-2</v>
      </c>
      <c r="V94" s="5">
        <f t="shared" si="289"/>
        <v>6.0991499112708347E-3</v>
      </c>
      <c r="W94" s="5">
        <f t="shared" si="290"/>
        <v>3.1687846202324794E-2</v>
      </c>
      <c r="X94" s="5">
        <f t="shared" si="291"/>
        <v>3.3245688687751636E-2</v>
      </c>
      <c r="Y94" s="5">
        <f t="shared" si="292"/>
        <v>1.7440059025561158E-2</v>
      </c>
      <c r="Z94" s="5">
        <f t="shared" si="293"/>
        <v>1.9730354199584296E-2</v>
      </c>
      <c r="AA94" s="5">
        <f t="shared" si="294"/>
        <v>2.4241720557298698E-2</v>
      </c>
      <c r="AB94" s="5">
        <f t="shared" si="295"/>
        <v>1.4892307802323691E-2</v>
      </c>
      <c r="AC94" s="5">
        <f t="shared" si="296"/>
        <v>4.9138341761058887E-4</v>
      </c>
      <c r="AD94" s="5">
        <f t="shared" si="297"/>
        <v>9.7333264386556435E-3</v>
      </c>
      <c r="AE94" s="5">
        <f t="shared" si="298"/>
        <v>1.0211837643041432E-2</v>
      </c>
      <c r="AF94" s="5">
        <f t="shared" si="299"/>
        <v>5.3569367422881403E-3</v>
      </c>
      <c r="AG94" s="5">
        <f t="shared" si="300"/>
        <v>1.8734317474799311E-3</v>
      </c>
      <c r="AH94" s="5">
        <f t="shared" si="301"/>
        <v>5.1750851827405703E-3</v>
      </c>
      <c r="AI94" s="5">
        <f t="shared" si="302"/>
        <v>6.3583738837723032E-3</v>
      </c>
      <c r="AJ94" s="5">
        <f t="shared" si="303"/>
        <v>3.9061113989652002E-3</v>
      </c>
      <c r="AK94" s="5">
        <f t="shared" si="304"/>
        <v>1.5997493006889955E-3</v>
      </c>
      <c r="AL94" s="5">
        <f t="shared" si="305"/>
        <v>2.5336793919450495E-5</v>
      </c>
      <c r="AM94" s="5">
        <f t="shared" si="306"/>
        <v>2.3917723648755255E-3</v>
      </c>
      <c r="AN94" s="5">
        <f t="shared" si="307"/>
        <v>2.5093570243592475E-3</v>
      </c>
      <c r="AO94" s="5">
        <f t="shared" si="308"/>
        <v>1.3163611989531459E-3</v>
      </c>
      <c r="AP94" s="5">
        <f t="shared" si="309"/>
        <v>4.6035877963647638E-4</v>
      </c>
      <c r="AQ94" s="5">
        <f t="shared" si="310"/>
        <v>1.2074775116259473E-4</v>
      </c>
      <c r="AR94" s="5">
        <f t="shared" si="311"/>
        <v>1.0859006940356008E-3</v>
      </c>
      <c r="AS94" s="5">
        <f t="shared" si="312"/>
        <v>1.3341930363491587E-3</v>
      </c>
      <c r="AT94" s="5">
        <f t="shared" si="313"/>
        <v>8.1962884268321008E-4</v>
      </c>
      <c r="AU94" s="5">
        <f t="shared" si="314"/>
        <v>3.3567928151111024E-4</v>
      </c>
      <c r="AV94" s="5">
        <f t="shared" si="315"/>
        <v>1.0310817607418563E-4</v>
      </c>
      <c r="AW94" s="5">
        <f t="shared" si="316"/>
        <v>9.0723611348801369E-7</v>
      </c>
      <c r="AX94" s="5">
        <f t="shared" si="317"/>
        <v>4.897756076709084E-4</v>
      </c>
      <c r="AY94" s="5">
        <f t="shared" si="318"/>
        <v>5.1385402704607914E-4</v>
      </c>
      <c r="AZ94" s="5">
        <f t="shared" si="319"/>
        <v>2.6955809658133406E-4</v>
      </c>
      <c r="BA94" s="5">
        <f t="shared" si="320"/>
        <v>9.4270050258243236E-5</v>
      </c>
      <c r="BB94" s="5">
        <f t="shared" si="321"/>
        <v>2.4726142031343877E-5</v>
      </c>
      <c r="BC94" s="5">
        <f t="shared" si="322"/>
        <v>5.1883464415633304E-6</v>
      </c>
      <c r="BD94" s="5">
        <f t="shared" si="323"/>
        <v>1.8988098354394937E-4</v>
      </c>
      <c r="BE94" s="5">
        <f t="shared" si="324"/>
        <v>2.3329747127978252E-4</v>
      </c>
      <c r="BF94" s="5">
        <f t="shared" si="325"/>
        <v>1.43320592430319E-4</v>
      </c>
      <c r="BG94" s="5">
        <f t="shared" si="326"/>
        <v>5.8696999162767099E-5</v>
      </c>
      <c r="BH94" s="5">
        <f t="shared" si="327"/>
        <v>1.8029532527167914E-5</v>
      </c>
      <c r="BI94" s="5">
        <f t="shared" si="328"/>
        <v>4.4304008420846358E-6</v>
      </c>
      <c r="BJ94" s="8">
        <f t="shared" si="329"/>
        <v>0.40224016915983413</v>
      </c>
      <c r="BK94" s="8">
        <f t="shared" si="330"/>
        <v>0.28435980965274255</v>
      </c>
      <c r="BL94" s="8">
        <f t="shared" si="331"/>
        <v>0.29378199011301881</v>
      </c>
      <c r="BM94" s="8">
        <f t="shared" si="332"/>
        <v>0.39766861468752313</v>
      </c>
      <c r="BN94" s="8">
        <f t="shared" si="333"/>
        <v>0.60193076164672421</v>
      </c>
    </row>
    <row r="95" spans="1:66" x14ac:dyDescent="0.25">
      <c r="A95" t="s">
        <v>341</v>
      </c>
      <c r="B95" t="s">
        <v>153</v>
      </c>
      <c r="C95" t="s">
        <v>154</v>
      </c>
      <c r="D95" t="s">
        <v>70</v>
      </c>
      <c r="E95">
        <f>VLOOKUP(A95,home!$A$2:$E$405,3,FALSE)</f>
        <v>1.3095000000000001</v>
      </c>
      <c r="F95">
        <f>VLOOKUP(B95,home!$B$2:$E$405,3,FALSE)</f>
        <v>0.57269999999999999</v>
      </c>
      <c r="G95">
        <f>VLOOKUP(C95,away!$B$2:$E$405,4,FALSE)</f>
        <v>2.0364</v>
      </c>
      <c r="H95">
        <f>VLOOKUP(A95,away!$A$2:$E$405,3,FALSE)</f>
        <v>1.2142999999999999</v>
      </c>
      <c r="I95">
        <f>VLOOKUP(C95,away!$B$2:$E$405,3,FALSE)</f>
        <v>0.54900000000000004</v>
      </c>
      <c r="J95">
        <f>VLOOKUP(B95,home!$B$2:$E$405,4,FALSE)</f>
        <v>1.2353000000000001</v>
      </c>
      <c r="K95" s="3">
        <f t="shared" si="278"/>
        <v>1.5271995036600001</v>
      </c>
      <c r="L95" s="3">
        <f t="shared" si="279"/>
        <v>0.82351360971000009</v>
      </c>
      <c r="M95" s="5">
        <f t="shared" si="280"/>
        <v>9.530117743419729E-2</v>
      </c>
      <c r="N95" s="5">
        <f t="shared" si="281"/>
        <v>0.14554391087571972</v>
      </c>
      <c r="O95" s="5">
        <f t="shared" si="282"/>
        <v>7.8481816638449012E-2</v>
      </c>
      <c r="P95" s="5">
        <f t="shared" si="283"/>
        <v>0.11985739141657446</v>
      </c>
      <c r="Q95" s="5">
        <f t="shared" si="284"/>
        <v>0.11113729422506724</v>
      </c>
      <c r="R95" s="5">
        <f t="shared" si="285"/>
        <v>3.2315422058263737E-2</v>
      </c>
      <c r="S95" s="5">
        <f t="shared" si="286"/>
        <v>3.7685248661028105E-2</v>
      </c>
      <c r="T95" s="5">
        <f t="shared" si="287"/>
        <v>9.152307434068746E-2</v>
      </c>
      <c r="U95" s="5">
        <f t="shared" si="288"/>
        <v>4.9352096527943805E-2</v>
      </c>
      <c r="V95" s="5">
        <f t="shared" si="289"/>
        <v>5.2661767450233026E-3</v>
      </c>
      <c r="W95" s="5">
        <f t="shared" si="290"/>
        <v>5.6576273526212681E-2</v>
      </c>
      <c r="X95" s="5">
        <f t="shared" si="291"/>
        <v>4.6591331235511714E-2</v>
      </c>
      <c r="Y95" s="5">
        <f t="shared" si="292"/>
        <v>1.9184297683475265E-2</v>
      </c>
      <c r="Z95" s="5">
        <f t="shared" si="293"/>
        <v>8.8707299561676459E-3</v>
      </c>
      <c r="AA95" s="5">
        <f t="shared" si="294"/>
        <v>1.3547374386161123E-2</v>
      </c>
      <c r="AB95" s="5">
        <f t="shared" si="295"/>
        <v>1.0344771719220736E-2</v>
      </c>
      <c r="AC95" s="5">
        <f t="shared" si="296"/>
        <v>4.1394439213050311E-4</v>
      </c>
      <c r="AD95" s="5">
        <f t="shared" si="297"/>
        <v>2.1600814212041106E-2</v>
      </c>
      <c r="AE95" s="5">
        <f t="shared" si="298"/>
        <v>1.7788564484433042E-2</v>
      </c>
      <c r="AF95" s="5">
        <f t="shared" si="299"/>
        <v>7.3245624750672804E-3</v>
      </c>
      <c r="AG95" s="5">
        <f t="shared" si="300"/>
        <v>2.0106256277963564E-3</v>
      </c>
      <c r="AH95" s="5">
        <f t="shared" si="301"/>
        <v>1.826291711741562E-3</v>
      </c>
      <c r="AI95" s="5">
        <f t="shared" si="302"/>
        <v>2.7891117957100859E-3</v>
      </c>
      <c r="AJ95" s="5">
        <f t="shared" si="303"/>
        <v>2.1297650750303479E-3</v>
      </c>
      <c r="AK95" s="5">
        <f t="shared" si="304"/>
        <v>1.0841920551662497E-3</v>
      </c>
      <c r="AL95" s="5">
        <f t="shared" si="305"/>
        <v>2.0824210725639306E-5</v>
      </c>
      <c r="AM95" s="5">
        <f t="shared" si="306"/>
        <v>6.5977505486562024E-3</v>
      </c>
      <c r="AN95" s="5">
        <f t="shared" si="307"/>
        <v>5.4333373702900025E-3</v>
      </c>
      <c r="AO95" s="5">
        <f t="shared" si="308"/>
        <v>2.2372136352898793E-3</v>
      </c>
      <c r="AP95" s="5">
        <f t="shared" si="309"/>
        <v>6.1412529216333344E-4</v>
      </c>
      <c r="AQ95" s="5">
        <f t="shared" si="310"/>
        <v>1.2643513404090879E-4</v>
      </c>
      <c r="AR95" s="5">
        <f t="shared" si="311"/>
        <v>3.0079521598394982E-4</v>
      </c>
      <c r="AS95" s="5">
        <f t="shared" si="312"/>
        <v>4.5937430455399077E-4</v>
      </c>
      <c r="AT95" s="5">
        <f t="shared" si="313"/>
        <v>3.5077810495450629E-4</v>
      </c>
      <c r="AU95" s="5">
        <f t="shared" si="314"/>
        <v>1.7856938259377242E-4</v>
      </c>
      <c r="AV95" s="5">
        <f t="shared" si="315"/>
        <v>6.8177768116520497E-5</v>
      </c>
      <c r="AW95" s="5">
        <f t="shared" si="316"/>
        <v>7.2749934094394554E-7</v>
      </c>
      <c r="AX95" s="5">
        <f t="shared" si="317"/>
        <v>1.6793468938633759E-3</v>
      </c>
      <c r="AY95" s="5">
        <f t="shared" si="318"/>
        <v>1.3829650225207048E-3</v>
      </c>
      <c r="AZ95" s="5">
        <f t="shared" si="319"/>
        <v>5.6944525889934859E-4</v>
      </c>
      <c r="BA95" s="5">
        <f t="shared" si="320"/>
        <v>1.5631530689614939E-4</v>
      </c>
      <c r="BB95" s="5">
        <f t="shared" si="321"/>
        <v>3.2181945658743609E-5</v>
      </c>
      <c r="BC95" s="5">
        <f t="shared" si="322"/>
        <v>5.3004540473846048E-6</v>
      </c>
      <c r="BD95" s="5">
        <f t="shared" si="323"/>
        <v>4.1284825683073583E-5</v>
      </c>
      <c r="BE95" s="5">
        <f t="shared" si="324"/>
        <v>6.3050165291879604E-5</v>
      </c>
      <c r="BF95" s="5">
        <f t="shared" si="325"/>
        <v>4.8145090569719754E-5</v>
      </c>
      <c r="BG95" s="5">
        <f t="shared" si="326"/>
        <v>2.4509052807247248E-5</v>
      </c>
      <c r="BH95" s="5">
        <f t="shared" si="327"/>
        <v>9.3575533206011859E-6</v>
      </c>
      <c r="BI95" s="5">
        <f t="shared" si="328"/>
        <v>2.8581701573388192E-6</v>
      </c>
      <c r="BJ95" s="8">
        <f t="shared" si="329"/>
        <v>0.53811516554833783</v>
      </c>
      <c r="BK95" s="8">
        <f t="shared" si="330"/>
        <v>0.25992772788219998</v>
      </c>
      <c r="BL95" s="8">
        <f t="shared" si="331"/>
        <v>0.19341774160171923</v>
      </c>
      <c r="BM95" s="8">
        <f t="shared" si="332"/>
        <v>0.41631211481697356</v>
      </c>
      <c r="BN95" s="8">
        <f t="shared" si="333"/>
        <v>0.5826370126482715</v>
      </c>
    </row>
    <row r="96" spans="1:66" x14ac:dyDescent="0.25">
      <c r="A96" t="s">
        <v>344</v>
      </c>
      <c r="B96" t="s">
        <v>206</v>
      </c>
      <c r="C96" t="s">
        <v>209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344</v>
      </c>
      <c r="B97" t="s">
        <v>201</v>
      </c>
      <c r="C97" t="s">
        <v>213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346</v>
      </c>
      <c r="B98" t="s">
        <v>243</v>
      </c>
      <c r="C98" t="s">
        <v>245</v>
      </c>
      <c r="D98" t="s">
        <v>70</v>
      </c>
      <c r="E98">
        <f>VLOOKUP(A98,home!$A$2:$E$405,3,FALSE)</f>
        <v>1.4510000000000001</v>
      </c>
      <c r="F98">
        <f>VLOOKUP(B98,home!$B$2:$E$405,3,FALSE)</f>
        <v>1.1486000000000001</v>
      </c>
      <c r="G98">
        <f>VLOOKUP(C98,away!$B$2:$E$405,4,FALSE)</f>
        <v>2.4121000000000001</v>
      </c>
      <c r="H98">
        <f>VLOOKUP(A98,away!$A$2:$E$405,3,FALSE)</f>
        <v>1.0980000000000001</v>
      </c>
      <c r="I98">
        <f>VLOOKUP(C98,away!$B$2:$E$405,3,FALSE)</f>
        <v>0</v>
      </c>
      <c r="J98">
        <f>VLOOKUP(B98,home!$B$2:$E$405,4,FALSE)</f>
        <v>0.60719999999999996</v>
      </c>
      <c r="K98" s="3">
        <f t="shared" si="278"/>
        <v>4.0200507250600008</v>
      </c>
      <c r="L98" s="3">
        <f t="shared" si="279"/>
        <v>0</v>
      </c>
      <c r="M98" s="5">
        <f t="shared" si="280"/>
        <v>1.7952054297375491E-2</v>
      </c>
      <c r="N98" s="5">
        <f t="shared" si="281"/>
        <v>7.2168168894480855E-2</v>
      </c>
      <c r="O98" s="5">
        <f t="shared" si="282"/>
        <v>0</v>
      </c>
      <c r="P98" s="5">
        <f t="shared" si="283"/>
        <v>0</v>
      </c>
      <c r="Q98" s="5">
        <f t="shared" si="284"/>
        <v>0.14505984984525519</v>
      </c>
      <c r="R98" s="5">
        <f t="shared" si="285"/>
        <v>0</v>
      </c>
      <c r="S98" s="5">
        <f t="shared" si="286"/>
        <v>0</v>
      </c>
      <c r="T98" s="5">
        <f t="shared" si="287"/>
        <v>0</v>
      </c>
      <c r="U98" s="5">
        <f t="shared" si="288"/>
        <v>0</v>
      </c>
      <c r="V98" s="5">
        <f t="shared" si="289"/>
        <v>0</v>
      </c>
      <c r="W98" s="5">
        <f t="shared" si="290"/>
        <v>0.1943826515158377</v>
      </c>
      <c r="X98" s="5">
        <f t="shared" si="291"/>
        <v>0</v>
      </c>
      <c r="Y98" s="5">
        <f t="shared" si="292"/>
        <v>0</v>
      </c>
      <c r="Z98" s="5">
        <f t="shared" si="293"/>
        <v>0</v>
      </c>
      <c r="AA98" s="5">
        <f t="shared" si="294"/>
        <v>0</v>
      </c>
      <c r="AB98" s="5">
        <f t="shared" si="295"/>
        <v>0</v>
      </c>
      <c r="AC98" s="5">
        <f t="shared" si="296"/>
        <v>0</v>
      </c>
      <c r="AD98" s="5">
        <f t="shared" si="297"/>
        <v>0.19535702979133218</v>
      </c>
      <c r="AE98" s="5">
        <f t="shared" si="298"/>
        <v>0</v>
      </c>
      <c r="AF98" s="5">
        <f t="shared" si="299"/>
        <v>0</v>
      </c>
      <c r="AG98" s="5">
        <f t="shared" si="300"/>
        <v>0</v>
      </c>
      <c r="AH98" s="5">
        <f t="shared" si="301"/>
        <v>0</v>
      </c>
      <c r="AI98" s="5">
        <f t="shared" si="302"/>
        <v>0</v>
      </c>
      <c r="AJ98" s="5">
        <f t="shared" si="303"/>
        <v>0</v>
      </c>
      <c r="AK98" s="5">
        <f t="shared" si="304"/>
        <v>0</v>
      </c>
      <c r="AL98" s="5">
        <f t="shared" si="305"/>
        <v>0</v>
      </c>
      <c r="AM98" s="5">
        <f t="shared" si="306"/>
        <v>0.15706903385164264</v>
      </c>
      <c r="AN98" s="5">
        <f t="shared" si="307"/>
        <v>0</v>
      </c>
      <c r="AO98" s="5">
        <f t="shared" si="308"/>
        <v>0</v>
      </c>
      <c r="AP98" s="5">
        <f t="shared" si="309"/>
        <v>0</v>
      </c>
      <c r="AQ98" s="5">
        <f t="shared" si="310"/>
        <v>0</v>
      </c>
      <c r="AR98" s="5">
        <f t="shared" si="311"/>
        <v>0</v>
      </c>
      <c r="AS98" s="5">
        <f t="shared" si="312"/>
        <v>0</v>
      </c>
      <c r="AT98" s="5">
        <f t="shared" si="313"/>
        <v>0</v>
      </c>
      <c r="AU98" s="5">
        <f t="shared" si="314"/>
        <v>0</v>
      </c>
      <c r="AV98" s="5">
        <f t="shared" si="315"/>
        <v>0</v>
      </c>
      <c r="AW98" s="5">
        <f t="shared" si="316"/>
        <v>0</v>
      </c>
      <c r="AX98" s="5">
        <f t="shared" si="317"/>
        <v>0.10523758056996162</v>
      </c>
      <c r="AY98" s="5">
        <f t="shared" si="318"/>
        <v>0</v>
      </c>
      <c r="AZ98" s="5">
        <f t="shared" si="319"/>
        <v>0</v>
      </c>
      <c r="BA98" s="5">
        <f t="shared" si="320"/>
        <v>0</v>
      </c>
      <c r="BB98" s="5">
        <f t="shared" si="321"/>
        <v>0</v>
      </c>
      <c r="BC98" s="5">
        <f t="shared" si="322"/>
        <v>0</v>
      </c>
      <c r="BD98" s="5">
        <f t="shared" si="323"/>
        <v>0</v>
      </c>
      <c r="BE98" s="5">
        <f t="shared" si="324"/>
        <v>0</v>
      </c>
      <c r="BF98" s="5">
        <f t="shared" si="325"/>
        <v>0</v>
      </c>
      <c r="BG98" s="5">
        <f t="shared" si="326"/>
        <v>0</v>
      </c>
      <c r="BH98" s="5">
        <f t="shared" si="327"/>
        <v>0</v>
      </c>
      <c r="BI98" s="5">
        <f t="shared" si="328"/>
        <v>0</v>
      </c>
      <c r="BJ98" s="8">
        <f t="shared" si="329"/>
        <v>0.86927431446851011</v>
      </c>
      <c r="BK98" s="8">
        <f t="shared" si="330"/>
        <v>1.7952054297375491E-2</v>
      </c>
      <c r="BL98" s="8">
        <f t="shared" si="331"/>
        <v>0</v>
      </c>
      <c r="BM98" s="8">
        <f t="shared" si="332"/>
        <v>0.65204629572877404</v>
      </c>
      <c r="BN98" s="8">
        <f t="shared" si="333"/>
        <v>0.23518007303711153</v>
      </c>
    </row>
    <row r="99" spans="1:66" x14ac:dyDescent="0.25">
      <c r="A99" t="s">
        <v>347</v>
      </c>
      <c r="B99" t="s">
        <v>248</v>
      </c>
      <c r="C99" t="s">
        <v>257</v>
      </c>
      <c r="D99" t="s">
        <v>70</v>
      </c>
      <c r="E99">
        <f>VLOOKUP(A99,home!$A$2:$E$405,3,FALSE)</f>
        <v>1.1607000000000001</v>
      </c>
      <c r="F99">
        <f>VLOOKUP(B99,home!$B$2:$E$405,3,FALSE)</f>
        <v>1.1487000000000001</v>
      </c>
      <c r="G99">
        <f>VLOOKUP(C99,away!$B$2:$E$405,4,FALSE)</f>
        <v>0.86150000000000004</v>
      </c>
      <c r="H99">
        <f>VLOOKUP(A99,away!$A$2:$E$405,3,FALSE)</f>
        <v>0.83930000000000005</v>
      </c>
      <c r="I99">
        <f>VLOOKUP(C99,away!$B$2:$E$405,3,FALSE)</f>
        <v>0.79430000000000001</v>
      </c>
      <c r="J99">
        <f>VLOOKUP(B99,home!$B$2:$E$405,4,FALSE)</f>
        <v>1.1915</v>
      </c>
      <c r="K99" s="3">
        <f t="shared" si="278"/>
        <v>1.1486345815350001</v>
      </c>
      <c r="L99" s="3">
        <f t="shared" si="279"/>
        <v>0.79432061208500016</v>
      </c>
      <c r="M99" s="5">
        <f t="shared" si="280"/>
        <v>0.14327990365994742</v>
      </c>
      <c r="N99" s="5">
        <f t="shared" si="281"/>
        <v>0.16457625218281879</v>
      </c>
      <c r="O99" s="5">
        <f t="shared" si="282"/>
        <v>0.11381018077464927</v>
      </c>
      <c r="P99" s="5">
        <f t="shared" si="283"/>
        <v>0.13072630936851198</v>
      </c>
      <c r="Q99" s="5">
        <f t="shared" si="284"/>
        <v>9.4518987278305391E-2</v>
      </c>
      <c r="R99" s="5">
        <f t="shared" si="285"/>
        <v>4.5200886227211967E-2</v>
      </c>
      <c r="S99" s="5">
        <f t="shared" si="286"/>
        <v>2.9818152309885108E-2</v>
      </c>
      <c r="T99" s="5">
        <f t="shared" si="287"/>
        <v>7.5078379828557876E-2</v>
      </c>
      <c r="U99" s="5">
        <f t="shared" si="288"/>
        <v>5.1919301036604755E-2</v>
      </c>
      <c r="V99" s="5">
        <f t="shared" si="289"/>
        <v>3.0228454189537434E-3</v>
      </c>
      <c r="W99" s="5">
        <f t="shared" si="290"/>
        <v>3.6189259133176097E-2</v>
      </c>
      <c r="X99" s="5">
        <f t="shared" si="291"/>
        <v>2.8745874465567117E-2</v>
      </c>
      <c r="Y99" s="5">
        <f t="shared" si="292"/>
        <v>1.1416720300203924E-2</v>
      </c>
      <c r="Z99" s="5">
        <f t="shared" si="293"/>
        <v>1.1967998538261157E-2</v>
      </c>
      <c r="AA99" s="5">
        <f t="shared" si="294"/>
        <v>1.3746856992807095E-2</v>
      </c>
      <c r="AB99" s="5">
        <f t="shared" si="295"/>
        <v>7.8950576646772356E-3</v>
      </c>
      <c r="AC99" s="5">
        <f t="shared" si="296"/>
        <v>1.7237476057231998E-4</v>
      </c>
      <c r="AD99" s="5">
        <f t="shared" si="297"/>
        <v>1.0392058630124349E-2</v>
      </c>
      <c r="AE99" s="5">
        <f t="shared" si="298"/>
        <v>8.2546263719035819E-3</v>
      </c>
      <c r="AF99" s="5">
        <f t="shared" si="299"/>
        <v>3.2784099361317185E-3</v>
      </c>
      <c r="AG99" s="5">
        <f t="shared" si="300"/>
        <v>8.6803619571123117E-4</v>
      </c>
      <c r="AH99" s="5">
        <f t="shared" si="301"/>
        <v>2.3766069810859966E-3</v>
      </c>
      <c r="AI99" s="5">
        <f t="shared" si="302"/>
        <v>2.7298529651928732E-3</v>
      </c>
      <c r="AJ99" s="5">
        <f t="shared" si="303"/>
        <v>1.5678017591631978E-3</v>
      </c>
      <c r="AK99" s="5">
        <f t="shared" si="304"/>
        <v>6.002771058554188E-4</v>
      </c>
      <c r="AL99" s="5">
        <f t="shared" si="305"/>
        <v>6.2908797960615727E-6</v>
      </c>
      <c r="AM99" s="5">
        <f t="shared" si="306"/>
        <v>2.3873355831800138E-3</v>
      </c>
      <c r="AN99" s="5">
        <f t="shared" si="307"/>
        <v>1.8963098616838494E-3</v>
      </c>
      <c r="AO99" s="5">
        <f t="shared" si="308"/>
        <v>7.5313900501776854E-4</v>
      </c>
      <c r="AP99" s="5">
        <f t="shared" si="309"/>
        <v>1.9941127848360069E-4</v>
      </c>
      <c r="AQ99" s="5">
        <f t="shared" si="310"/>
        <v>3.959912219543652E-5</v>
      </c>
      <c r="AR99" s="5">
        <f t="shared" si="311"/>
        <v>3.7755758238034278E-4</v>
      </c>
      <c r="AS99" s="5">
        <f t="shared" si="312"/>
        <v>4.3367569564281127E-4</v>
      </c>
      <c r="AT99" s="5">
        <f t="shared" si="313"/>
        <v>2.4906745059329039E-4</v>
      </c>
      <c r="AU99" s="5">
        <f t="shared" si="314"/>
        <v>9.5362495628737785E-5</v>
      </c>
      <c r="AV99" s="5">
        <f t="shared" si="315"/>
        <v>2.7384165065162121E-5</v>
      </c>
      <c r="AW99" s="5">
        <f t="shared" si="316"/>
        <v>1.5943607919670818E-7</v>
      </c>
      <c r="AX99" s="5">
        <f t="shared" si="317"/>
        <v>4.5702936809493227E-4</v>
      </c>
      <c r="AY99" s="5">
        <f t="shared" si="318"/>
        <v>3.6302784740598743E-4</v>
      </c>
      <c r="AZ99" s="5">
        <f t="shared" si="319"/>
        <v>1.4418025097771199E-4</v>
      </c>
      <c r="BA99" s="5">
        <f t="shared" si="320"/>
        <v>3.8175115069061714E-5</v>
      </c>
      <c r="BB99" s="5">
        <f t="shared" si="321"/>
        <v>7.5808201920181018E-6</v>
      </c>
      <c r="BC99" s="5">
        <f t="shared" si="322"/>
        <v>1.2043203470060299E-6</v>
      </c>
      <c r="BD99" s="5">
        <f t="shared" si="323"/>
        <v>4.9983628322281105E-5</v>
      </c>
      <c r="BE99" s="5">
        <f t="shared" si="324"/>
        <v>5.7412924001564334E-5</v>
      </c>
      <c r="BF99" s="5">
        <f t="shared" si="325"/>
        <v>3.2973234967618812E-5</v>
      </c>
      <c r="BG99" s="5">
        <f t="shared" si="326"/>
        <v>1.2624732649628687E-5</v>
      </c>
      <c r="BH99" s="5">
        <f t="shared" si="327"/>
        <v>3.6253011259993748E-6</v>
      </c>
      <c r="BI99" s="5">
        <f t="shared" si="328"/>
        <v>8.328292483601313E-7</v>
      </c>
      <c r="BJ99" s="8">
        <f t="shared" si="329"/>
        <v>0.4396055968951475</v>
      </c>
      <c r="BK99" s="8">
        <f t="shared" si="330"/>
        <v>0.30738890424507265</v>
      </c>
      <c r="BL99" s="8">
        <f t="shared" si="331"/>
        <v>0.24118732154687361</v>
      </c>
      <c r="BM99" s="8">
        <f t="shared" si="332"/>
        <v>0.30767443332258321</v>
      </c>
      <c r="BN99" s="8">
        <f t="shared" si="333"/>
        <v>0.69211251949144481</v>
      </c>
    </row>
    <row r="100" spans="1:66" s="15" customFormat="1" x14ac:dyDescent="0.25">
      <c r="A100" t="s">
        <v>347</v>
      </c>
      <c r="B100" t="s">
        <v>325</v>
      </c>
      <c r="C100" t="s">
        <v>249</v>
      </c>
      <c r="D100" t="s">
        <v>70</v>
      </c>
      <c r="E100">
        <f>VLOOKUP(A100,home!$A$2:$E$405,3,FALSE)</f>
        <v>1.1607000000000001</v>
      </c>
      <c r="F100">
        <f>VLOOKUP(B100,home!$B$2:$E$405,3,FALSE)</f>
        <v>0.57440000000000002</v>
      </c>
      <c r="G100">
        <f>VLOOKUP(C100,away!$B$2:$E$405,4,FALSE)</f>
        <v>1.4359</v>
      </c>
      <c r="H100">
        <f>VLOOKUP(A100,away!$A$2:$E$405,3,FALSE)</f>
        <v>0.83930000000000005</v>
      </c>
      <c r="I100">
        <f>VLOOKUP(C100,away!$B$2:$E$405,3,FALSE)</f>
        <v>0</v>
      </c>
      <c r="J100">
        <f>VLOOKUP(B100,home!$B$2:$E$405,4,FALSE)</f>
        <v>0.3972</v>
      </c>
      <c r="K100" s="3">
        <f t="shared" si="278"/>
        <v>0.9573232602720001</v>
      </c>
      <c r="L100" s="3">
        <f t="shared" si="279"/>
        <v>0</v>
      </c>
      <c r="M100" s="5">
        <f t="shared" si="280"/>
        <v>0.38391916350071487</v>
      </c>
      <c r="N100" s="5">
        <f t="shared" si="281"/>
        <v>0.36753474528340341</v>
      </c>
      <c r="O100" s="5">
        <f t="shared" si="282"/>
        <v>0</v>
      </c>
      <c r="P100" s="5">
        <f t="shared" si="283"/>
        <v>0</v>
      </c>
      <c r="Q100" s="5">
        <f t="shared" si="284"/>
        <v>0.17592478030897343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5.6138961416007278E-2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1.3435783392764022E-2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2.572477592373851E-3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4.1044877261799985E-4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0.61601719676614008</v>
      </c>
      <c r="BK100" s="8">
        <f t="shared" si="330"/>
        <v>0.38391916350071487</v>
      </c>
      <c r="BL100" s="8">
        <f t="shared" si="331"/>
        <v>0</v>
      </c>
      <c r="BM100" s="8">
        <f t="shared" si="332"/>
        <v>7.2557671173763147E-2</v>
      </c>
      <c r="BN100" s="8">
        <f t="shared" si="333"/>
        <v>0.92737868909309173</v>
      </c>
    </row>
    <row r="101" spans="1:66" x14ac:dyDescent="0.25">
      <c r="A101" t="s">
        <v>348</v>
      </c>
      <c r="B101" t="s">
        <v>327</v>
      </c>
      <c r="C101" t="s">
        <v>269</v>
      </c>
      <c r="D101" t="s">
        <v>70</v>
      </c>
      <c r="E101">
        <f>VLOOKUP(A101,home!$A$2:$E$405,3,FALSE)</f>
        <v>1.2707999999999999</v>
      </c>
      <c r="F101">
        <f>VLOOKUP(B101,home!$B$2:$E$405,3,FALSE)</f>
        <v>0.78690000000000004</v>
      </c>
      <c r="G101">
        <f>VLOOKUP(C101,away!$B$2:$E$405,4,FALSE)</f>
        <v>0.78690000000000004</v>
      </c>
      <c r="H101">
        <f>VLOOKUP(A101,away!$A$2:$E$405,3,FALSE)</f>
        <v>1.2917000000000001</v>
      </c>
      <c r="I101">
        <f>VLOOKUP(C101,away!$B$2:$E$405,3,FALSE)</f>
        <v>0.7742</v>
      </c>
      <c r="J101">
        <f>VLOOKUP(B101,home!$B$2:$E$405,4,FALSE)</f>
        <v>1.0322</v>
      </c>
      <c r="K101" s="3">
        <f t="shared" si="278"/>
        <v>0.78689411398800013</v>
      </c>
      <c r="L101" s="3">
        <f t="shared" si="279"/>
        <v>1.0322352393080001</v>
      </c>
      <c r="M101" s="5">
        <f t="shared" si="280"/>
        <v>0.16216687954756068</v>
      </c>
      <c r="N101" s="5">
        <f t="shared" si="281"/>
        <v>0.12760816299977648</v>
      </c>
      <c r="O101" s="5">
        <f t="shared" si="282"/>
        <v>0.16739436771760793</v>
      </c>
      <c r="P101" s="5">
        <f t="shared" si="283"/>
        <v>0.13172164267172856</v>
      </c>
      <c r="Q101" s="5">
        <f t="shared" si="284"/>
        <v>5.0207056180672713E-2</v>
      </c>
      <c r="R101" s="5">
        <f t="shared" si="285"/>
        <v>8.6395182609898175E-2</v>
      </c>
      <c r="S101" s="5">
        <f t="shared" si="286"/>
        <v>2.6748049904743221E-2</v>
      </c>
      <c r="T101" s="5">
        <f t="shared" si="287"/>
        <v>5.1825492651606901E-2</v>
      </c>
      <c r="U101" s="5">
        <f t="shared" si="288"/>
        <v>6.7983860672647292E-2</v>
      </c>
      <c r="V101" s="5">
        <f t="shared" si="289"/>
        <v>2.4140407307912371E-3</v>
      </c>
      <c r="W101" s="5">
        <f t="shared" si="290"/>
        <v>1.3169212329745401E-2</v>
      </c>
      <c r="X101" s="5">
        <f t="shared" si="291"/>
        <v>1.359372504069261E-2</v>
      </c>
      <c r="Y101" s="5">
        <f t="shared" si="292"/>
        <v>7.0159610102332433E-3</v>
      </c>
      <c r="Z101" s="5">
        <f t="shared" si="293"/>
        <v>2.972671733212888E-2</v>
      </c>
      <c r="AA101" s="5">
        <f t="shared" si="294"/>
        <v>2.3391778896837277E-2</v>
      </c>
      <c r="AB101" s="5">
        <f t="shared" si="295"/>
        <v>9.2034265648149854E-3</v>
      </c>
      <c r="AC101" s="5">
        <f t="shared" si="296"/>
        <v>1.2255177021328181E-4</v>
      </c>
      <c r="AD101" s="5">
        <f t="shared" si="297"/>
        <v>2.5906939170337131E-3</v>
      </c>
      <c r="AE101" s="5">
        <f t="shared" si="298"/>
        <v>2.674205555423075E-3</v>
      </c>
      <c r="AF101" s="5">
        <f t="shared" si="299"/>
        <v>1.3802046057304603E-3</v>
      </c>
      <c r="AG101" s="5">
        <f t="shared" si="300"/>
        <v>4.7489861049672866E-4</v>
      </c>
      <c r="AH101" s="5">
        <f t="shared" si="301"/>
        <v>7.6712412947928296E-3</v>
      </c>
      <c r="AI101" s="5">
        <f t="shared" si="302"/>
        <v>6.0364546218541612E-3</v>
      </c>
      <c r="AJ101" s="5">
        <f t="shared" si="303"/>
        <v>2.3750253056463496E-3</v>
      </c>
      <c r="AK101" s="5">
        <f t="shared" si="304"/>
        <v>6.2296447786188791E-4</v>
      </c>
      <c r="AL101" s="5">
        <f t="shared" si="305"/>
        <v>3.981755221500044E-6</v>
      </c>
      <c r="AM101" s="5">
        <f t="shared" si="306"/>
        <v>4.0772035889166918E-4</v>
      </c>
      <c r="AN101" s="5">
        <f t="shared" si="307"/>
        <v>4.2086332223128582E-4</v>
      </c>
      <c r="AO101" s="5">
        <f t="shared" si="308"/>
        <v>2.172149760696856E-4</v>
      </c>
      <c r="AP101" s="5">
        <f t="shared" si="309"/>
        <v>7.4738984268191163E-5</v>
      </c>
      <c r="AQ101" s="5">
        <f t="shared" si="310"/>
        <v>1.9287053327928286E-5</v>
      </c>
      <c r="AR101" s="5">
        <f t="shared" si="311"/>
        <v>1.5837051187439785E-3</v>
      </c>
      <c r="AS101" s="5">
        <f t="shared" si="312"/>
        <v>1.2462082362323032E-3</v>
      </c>
      <c r="AT101" s="5">
        <f t="shared" si="313"/>
        <v>4.9031696294728341E-4</v>
      </c>
      <c r="AU101" s="5">
        <f t="shared" si="314"/>
        <v>1.2860917737722989E-4</v>
      </c>
      <c r="AV101" s="5">
        <f t="shared" si="315"/>
        <v>2.5300451170745212E-5</v>
      </c>
      <c r="AW101" s="5">
        <f t="shared" si="316"/>
        <v>8.9839439874804344E-8</v>
      </c>
      <c r="AX101" s="5">
        <f t="shared" si="317"/>
        <v>5.3472125094154889E-5</v>
      </c>
      <c r="AY101" s="5">
        <f t="shared" si="318"/>
        <v>5.5195811842872282E-5</v>
      </c>
      <c r="AZ101" s="5">
        <f t="shared" si="319"/>
        <v>2.8487531023213303E-5</v>
      </c>
      <c r="BA101" s="5">
        <f t="shared" si="320"/>
        <v>9.8019444676802231E-6</v>
      </c>
      <c r="BB101" s="5">
        <f t="shared" si="321"/>
        <v>2.5294781233199049E-6</v>
      </c>
      <c r="BC101" s="5">
        <f t="shared" si="322"/>
        <v>5.2220329118989486E-7</v>
      </c>
      <c r="BD101" s="5">
        <f t="shared" si="323"/>
        <v>2.7245937203999908E-4</v>
      </c>
      <c r="BE101" s="5">
        <f t="shared" si="324"/>
        <v>2.1439667615914194E-4</v>
      </c>
      <c r="BF101" s="5">
        <f t="shared" si="325"/>
        <v>8.4353741264110095E-5</v>
      </c>
      <c r="BG101" s="5">
        <f t="shared" si="326"/>
        <v>2.2125820831198309E-5</v>
      </c>
      <c r="BH101" s="5">
        <f t="shared" si="327"/>
        <v>4.3526695448057565E-6</v>
      </c>
      <c r="BI101" s="5">
        <f t="shared" si="328"/>
        <v>6.8501800898849582E-7</v>
      </c>
      <c r="BJ101" s="8">
        <f t="shared" si="329"/>
        <v>0.2718294466900425</v>
      </c>
      <c r="BK101" s="8">
        <f t="shared" si="330"/>
        <v>0.32323234219210134</v>
      </c>
      <c r="BL101" s="8">
        <f t="shared" si="331"/>
        <v>0.37514681540628064</v>
      </c>
      <c r="BM101" s="8">
        <f t="shared" si="332"/>
        <v>0.27438692392090586</v>
      </c>
      <c r="BN101" s="8">
        <f t="shared" si="333"/>
        <v>0.72549329172724453</v>
      </c>
    </row>
    <row r="102" spans="1:66" x14ac:dyDescent="0.25">
      <c r="A102" t="s">
        <v>349</v>
      </c>
      <c r="B102" t="s">
        <v>286</v>
      </c>
      <c r="C102" t="s">
        <v>274</v>
      </c>
      <c r="D102" t="s">
        <v>70</v>
      </c>
      <c r="E102">
        <f>VLOOKUP(A102,home!$A$2:$E$405,3,FALSE)</f>
        <v>1.4559</v>
      </c>
      <c r="F102">
        <f>VLOOKUP(B102,home!$B$2:$E$405,3,FALSE)</f>
        <v>0.5151</v>
      </c>
      <c r="G102">
        <f>VLOOKUP(C102,away!$B$2:$E$405,4,FALSE)</f>
        <v>0.8831</v>
      </c>
      <c r="H102">
        <f>VLOOKUP(A102,away!$A$2:$E$405,3,FALSE)</f>
        <v>1.0662</v>
      </c>
      <c r="I102">
        <f>VLOOKUP(C102,away!$B$2:$E$405,3,FALSE)</f>
        <v>1.2059</v>
      </c>
      <c r="J102">
        <f>VLOOKUP(B102,home!$B$2:$E$405,4,FALSE)</f>
        <v>1.2896000000000001</v>
      </c>
      <c r="K102" s="3">
        <f t="shared" si="278"/>
        <v>0.66226679487899998</v>
      </c>
      <c r="L102" s="3">
        <f t="shared" si="279"/>
        <v>1.6580781559680002</v>
      </c>
      <c r="M102" s="5">
        <f t="shared" si="280"/>
        <v>9.8239691893937706E-2</v>
      </c>
      <c r="N102" s="5">
        <f t="shared" si="281"/>
        <v>6.5060885880498603E-2</v>
      </c>
      <c r="O102" s="5">
        <f t="shared" si="282"/>
        <v>0.1628890871783647</v>
      </c>
      <c r="P102" s="5">
        <f t="shared" si="283"/>
        <v>0.1078760336863816</v>
      </c>
      <c r="Q102" s="5">
        <f t="shared" si="284"/>
        <v>2.1543832182033092E-2</v>
      </c>
      <c r="R102" s="5">
        <f t="shared" si="285"/>
        <v>0.13504141864800695</v>
      </c>
      <c r="S102" s="5">
        <f t="shared" si="286"/>
        <v>2.9614401316703103E-2</v>
      </c>
      <c r="T102" s="5">
        <f t="shared" si="287"/>
        <v>3.5721357536869482E-2</v>
      </c>
      <c r="U102" s="5">
        <f t="shared" si="288"/>
        <v>8.9433447503928773E-2</v>
      </c>
      <c r="V102" s="5">
        <f t="shared" si="289"/>
        <v>3.613253453481644E-3</v>
      </c>
      <c r="W102" s="5">
        <f t="shared" si="290"/>
        <v>4.7559215628687037E-3</v>
      </c>
      <c r="X102" s="5">
        <f t="shared" si="291"/>
        <v>7.8856896548897878E-3</v>
      </c>
      <c r="Y102" s="5">
        <f t="shared" si="292"/>
        <v>6.5375448807578011E-3</v>
      </c>
      <c r="Z102" s="5">
        <f t="shared" si="293"/>
        <v>7.4636408803730014E-2</v>
      </c>
      <c r="AA102" s="5">
        <f t="shared" si="294"/>
        <v>4.9429215239725051E-2</v>
      </c>
      <c r="AB102" s="5">
        <f t="shared" si="295"/>
        <v>1.6367663975098461E-2</v>
      </c>
      <c r="AC102" s="5">
        <f t="shared" si="296"/>
        <v>2.4797986673632492E-4</v>
      </c>
      <c r="AD102" s="5">
        <f t="shared" si="297"/>
        <v>7.8742223253424498E-4</v>
      </c>
      <c r="AE102" s="5">
        <f t="shared" si="298"/>
        <v>1.3056076032885865E-3</v>
      </c>
      <c r="AF102" s="5">
        <f t="shared" si="299"/>
        <v>1.0823997236392704E-3</v>
      </c>
      <c r="AG102" s="5">
        <f t="shared" si="300"/>
        <v>5.9823444593069136E-4</v>
      </c>
      <c r="AH102" s="5">
        <f t="shared" si="301"/>
        <v>3.0938249769340637E-2</v>
      </c>
      <c r="AI102" s="5">
        <f t="shared" si="302"/>
        <v>2.0489375513907181E-2</v>
      </c>
      <c r="AJ102" s="5">
        <f t="shared" si="303"/>
        <v>6.7847165253337857E-3</v>
      </c>
      <c r="AK102" s="5">
        <f t="shared" si="304"/>
        <v>1.4977641557984641E-3</v>
      </c>
      <c r="AL102" s="5">
        <f t="shared" si="305"/>
        <v>1.0892169526131424E-5</v>
      </c>
      <c r="AM102" s="5">
        <f t="shared" si="306"/>
        <v>1.0429671963138426E-4</v>
      </c>
      <c r="AN102" s="5">
        <f t="shared" si="307"/>
        <v>1.7293211255991711E-4</v>
      </c>
      <c r="AO102" s="5">
        <f t="shared" si="308"/>
        <v>1.4336747915049907E-4</v>
      </c>
      <c r="AP102" s="5">
        <f t="shared" si="309"/>
        <v>7.9238161818546724E-5</v>
      </c>
      <c r="AQ102" s="5">
        <f t="shared" si="310"/>
        <v>3.2845766307597504E-5</v>
      </c>
      <c r="AR102" s="5">
        <f t="shared" si="311"/>
        <v>1.0259607225285142E-2</v>
      </c>
      <c r="AS102" s="5">
        <f t="shared" si="312"/>
        <v>6.7945971938070211E-3</v>
      </c>
      <c r="AT102" s="5">
        <f t="shared" si="313"/>
        <v>2.2499180530182114E-3</v>
      </c>
      <c r="AU102" s="5">
        <f t="shared" si="314"/>
        <v>4.9668200590425693E-4</v>
      </c>
      <c r="AV102" s="5">
        <f t="shared" si="315"/>
        <v>8.2234000031071187E-5</v>
      </c>
      <c r="AW102" s="5">
        <f t="shared" si="316"/>
        <v>3.322384330457853E-7</v>
      </c>
      <c r="AX102" s="5">
        <f t="shared" si="317"/>
        <v>1.151204237111175E-5</v>
      </c>
      <c r="AY102" s="5">
        <f t="shared" si="318"/>
        <v>1.9087865986118452E-5</v>
      </c>
      <c r="AZ102" s="5">
        <f t="shared" si="319"/>
        <v>1.5824586817813806E-5</v>
      </c>
      <c r="BA102" s="5">
        <f t="shared" si="320"/>
        <v>8.7461339099454108E-6</v>
      </c>
      <c r="BB102" s="5">
        <f t="shared" si="321"/>
        <v>3.6254433963128731E-6</v>
      </c>
      <c r="BC102" s="5">
        <f t="shared" si="322"/>
        <v>1.2022537002249621E-6</v>
      </c>
      <c r="BD102" s="5">
        <f t="shared" si="323"/>
        <v>2.8352051048427958E-3</v>
      </c>
      <c r="BE102" s="5">
        <f t="shared" si="324"/>
        <v>1.8776621976088173E-3</v>
      </c>
      <c r="BF102" s="5">
        <f t="shared" si="325"/>
        <v>6.2175666273792541E-4</v>
      </c>
      <c r="BG102" s="5">
        <f t="shared" si="326"/>
        <v>1.3725626407536977E-4</v>
      </c>
      <c r="BH102" s="5">
        <f t="shared" si="327"/>
        <v>2.2725066521565183E-5</v>
      </c>
      <c r="BI102" s="5">
        <f t="shared" si="328"/>
        <v>3.0100113937298092E-6</v>
      </c>
      <c r="BJ102" s="8">
        <f t="shared" si="329"/>
        <v>0.14587157426895972</v>
      </c>
      <c r="BK102" s="8">
        <f t="shared" si="330"/>
        <v>0.23962134025275264</v>
      </c>
      <c r="BL102" s="8">
        <f t="shared" si="331"/>
        <v>0.53825159229472985</v>
      </c>
      <c r="BM102" s="8">
        <f t="shared" si="332"/>
        <v>0.40771121052339648</v>
      </c>
      <c r="BN102" s="8">
        <f t="shared" si="333"/>
        <v>0.5906509494692227</v>
      </c>
    </row>
    <row r="103" spans="1:66" x14ac:dyDescent="0.25">
      <c r="A103" t="s">
        <v>349</v>
      </c>
      <c r="B103" t="s">
        <v>287</v>
      </c>
      <c r="C103" t="s">
        <v>280</v>
      </c>
      <c r="D103" t="s">
        <v>70</v>
      </c>
      <c r="E103">
        <f>VLOOKUP(A103,home!$A$2:$E$405,3,FALSE)</f>
        <v>1.4559</v>
      </c>
      <c r="F103">
        <f>VLOOKUP(B103,home!$B$2:$E$405,3,FALSE)</f>
        <v>1.0684</v>
      </c>
      <c r="G103">
        <f>VLOOKUP(C103,away!$B$2:$E$405,4,FALSE)</f>
        <v>0.76319999999999999</v>
      </c>
      <c r="H103">
        <f>VLOOKUP(A103,away!$A$2:$E$405,3,FALSE)</f>
        <v>1.0662</v>
      </c>
      <c r="I103">
        <f>VLOOKUP(C103,away!$B$2:$E$405,3,FALSE)</f>
        <v>0.72950000000000004</v>
      </c>
      <c r="J103">
        <f>VLOOKUP(B103,home!$B$2:$E$405,4,FALSE)</f>
        <v>1.2504999999999999</v>
      </c>
      <c r="K103" s="3">
        <f t="shared" si="278"/>
        <v>1.187145052992</v>
      </c>
      <c r="L103" s="3">
        <f t="shared" si="279"/>
        <v>0.9726300214500001</v>
      </c>
      <c r="M103" s="5">
        <f t="shared" si="280"/>
        <v>0.11535106352271797</v>
      </c>
      <c r="N103" s="5">
        <f t="shared" si="281"/>
        <v>0.13693844441836059</v>
      </c>
      <c r="O103" s="5">
        <f t="shared" si="282"/>
        <v>0.1121939073883815</v>
      </c>
      <c r="P103" s="5">
        <f t="shared" si="283"/>
        <v>0.13319044213195969</v>
      </c>
      <c r="Q103" s="5">
        <f t="shared" si="284"/>
        <v>8.1282898427838382E-2</v>
      </c>
      <c r="R103" s="5">
        <f t="shared" si="285"/>
        <v>5.456158127486041E-2</v>
      </c>
      <c r="S103" s="5">
        <f t="shared" si="286"/>
        <v>3.8447183176193993E-2</v>
      </c>
      <c r="T103" s="5">
        <f t="shared" si="287"/>
        <v>7.9058187241386621E-2</v>
      </c>
      <c r="U103" s="5">
        <f t="shared" si="288"/>
        <v>6.4772511293871474E-2</v>
      </c>
      <c r="V103" s="5">
        <f t="shared" si="289"/>
        <v>4.9325724729950126E-3</v>
      </c>
      <c r="W103" s="5">
        <f t="shared" si="290"/>
        <v>3.2164863587153175E-2</v>
      </c>
      <c r="X103" s="5">
        <f t="shared" si="291"/>
        <v>3.1284511960709117E-2</v>
      </c>
      <c r="Y103" s="5">
        <f t="shared" si="292"/>
        <v>1.5214127769698646E-2</v>
      </c>
      <c r="Z103" s="5">
        <f t="shared" si="293"/>
        <v>1.7689410655237804E-2</v>
      </c>
      <c r="AA103" s="5">
        <f t="shared" si="294"/>
        <v>2.0999896349709529E-2</v>
      </c>
      <c r="AB103" s="5">
        <f t="shared" si="295"/>
        <v>1.2464961532451217E-2</v>
      </c>
      <c r="AC103" s="5">
        <f t="shared" si="296"/>
        <v>3.5596307505909538E-4</v>
      </c>
      <c r="AD103" s="5">
        <f t="shared" si="297"/>
        <v>9.5460896719128559E-3</v>
      </c>
      <c r="AE103" s="5">
        <f t="shared" si="298"/>
        <v>9.2848134023562241E-3</v>
      </c>
      <c r="AF103" s="5">
        <f t="shared" si="299"/>
        <v>4.5153441293464911E-3</v>
      </c>
      <c r="AG103" s="5">
        <f t="shared" si="300"/>
        <v>1.4639197524601367E-3</v>
      </c>
      <c r="AH103" s="5">
        <f t="shared" si="301"/>
        <v>4.3013129662604508E-3</v>
      </c>
      <c r="AI103" s="5">
        <f t="shared" si="302"/>
        <v>5.1062824092664386E-3</v>
      </c>
      <c r="AJ103" s="5">
        <f t="shared" si="303"/>
        <v>3.0309489506703631E-3</v>
      </c>
      <c r="AK103" s="5">
        <f t="shared" si="304"/>
        <v>1.1993920175532046E-3</v>
      </c>
      <c r="AL103" s="5">
        <f t="shared" si="305"/>
        <v>1.6440552137756548E-5</v>
      </c>
      <c r="AM103" s="5">
        <f t="shared" si="306"/>
        <v>2.2665186258858708E-3</v>
      </c>
      <c r="AN103" s="5">
        <f t="shared" si="307"/>
        <v>2.2044840597121992E-3</v>
      </c>
      <c r="AO103" s="5">
        <f t="shared" si="308"/>
        <v>1.0720736891420297E-3</v>
      </c>
      <c r="AP103" s="5">
        <f t="shared" si="309"/>
        <v>3.4757701842206439E-4</v>
      </c>
      <c r="AQ103" s="5">
        <f t="shared" si="310"/>
        <v>8.4515960720844878E-5</v>
      </c>
      <c r="AR103" s="5">
        <f t="shared" si="311"/>
        <v>8.3671722452741332E-4</v>
      </c>
      <c r="AS103" s="5">
        <f t="shared" si="312"/>
        <v>9.933047138509152E-4</v>
      </c>
      <c r="AT103" s="5">
        <f t="shared" si="313"/>
        <v>5.8959838858087428E-4</v>
      </c>
      <c r="AU103" s="5">
        <f t="shared" si="314"/>
        <v>2.3331293675194652E-4</v>
      </c>
      <c r="AV103" s="5">
        <f t="shared" si="315"/>
        <v>6.9244074666027203E-5</v>
      </c>
      <c r="AW103" s="5">
        <f t="shared" si="316"/>
        <v>5.2730920847895591E-7</v>
      </c>
      <c r="AX103" s="5">
        <f t="shared" si="317"/>
        <v>4.484477290391056E-4</v>
      </c>
      <c r="AY103" s="5">
        <f t="shared" si="318"/>
        <v>4.3617372431450913E-4</v>
      </c>
      <c r="AZ103" s="5">
        <f t="shared" si="319"/>
        <v>2.121178294179737E-4</v>
      </c>
      <c r="BA103" s="5">
        <f t="shared" si="320"/>
        <v>6.8770722992243745E-5</v>
      </c>
      <c r="BB103" s="5">
        <f t="shared" si="321"/>
        <v>1.672211744476951E-5</v>
      </c>
      <c r="BC103" s="5">
        <f t="shared" si="322"/>
        <v>3.252886689799119E-6</v>
      </c>
      <c r="BD103" s="5">
        <f t="shared" si="323"/>
        <v>1.3563604867328037E-4</v>
      </c>
      <c r="BE103" s="5">
        <f t="shared" si="324"/>
        <v>1.6101966418986691E-4</v>
      </c>
      <c r="BF103" s="5">
        <f t="shared" si="325"/>
        <v>9.5576848888716828E-5</v>
      </c>
      <c r="BG103" s="5">
        <f t="shared" si="326"/>
        <v>3.7821194446268029E-5</v>
      </c>
      <c r="BH103" s="5">
        <f t="shared" si="327"/>
        <v>1.1224810971283902E-5</v>
      </c>
      <c r="BI103" s="5">
        <f t="shared" si="328"/>
        <v>2.6650957630659984E-6</v>
      </c>
      <c r="BJ103" s="8">
        <f t="shared" si="329"/>
        <v>0.40791385472500363</v>
      </c>
      <c r="BK103" s="8">
        <f t="shared" si="330"/>
        <v>0.29272983865537794</v>
      </c>
      <c r="BL103" s="8">
        <f t="shared" si="331"/>
        <v>0.2817969151843342</v>
      </c>
      <c r="BM103" s="8">
        <f t="shared" si="332"/>
        <v>0.36617603564072898</v>
      </c>
      <c r="BN103" s="8">
        <f t="shared" si="333"/>
        <v>0.63351833716411854</v>
      </c>
    </row>
    <row r="104" spans="1:66" s="10" customFormat="1" x14ac:dyDescent="0.25">
      <c r="A104" t="s">
        <v>349</v>
      </c>
      <c r="B104" t="s">
        <v>289</v>
      </c>
      <c r="C104" t="s">
        <v>278</v>
      </c>
      <c r="D104" t="s">
        <v>70</v>
      </c>
      <c r="E104">
        <f>VLOOKUP(A104,home!$A$2:$E$405,3,FALSE)</f>
        <v>1.4559</v>
      </c>
      <c r="F104">
        <f>VLOOKUP(B104,home!$B$2:$E$405,3,FALSE)</f>
        <v>0.76319999999999999</v>
      </c>
      <c r="G104">
        <f>VLOOKUP(C104,away!$B$2:$E$405,4,FALSE)</f>
        <v>0.85860000000000003</v>
      </c>
      <c r="H104">
        <f>VLOOKUP(A104,away!$A$2:$E$405,3,FALSE)</f>
        <v>1.0662</v>
      </c>
      <c r="I104">
        <f>VLOOKUP(C104,away!$B$2:$E$405,3,FALSE)</f>
        <v>1.0550999999999999</v>
      </c>
      <c r="J104">
        <f>VLOOKUP(B104,home!$B$2:$E$405,4,FALSE)</f>
        <v>1.1463000000000001</v>
      </c>
      <c r="K104" s="3">
        <f t="shared" si="278"/>
        <v>0.95402727676800003</v>
      </c>
      <c r="L104" s="3">
        <f t="shared" si="279"/>
        <v>1.289527456806</v>
      </c>
      <c r="M104" s="5">
        <f t="shared" si="280"/>
        <v>0.10608074457501269</v>
      </c>
      <c r="N104" s="5">
        <f t="shared" si="281"/>
        <v>0.10120392386442115</v>
      </c>
      <c r="O104" s="5">
        <f t="shared" si="282"/>
        <v>0.136794032767903</v>
      </c>
      <c r="P104" s="5">
        <f t="shared" si="283"/>
        <v>0.13050523855967505</v>
      </c>
      <c r="Q104" s="5">
        <f t="shared" si="284"/>
        <v>4.8275651941304849E-2</v>
      </c>
      <c r="R104" s="5">
        <f t="shared" si="285"/>
        <v>8.8199830590715317E-2</v>
      </c>
      <c r="S104" s="5">
        <f t="shared" si="286"/>
        <v>4.0138333680987133E-2</v>
      </c>
      <c r="T104" s="5">
        <f t="shared" si="287"/>
        <v>6.2252778673522483E-2</v>
      </c>
      <c r="U104" s="5">
        <f t="shared" si="288"/>
        <v>8.4145044189859075E-2</v>
      </c>
      <c r="V104" s="5">
        <f t="shared" si="289"/>
        <v>5.4866621054775284E-3</v>
      </c>
      <c r="W104" s="5">
        <f t="shared" si="290"/>
        <v>1.5352096251920964E-2</v>
      </c>
      <c r="X104" s="5">
        <f t="shared" si="291"/>
        <v>1.9796949636380567E-2</v>
      </c>
      <c r="Y104" s="5">
        <f t="shared" si="292"/>
        <v>1.2764355058559152E-2</v>
      </c>
      <c r="Z104" s="5">
        <f t="shared" si="293"/>
        <v>3.7912034410788387E-2</v>
      </c>
      <c r="AA104" s="5">
        <f t="shared" si="294"/>
        <v>3.616911494565915E-2</v>
      </c>
      <c r="AB104" s="5">
        <f t="shared" si="295"/>
        <v>1.725316111735798E-2</v>
      </c>
      <c r="AC104" s="5">
        <f t="shared" si="296"/>
        <v>4.2187094712635556E-4</v>
      </c>
      <c r="AD104" s="5">
        <f t="shared" si="297"/>
        <v>3.6615796449750936E-3</v>
      </c>
      <c r="AE104" s="5">
        <f t="shared" si="298"/>
        <v>4.7217074874773488E-3</v>
      </c>
      <c r="AF104" s="5">
        <f t="shared" si="299"/>
        <v>3.0443857240542577E-3</v>
      </c>
      <c r="AG104" s="5">
        <f t="shared" si="300"/>
        <v>1.3086063267587265E-3</v>
      </c>
      <c r="AH104" s="5">
        <f t="shared" si="301"/>
        <v>1.2222152329021378E-2</v>
      </c>
      <c r="AI104" s="5">
        <f t="shared" si="302"/>
        <v>1.1660266702699934E-2</v>
      </c>
      <c r="AJ104" s="5">
        <f t="shared" si="303"/>
        <v>5.5621062443827014E-3</v>
      </c>
      <c r="AK104" s="5">
        <f t="shared" si="304"/>
        <v>1.7688003578075727E-3</v>
      </c>
      <c r="AL104" s="5">
        <f t="shared" si="305"/>
        <v>2.0760174267890508E-5</v>
      </c>
      <c r="AM104" s="5">
        <f t="shared" si="306"/>
        <v>6.9864937147294591E-4</v>
      </c>
      <c r="AN104" s="5">
        <f t="shared" si="307"/>
        <v>9.0092754719461833E-4</v>
      </c>
      <c r="AO104" s="5">
        <f t="shared" si="308"/>
        <v>5.80885404350172E-4</v>
      </c>
      <c r="AP104" s="5">
        <f t="shared" si="309"/>
        <v>2.4968922605580075E-4</v>
      </c>
      <c r="AQ104" s="5">
        <f t="shared" si="310"/>
        <v>8.0495278166898797E-5</v>
      </c>
      <c r="AR104" s="5">
        <f t="shared" si="311"/>
        <v>3.152160201907693E-3</v>
      </c>
      <c r="AS104" s="5">
        <f t="shared" si="312"/>
        <v>3.0072468133624654E-3</v>
      </c>
      <c r="AT104" s="5">
        <f t="shared" si="313"/>
        <v>1.4344977439607191E-3</v>
      </c>
      <c r="AU104" s="5">
        <f t="shared" si="314"/>
        <v>4.5618332540022833E-4</v>
      </c>
      <c r="AV104" s="5">
        <f t="shared" si="315"/>
        <v>1.0880283390963754E-4</v>
      </c>
      <c r="AW104" s="5">
        <f t="shared" si="316"/>
        <v>7.0944687417790755E-7</v>
      </c>
      <c r="AX104" s="5">
        <f t="shared" si="317"/>
        <v>1.110884262136682E-4</v>
      </c>
      <c r="AY104" s="5">
        <f t="shared" si="318"/>
        <v>1.4325157573589256E-4</v>
      </c>
      <c r="AZ104" s="5">
        <f t="shared" si="319"/>
        <v>9.2363420071078829E-5</v>
      </c>
      <c r="BA104" s="5">
        <f t="shared" si="320"/>
        <v>3.9701722062054176E-5</v>
      </c>
      <c r="BB104" s="5">
        <f t="shared" si="321"/>
        <v>1.2799115170374848E-5</v>
      </c>
      <c r="BC104" s="5">
        <f t="shared" si="322"/>
        <v>3.3009620870041137E-6</v>
      </c>
      <c r="BD104" s="5">
        <f t="shared" si="323"/>
        <v>6.7746618810185315E-4</v>
      </c>
      <c r="BE104" s="5">
        <f t="shared" si="324"/>
        <v>6.4632122253720854E-4</v>
      </c>
      <c r="BF104" s="5">
        <f t="shared" si="325"/>
        <v>3.0830403792726877E-4</v>
      </c>
      <c r="BG104" s="5">
        <f t="shared" si="326"/>
        <v>9.8043487240110166E-5</v>
      </c>
      <c r="BH104" s="5">
        <f t="shared" si="327"/>
        <v>2.3384040284130112E-5</v>
      </c>
      <c r="BI104" s="5">
        <f t="shared" si="328"/>
        <v>4.4618024544203723E-6</v>
      </c>
      <c r="BJ104" s="8">
        <f t="shared" si="329"/>
        <v>0.27529518665795516</v>
      </c>
      <c r="BK104" s="8">
        <f t="shared" si="330"/>
        <v>0.2827968616182826</v>
      </c>
      <c r="BL104" s="8">
        <f t="shared" si="331"/>
        <v>0.40369138094249174</v>
      </c>
      <c r="BM104" s="8">
        <f t="shared" si="332"/>
        <v>0.38849349920162407</v>
      </c>
      <c r="BN104" s="8">
        <f t="shared" si="333"/>
        <v>0.6110594222990321</v>
      </c>
    </row>
    <row r="105" spans="1:66" x14ac:dyDescent="0.25">
      <c r="A105" t="s">
        <v>290</v>
      </c>
      <c r="B105" t="s">
        <v>301</v>
      </c>
      <c r="C105" t="s">
        <v>310</v>
      </c>
      <c r="D105" t="s">
        <v>70</v>
      </c>
      <c r="E105">
        <f>VLOOKUP(A105,home!$A$2:$E$405,3,FALSE)</f>
        <v>1.5758000000000001</v>
      </c>
      <c r="F105">
        <f>VLOOKUP(B105,home!$B$2:$E$405,3,FALSE)</f>
        <v>0.86539999999999995</v>
      </c>
      <c r="G105">
        <f>VLOOKUP(C105,away!$B$2:$E$405,4,FALSE)</f>
        <v>0.86539999999999995</v>
      </c>
      <c r="H105">
        <f>VLOOKUP(A105,away!$A$2:$E$405,3,FALSE)</f>
        <v>1.1246</v>
      </c>
      <c r="I105">
        <f>VLOOKUP(C105,away!$B$2:$E$405,3,FALSE)</f>
        <v>1.0508999999999999</v>
      </c>
      <c r="J105">
        <f>VLOOKUP(B105,home!$B$2:$E$405,4,FALSE)</f>
        <v>1.7784</v>
      </c>
      <c r="K105" s="3">
        <f t="shared" si="278"/>
        <v>1.1801436607279998</v>
      </c>
      <c r="L105" s="3">
        <f t="shared" si="279"/>
        <v>2.1017880617759999</v>
      </c>
      <c r="M105" s="5">
        <f t="shared" si="280"/>
        <v>3.7555639617426549E-2</v>
      </c>
      <c r="N105" s="5">
        <f t="shared" si="281"/>
        <v>4.4321050019091264E-2</v>
      </c>
      <c r="O105" s="5">
        <f t="shared" si="282"/>
        <v>7.8933995000268903E-2</v>
      </c>
      <c r="P105" s="5">
        <f t="shared" si="283"/>
        <v>9.3153453815502968E-2</v>
      </c>
      <c r="Q105" s="5">
        <f t="shared" si="284"/>
        <v>2.6152603108419582E-2</v>
      </c>
      <c r="R105" s="5">
        <f t="shared" si="285"/>
        <v>8.2951264179925835E-2</v>
      </c>
      <c r="S105" s="5">
        <f t="shared" si="286"/>
        <v>5.7764732848075963E-2</v>
      </c>
      <c r="T105" s="5">
        <f t="shared" si="287"/>
        <v>5.4967228997642177E-2</v>
      </c>
      <c r="U105" s="5">
        <f t="shared" si="288"/>
        <v>9.7894408571313082E-2</v>
      </c>
      <c r="V105" s="5">
        <f t="shared" si="289"/>
        <v>1.5920036476673484E-2</v>
      </c>
      <c r="W105" s="5">
        <f t="shared" si="290"/>
        <v>1.0287942923312249E-2</v>
      </c>
      <c r="X105" s="5">
        <f t="shared" si="291"/>
        <v>2.1623075616450566E-2</v>
      </c>
      <c r="Y105" s="5">
        <f t="shared" si="292"/>
        <v>2.2723561094767766E-2</v>
      </c>
      <c r="Z105" s="5">
        <f t="shared" si="293"/>
        <v>5.8115325587531734E-2</v>
      </c>
      <c r="AA105" s="5">
        <f t="shared" si="294"/>
        <v>6.8584433083269294E-2</v>
      </c>
      <c r="AB105" s="5">
        <f t="shared" si="295"/>
        <v>4.0469741963921994E-2</v>
      </c>
      <c r="AC105" s="5">
        <f t="shared" si="296"/>
        <v>2.4680154528355825E-3</v>
      </c>
      <c r="AD105" s="5">
        <f t="shared" si="297"/>
        <v>3.0353126557196106E-3</v>
      </c>
      <c r="AE105" s="5">
        <f t="shared" si="298"/>
        <v>6.3795839035490831E-3</v>
      </c>
      <c r="AF105" s="5">
        <f t="shared" si="299"/>
        <v>6.7042666437888993E-3</v>
      </c>
      <c r="AG105" s="5">
        <f t="shared" si="300"/>
        <v>4.6969825316261846E-3</v>
      </c>
      <c r="AH105" s="5">
        <f t="shared" si="301"/>
        <v>3.0536524381524877E-2</v>
      </c>
      <c r="AI105" s="5">
        <f t="shared" si="302"/>
        <v>3.6037485669522591E-2</v>
      </c>
      <c r="AJ105" s="5">
        <f t="shared" si="303"/>
        <v>2.1264705130731615E-2</v>
      </c>
      <c r="AK105" s="5">
        <f t="shared" si="304"/>
        <v>8.3651356524276962E-3</v>
      </c>
      <c r="AL105" s="5">
        <f t="shared" si="305"/>
        <v>2.4486779172839548E-4</v>
      </c>
      <c r="AM105" s="5">
        <f t="shared" si="306"/>
        <v>7.1642099779499371E-4</v>
      </c>
      <c r="AN105" s="5">
        <f t="shared" si="307"/>
        <v>1.5057651003711676E-3</v>
      </c>
      <c r="AO105" s="5">
        <f t="shared" si="308"/>
        <v>1.5823995558995306E-3</v>
      </c>
      <c r="AP105" s="5">
        <f t="shared" si="309"/>
        <v>1.1086228318497589E-3</v>
      </c>
      <c r="AQ105" s="5">
        <f t="shared" si="310"/>
        <v>5.825225582485312E-4</v>
      </c>
      <c r="AR105" s="5">
        <f t="shared" si="311"/>
        <v>1.2836260478644146E-2</v>
      </c>
      <c r="AS105" s="5">
        <f t="shared" si="312"/>
        <v>1.5148631431325249E-2</v>
      </c>
      <c r="AT105" s="5">
        <f t="shared" si="313"/>
        <v>8.9387806761917106E-3</v>
      </c>
      <c r="AU105" s="5">
        <f t="shared" si="314"/>
        <v>3.5163484498818634E-3</v>
      </c>
      <c r="AV105" s="5">
        <f t="shared" si="315"/>
        <v>1.0374490830097028E-3</v>
      </c>
      <c r="AW105" s="5">
        <f t="shared" si="316"/>
        <v>1.6871471502046372E-5</v>
      </c>
      <c r="AX105" s="5">
        <f t="shared" si="317"/>
        <v>1.4091328316003169E-4</v>
      </c>
      <c r="AY105" s="5">
        <f t="shared" si="318"/>
        <v>2.9616985629141558E-4</v>
      </c>
      <c r="AZ105" s="5">
        <f t="shared" si="319"/>
        <v>3.1124313410560553E-4</v>
      </c>
      <c r="BA105" s="5">
        <f t="shared" si="320"/>
        <v>2.1805570119096934E-4</v>
      </c>
      <c r="BB105" s="5">
        <f t="shared" si="321"/>
        <v>1.1457671739134352E-4</v>
      </c>
      <c r="BC105" s="5">
        <f t="shared" si="322"/>
        <v>4.8163195354121673E-5</v>
      </c>
      <c r="BD105" s="5">
        <f t="shared" si="323"/>
        <v>4.4965165053102241E-3</v>
      </c>
      <c r="BE105" s="5">
        <f t="shared" si="324"/>
        <v>5.3065354491006805E-3</v>
      </c>
      <c r="BF105" s="5">
        <f t="shared" si="325"/>
        <v>3.1312370853422895E-3</v>
      </c>
      <c r="BG105" s="5">
        <f t="shared" si="326"/>
        <v>1.2317698655010406E-3</v>
      </c>
      <c r="BH105" s="5">
        <f t="shared" si="327"/>
        <v>3.634163495617086E-4</v>
      </c>
      <c r="BI105" s="5">
        <f t="shared" si="328"/>
        <v>8.5776700228032242E-5</v>
      </c>
      <c r="BJ105" s="8">
        <f t="shared" si="329"/>
        <v>0.20751646042602487</v>
      </c>
      <c r="BK105" s="8">
        <f t="shared" si="330"/>
        <v>0.20740291585853435</v>
      </c>
      <c r="BL105" s="8">
        <f t="shared" si="331"/>
        <v>0.52113041570700258</v>
      </c>
      <c r="BM105" s="8">
        <f t="shared" si="332"/>
        <v>0.63081781345366916</v>
      </c>
      <c r="BN105" s="8">
        <f t="shared" si="333"/>
        <v>0.36306800574063514</v>
      </c>
    </row>
    <row r="106" spans="1:66" x14ac:dyDescent="0.25">
      <c r="A106" t="s">
        <v>290</v>
      </c>
      <c r="B106" t="s">
        <v>297</v>
      </c>
      <c r="C106" t="s">
        <v>308</v>
      </c>
      <c r="D106" t="s">
        <v>70</v>
      </c>
      <c r="E106">
        <f>VLOOKUP(A106,home!$A$2:$E$405,3,FALSE)</f>
        <v>1.5758000000000001</v>
      </c>
      <c r="F106">
        <f>VLOOKUP(B106,home!$B$2:$E$405,3,FALSE)</f>
        <v>1.1423000000000001</v>
      </c>
      <c r="G106">
        <f>VLOOKUP(C106,away!$B$2:$E$405,4,FALSE)</f>
        <v>1.0788</v>
      </c>
      <c r="H106">
        <f>VLOOKUP(A106,away!$A$2:$E$405,3,FALSE)</f>
        <v>1.1246</v>
      </c>
      <c r="I106">
        <f>VLOOKUP(C106,away!$B$2:$E$405,3,FALSE)</f>
        <v>0.88919999999999999</v>
      </c>
      <c r="J106">
        <f>VLOOKUP(B106,home!$B$2:$E$405,4,FALSE)</f>
        <v>0.71140000000000003</v>
      </c>
      <c r="K106" s="3">
        <f t="shared" si="278"/>
        <v>1.9418792035920003</v>
      </c>
      <c r="L106" s="3">
        <f t="shared" si="279"/>
        <v>0.71139595924800003</v>
      </c>
      <c r="M106" s="5">
        <f t="shared" si="280"/>
        <v>7.0420197346357044E-2</v>
      </c>
      <c r="N106" s="5">
        <f t="shared" si="281"/>
        <v>0.13674751673973529</v>
      </c>
      <c r="O106" s="5">
        <f t="shared" si="282"/>
        <v>5.0096643841645132E-2</v>
      </c>
      <c r="P106" s="5">
        <f t="shared" si="283"/>
        <v>9.7281630845845929E-2</v>
      </c>
      <c r="Q106" s="5">
        <f t="shared" si="284"/>
        <v>0.1327735794498705</v>
      </c>
      <c r="R106" s="5">
        <f t="shared" si="285"/>
        <v>1.7819275000416274E-2</v>
      </c>
      <c r="S106" s="5">
        <f t="shared" si="286"/>
        <v>3.3597306087771922E-2</v>
      </c>
      <c r="T106" s="5">
        <f t="shared" si="287"/>
        <v>9.4454587915531171E-2</v>
      </c>
      <c r="U106" s="5">
        <f t="shared" si="288"/>
        <v>3.4602879546395196E-2</v>
      </c>
      <c r="V106" s="5">
        <f t="shared" si="289"/>
        <v>5.156981237720305E-3</v>
      </c>
      <c r="W106" s="5">
        <f t="shared" si="290"/>
        <v>8.5943417573391218E-2</v>
      </c>
      <c r="X106" s="5">
        <f t="shared" si="291"/>
        <v>6.1139799985674065E-2</v>
      </c>
      <c r="Y106" s="5">
        <f t="shared" si="292"/>
        <v>2.1747303329519727E-2</v>
      </c>
      <c r="Z106" s="5">
        <f t="shared" si="293"/>
        <v>4.2255200773416816E-3</v>
      </c>
      <c r="AA106" s="5">
        <f t="shared" si="294"/>
        <v>8.2054495625502721E-3</v>
      </c>
      <c r="AB106" s="5">
        <f t="shared" si="295"/>
        <v>7.9669959308197279E-3</v>
      </c>
      <c r="AC106" s="5">
        <f t="shared" si="296"/>
        <v>4.4525537767540525E-4</v>
      </c>
      <c r="AD106" s="5">
        <f t="shared" si="297"/>
        <v>4.1722933817847925E-2</v>
      </c>
      <c r="AE106" s="5">
        <f t="shared" si="298"/>
        <v>2.9681526525988745E-2</v>
      </c>
      <c r="AF106" s="5">
        <f t="shared" si="299"/>
        <v>1.0557659017450359E-2</v>
      </c>
      <c r="AG106" s="5">
        <f t="shared" si="300"/>
        <v>2.5035586547107994E-3</v>
      </c>
      <c r="AH106" s="5">
        <f t="shared" si="301"/>
        <v>7.515044771855419E-4</v>
      </c>
      <c r="AI106" s="5">
        <f t="shared" si="302"/>
        <v>1.4593309156528827E-3</v>
      </c>
      <c r="AJ106" s="5">
        <f t="shared" si="303"/>
        <v>1.4169221781326026E-3</v>
      </c>
      <c r="AK106" s="5">
        <f t="shared" si="304"/>
        <v>9.1716390360799336E-4</v>
      </c>
      <c r="AL106" s="5">
        <f t="shared" si="305"/>
        <v>2.4603832943042584E-5</v>
      </c>
      <c r="AM106" s="5">
        <f t="shared" si="306"/>
        <v>1.6204179498744847E-2</v>
      </c>
      <c r="AN106" s="5">
        <f t="shared" si="307"/>
        <v>1.1527587818336366E-2</v>
      </c>
      <c r="AO106" s="5">
        <f t="shared" si="308"/>
        <v>4.1003396969204794E-3</v>
      </c>
      <c r="AP106" s="5">
        <f t="shared" si="309"/>
        <v>9.7232169731113283E-4</v>
      </c>
      <c r="AQ106" s="5">
        <f t="shared" si="310"/>
        <v>1.7292643163907418E-4</v>
      </c>
      <c r="AR106" s="5">
        <f t="shared" si="311"/>
        <v>1.0692344968531513E-4</v>
      </c>
      <c r="AS106" s="5">
        <f t="shared" si="312"/>
        <v>2.0763242332022904E-4</v>
      </c>
      <c r="AT106" s="5">
        <f t="shared" si="313"/>
        <v>2.0159854241848178E-4</v>
      </c>
      <c r="AU106" s="5">
        <f t="shared" si="314"/>
        <v>1.3049333899896979E-4</v>
      </c>
      <c r="AV106" s="5">
        <f t="shared" si="315"/>
        <v>6.3350575302345118E-5</v>
      </c>
      <c r="AW106" s="5">
        <f t="shared" si="316"/>
        <v>9.4413451283714006E-7</v>
      </c>
      <c r="AX106" s="5">
        <f t="shared" si="317"/>
        <v>5.2444265299807433E-3</v>
      </c>
      <c r="AY106" s="5">
        <f t="shared" si="318"/>
        <v>3.7308638420013107E-3</v>
      </c>
      <c r="AZ106" s="5">
        <f t="shared" si="319"/>
        <v>1.3270607308521005E-3</v>
      </c>
      <c r="BA106" s="5">
        <f t="shared" si="320"/>
        <v>3.1468854720162741E-4</v>
      </c>
      <c r="BB106" s="5">
        <f t="shared" si="321"/>
        <v>5.5967040225215297E-5</v>
      </c>
      <c r="BC106" s="5">
        <f t="shared" si="322"/>
        <v>7.9629452534576919E-6</v>
      </c>
      <c r="BD106" s="5">
        <f t="shared" si="323"/>
        <v>1.2677485009164997E-5</v>
      </c>
      <c r="BE106" s="5">
        <f t="shared" si="324"/>
        <v>2.4618144493146845E-5</v>
      </c>
      <c r="BF106" s="5">
        <f t="shared" si="325"/>
        <v>2.39027314111324E-5</v>
      </c>
      <c r="BG106" s="5">
        <f t="shared" si="326"/>
        <v>1.5472072345441087E-5</v>
      </c>
      <c r="BH106" s="5">
        <f t="shared" si="327"/>
        <v>7.5112238810207403E-6</v>
      </c>
      <c r="BI106" s="5">
        <f t="shared" si="328"/>
        <v>2.9171778896155523E-6</v>
      </c>
      <c r="BJ106" s="8">
        <f t="shared" si="329"/>
        <v>0.66093020778818601</v>
      </c>
      <c r="BK106" s="8">
        <f t="shared" si="330"/>
        <v>0.21065683857031492</v>
      </c>
      <c r="BL106" s="8">
        <f t="shared" si="331"/>
        <v>0.12403326252116048</v>
      </c>
      <c r="BM106" s="8">
        <f t="shared" si="332"/>
        <v>0.49097706602564473</v>
      </c>
      <c r="BN106" s="8">
        <f t="shared" si="333"/>
        <v>0.50513884322387015</v>
      </c>
    </row>
    <row r="107" spans="1:66" x14ac:dyDescent="0.25">
      <c r="A107" t="s">
        <v>290</v>
      </c>
      <c r="B107" t="s">
        <v>314</v>
      </c>
      <c r="C107" t="s">
        <v>315</v>
      </c>
      <c r="D107" t="s">
        <v>70</v>
      </c>
      <c r="E107">
        <f>VLOOKUP(A107,home!$A$2:$E$405,3,FALSE)</f>
        <v>1.5758000000000001</v>
      </c>
      <c r="F107">
        <f>VLOOKUP(B107,home!$B$2:$E$405,3,FALSE)</f>
        <v>0.95189999999999997</v>
      </c>
      <c r="G107">
        <f>VLOOKUP(C107,away!$B$2:$E$405,4,FALSE)</f>
        <v>0.74039999999999995</v>
      </c>
      <c r="H107">
        <f>VLOOKUP(A107,away!$A$2:$E$405,3,FALSE)</f>
        <v>1.1246</v>
      </c>
      <c r="I107">
        <f>VLOOKUP(C107,away!$B$2:$E$405,3,FALSE)</f>
        <v>1.3338000000000001</v>
      </c>
      <c r="J107">
        <f>VLOOKUP(B107,home!$B$2:$E$405,4,FALSE)</f>
        <v>0.81510000000000005</v>
      </c>
      <c r="K107" s="3">
        <f t="shared" si="278"/>
        <v>1.1106029764079999</v>
      </c>
      <c r="L107" s="3">
        <f t="shared" si="279"/>
        <v>1.2226430553480003</v>
      </c>
      <c r="M107" s="5">
        <f t="shared" si="280"/>
        <v>9.6980434039706576E-2</v>
      </c>
      <c r="N107" s="5">
        <f t="shared" si="281"/>
        <v>0.10770675869783781</v>
      </c>
      <c r="O107" s="5">
        <f t="shared" si="282"/>
        <v>0.11857245418328206</v>
      </c>
      <c r="P107" s="5">
        <f t="shared" si="283"/>
        <v>0.13168692053595424</v>
      </c>
      <c r="Q107" s="5">
        <f t="shared" si="284"/>
        <v>5.9809723394538467E-2</v>
      </c>
      <c r="R107" s="5">
        <f t="shared" si="285"/>
        <v>7.2485893831379392E-2</v>
      </c>
      <c r="S107" s="5">
        <f t="shared" si="286"/>
        <v>4.4703463157173148E-2</v>
      </c>
      <c r="T107" s="5">
        <f t="shared" si="287"/>
        <v>7.3125942950617279E-2</v>
      </c>
      <c r="U107" s="5">
        <f t="shared" si="288"/>
        <v>8.0503049436724233E-2</v>
      </c>
      <c r="V107" s="5">
        <f t="shared" si="289"/>
        <v>6.7446152168641107E-3</v>
      </c>
      <c r="W107" s="5">
        <f t="shared" si="290"/>
        <v>2.2141618940037876E-2</v>
      </c>
      <c r="X107" s="5">
        <f t="shared" si="291"/>
        <v>2.7071296631199063E-2</v>
      </c>
      <c r="Y107" s="5">
        <f t="shared" si="292"/>
        <v>1.6549266412700627E-2</v>
      </c>
      <c r="Z107" s="5">
        <f t="shared" si="293"/>
        <v>2.9541458234542819E-2</v>
      </c>
      <c r="AA107" s="5">
        <f t="shared" si="294"/>
        <v>3.2808831442715868E-2</v>
      </c>
      <c r="AB107" s="5">
        <f t="shared" si="295"/>
        <v>1.8218792926374312E-2</v>
      </c>
      <c r="AC107" s="5">
        <f t="shared" si="296"/>
        <v>5.7239484496502009E-4</v>
      </c>
      <c r="AD107" s="5">
        <f t="shared" si="297"/>
        <v>6.1476369743244507E-3</v>
      </c>
      <c r="AE107" s="5">
        <f t="shared" si="298"/>
        <v>7.5163656534583834E-3</v>
      </c>
      <c r="AF107" s="5">
        <f t="shared" si="299"/>
        <v>4.5949161338285638E-3</v>
      </c>
      <c r="AG107" s="5">
        <f t="shared" si="300"/>
        <v>1.8726474336439919E-3</v>
      </c>
      <c r="AH107" s="5">
        <f t="shared" si="301"/>
        <v>9.0296646888291879E-3</v>
      </c>
      <c r="AI107" s="5">
        <f t="shared" si="302"/>
        <v>1.0028372479379911E-2</v>
      </c>
      <c r="AJ107" s="5">
        <f t="shared" si="303"/>
        <v>5.5687701620637025E-3</v>
      </c>
      <c r="AK107" s="5">
        <f t="shared" si="304"/>
        <v>2.0615642389733369E-3</v>
      </c>
      <c r="AL107" s="5">
        <f t="shared" si="305"/>
        <v>3.1089534795539098E-5</v>
      </c>
      <c r="AM107" s="5">
        <f t="shared" si="306"/>
        <v>1.3655167843121209E-3</v>
      </c>
      <c r="AN107" s="5">
        <f t="shared" si="307"/>
        <v>1.6695396133003481E-3</v>
      </c>
      <c r="AO107" s="5">
        <f t="shared" si="308"/>
        <v>1.0206255069150284E-3</v>
      </c>
      <c r="AP107" s="5">
        <f t="shared" si="309"/>
        <v>4.1595356271356389E-4</v>
      </c>
      <c r="AQ107" s="5">
        <f t="shared" si="310"/>
        <v>1.2714068369974938E-4</v>
      </c>
      <c r="AR107" s="5">
        <f t="shared" si="311"/>
        <v>2.2080113647836167E-3</v>
      </c>
      <c r="AS107" s="5">
        <f t="shared" si="312"/>
        <v>2.4522239936713747E-3</v>
      </c>
      <c r="AT107" s="5">
        <f t="shared" si="313"/>
        <v>1.3617236330952707E-3</v>
      </c>
      <c r="AU107" s="5">
        <f t="shared" si="314"/>
        <v>5.0411143998690781E-4</v>
      </c>
      <c r="AV107" s="5">
        <f t="shared" si="315"/>
        <v>1.3996691642269562E-4</v>
      </c>
      <c r="AW107" s="5">
        <f t="shared" si="316"/>
        <v>1.1726549502998184E-6</v>
      </c>
      <c r="AX107" s="5">
        <f t="shared" si="317"/>
        <v>2.527578341653537E-4</v>
      </c>
      <c r="AY107" s="5">
        <f t="shared" si="318"/>
        <v>3.0903261062707125E-4</v>
      </c>
      <c r="AZ107" s="5">
        <f t="shared" si="319"/>
        <v>1.8891828762962571E-4</v>
      </c>
      <c r="BA107" s="5">
        <f t="shared" si="320"/>
        <v>7.6993210799532614E-5</v>
      </c>
      <c r="BB107" s="5">
        <f t="shared" si="321"/>
        <v>2.3533803623248289E-5</v>
      </c>
      <c r="BC107" s="5">
        <f t="shared" si="322"/>
        <v>5.7546883131776334E-6</v>
      </c>
      <c r="BD107" s="5">
        <f t="shared" si="323"/>
        <v>4.4993496021369017E-4</v>
      </c>
      <c r="BE107" s="5">
        <f t="shared" si="324"/>
        <v>4.9969910600333929E-4</v>
      </c>
      <c r="BF107" s="5">
        <f t="shared" si="325"/>
        <v>2.7748365721786268E-4</v>
      </c>
      <c r="BG107" s="5">
        <f t="shared" si="326"/>
        <v>1.0272472520357853E-4</v>
      </c>
      <c r="BH107" s="5">
        <f t="shared" si="327"/>
        <v>2.8521596390447044E-5</v>
      </c>
      <c r="BI107" s="5">
        <f t="shared" si="328"/>
        <v>6.3352339686276297E-6</v>
      </c>
      <c r="BJ107" s="8">
        <f t="shared" si="329"/>
        <v>0.33199193980828529</v>
      </c>
      <c r="BK107" s="8">
        <f t="shared" si="330"/>
        <v>0.28102794994008568</v>
      </c>
      <c r="BL107" s="8">
        <f t="shared" si="331"/>
        <v>0.35730813001667944</v>
      </c>
      <c r="BM107" s="8">
        <f t="shared" si="332"/>
        <v>0.4123194333612179</v>
      </c>
      <c r="BN107" s="8">
        <f t="shared" si="333"/>
        <v>0.58724218468269851</v>
      </c>
    </row>
    <row r="108" spans="1:66" x14ac:dyDescent="0.25">
      <c r="A108" t="s">
        <v>338</v>
      </c>
      <c r="B108" t="s">
        <v>72</v>
      </c>
      <c r="C108" t="s">
        <v>86</v>
      </c>
      <c r="D108" t="s">
        <v>352</v>
      </c>
      <c r="E108">
        <f>VLOOKUP(A108,home!$A$2:$E$405,3,FALSE)</f>
        <v>1.3308</v>
      </c>
      <c r="F108">
        <f>VLOOKUP(B108,home!$B$2:$E$405,3,FALSE)</f>
        <v>0.93930000000000002</v>
      </c>
      <c r="G108">
        <f>VLOOKUP(C108,away!$B$2:$E$405,4,FALSE)</f>
        <v>0.90169999999999995</v>
      </c>
      <c r="H108">
        <f>VLOOKUP(A108,away!$A$2:$E$405,3,FALSE)</f>
        <v>0.86150000000000004</v>
      </c>
      <c r="I108">
        <f>VLOOKUP(C108,away!$B$2:$E$405,3,FALSE)</f>
        <v>0.23219999999999999</v>
      </c>
      <c r="J108">
        <f>VLOOKUP(B108,home!$B$2:$E$405,4,FALSE)</f>
        <v>0.87060000000000004</v>
      </c>
      <c r="K108" s="3">
        <f t="shared" si="278"/>
        <v>1.1271434307479999</v>
      </c>
      <c r="L108" s="3">
        <f t="shared" si="279"/>
        <v>0.17415508518</v>
      </c>
      <c r="M108" s="5">
        <f t="shared" si="280"/>
        <v>0.27217813582432454</v>
      </c>
      <c r="N108" s="5">
        <f t="shared" si="281"/>
        <v>0.30678379778762421</v>
      </c>
      <c r="O108" s="5">
        <f t="shared" si="282"/>
        <v>4.7401206428618857E-2</v>
      </c>
      <c r="P108" s="5">
        <f t="shared" si="283"/>
        <v>5.3427958435547603E-2</v>
      </c>
      <c r="Q108" s="5">
        <f t="shared" si="284"/>
        <v>0.17289467116812179</v>
      </c>
      <c r="R108" s="5">
        <f t="shared" si="285"/>
        <v>4.1275805716054397E-3</v>
      </c>
      <c r="S108" s="5">
        <f t="shared" si="286"/>
        <v>2.6219471431322555E-3</v>
      </c>
      <c r="T108" s="5">
        <f t="shared" si="287"/>
        <v>3.0110486184452345E-2</v>
      </c>
      <c r="U108" s="5">
        <f t="shared" si="288"/>
        <v>4.6523753261681457E-3</v>
      </c>
      <c r="V108" s="5">
        <f t="shared" si="289"/>
        <v>5.7186927948740286E-5</v>
      </c>
      <c r="W108" s="5">
        <f t="shared" si="290"/>
        <v>6.4959030939494677E-2</v>
      </c>
      <c r="X108" s="5">
        <f t="shared" si="291"/>
        <v>1.1312945566477954E-2</v>
      </c>
      <c r="Y108" s="5">
        <f t="shared" si="292"/>
        <v>9.8510349938333566E-4</v>
      </c>
      <c r="Z108" s="5">
        <f t="shared" si="293"/>
        <v>2.3961304867841943E-4</v>
      </c>
      <c r="AA108" s="5">
        <f t="shared" si="294"/>
        <v>2.7007827373938119E-4</v>
      </c>
      <c r="AB108" s="5">
        <f t="shared" si="295"/>
        <v>1.5220847601655184E-4</v>
      </c>
      <c r="AC108" s="5">
        <f t="shared" si="296"/>
        <v>7.0160411678742119E-7</v>
      </c>
      <c r="AD108" s="5">
        <f t="shared" si="297"/>
        <v>1.8304536247801876E-2</v>
      </c>
      <c r="AE108" s="5">
        <f t="shared" si="298"/>
        <v>3.1878280694163335E-3</v>
      </c>
      <c r="AF108" s="5">
        <f t="shared" si="299"/>
        <v>2.7758823448419823E-4</v>
      </c>
      <c r="AG108" s="5">
        <f t="shared" si="300"/>
        <v>1.6114467540520451E-5</v>
      </c>
      <c r="AH108" s="5">
        <f t="shared" si="301"/>
        <v>1.0432457725707408E-5</v>
      </c>
      <c r="AI108" s="5">
        <f t="shared" si="302"/>
        <v>1.1758876192087324E-5</v>
      </c>
      <c r="AJ108" s="5">
        <f t="shared" si="303"/>
        <v>6.6269700264451443E-6</v>
      </c>
      <c r="AK108" s="5">
        <f t="shared" si="304"/>
        <v>2.4898485770238472E-6</v>
      </c>
      <c r="AL108" s="5">
        <f t="shared" si="305"/>
        <v>5.5089326666741512E-9</v>
      </c>
      <c r="AM108" s="5">
        <f t="shared" si="306"/>
        <v>4.1263675569197028E-3</v>
      </c>
      <c r="AN108" s="5">
        <f t="shared" si="307"/>
        <v>7.1862789335933942E-4</v>
      </c>
      <c r="AO108" s="5">
        <f t="shared" si="308"/>
        <v>6.2576350990359856E-5</v>
      </c>
      <c r="AP108" s="5">
        <f t="shared" si="309"/>
        <v>3.6326632456598983E-6</v>
      </c>
      <c r="AQ108" s="5">
        <f t="shared" si="310"/>
        <v>1.5816169424453874E-7</v>
      </c>
      <c r="AR108" s="5">
        <f t="shared" si="311"/>
        <v>3.6337311277146444E-7</v>
      </c>
      <c r="AS108" s="5">
        <f t="shared" si="312"/>
        <v>4.0957361697080831E-7</v>
      </c>
      <c r="AT108" s="5">
        <f t="shared" si="313"/>
        <v>2.3082410588817213E-7</v>
      </c>
      <c r="AU108" s="5">
        <f t="shared" si="314"/>
        <v>8.6723958203377967E-8</v>
      </c>
      <c r="AV108" s="5">
        <f t="shared" si="315"/>
        <v>2.4437584944350392E-8</v>
      </c>
      <c r="AW108" s="5">
        <f t="shared" si="316"/>
        <v>3.0038642875462536E-11</v>
      </c>
      <c r="AX108" s="5">
        <f t="shared" si="317"/>
        <v>7.7516801410561903E-4</v>
      </c>
      <c r="AY108" s="5">
        <f t="shared" si="318"/>
        <v>1.3499945152537556E-4</v>
      </c>
      <c r="AZ108" s="5">
        <f t="shared" si="319"/>
        <v>1.1755420489827529E-5</v>
      </c>
      <c r="BA108" s="5">
        <f t="shared" si="320"/>
        <v>6.8242208557754347E-7</v>
      </c>
      <c r="BB108" s="5">
        <f t="shared" si="321"/>
        <v>2.971181911061759E-8</v>
      </c>
      <c r="BC108" s="5">
        <f t="shared" si="322"/>
        <v>1.0348928776124713E-9</v>
      </c>
      <c r="BD108" s="5">
        <f t="shared" si="323"/>
        <v>1.054721256780602E-8</v>
      </c>
      <c r="BE108" s="5">
        <f t="shared" si="324"/>
        <v>1.18882213585053E-8</v>
      </c>
      <c r="BF108" s="5">
        <f t="shared" si="325"/>
        <v>6.6998653037586579E-9</v>
      </c>
      <c r="BG108" s="5">
        <f t="shared" si="326"/>
        <v>2.5172363880093408E-9</v>
      </c>
      <c r="BH108" s="5">
        <f t="shared" si="327"/>
        <v>7.093216145961379E-10</v>
      </c>
      <c r="BI108" s="5">
        <f t="shared" si="328"/>
        <v>1.5990143963592019E-10</v>
      </c>
      <c r="BJ108" s="8">
        <f t="shared" si="329"/>
        <v>0.61466610084592521</v>
      </c>
      <c r="BK108" s="8">
        <f t="shared" si="330"/>
        <v>0.32842093489552798</v>
      </c>
      <c r="BL108" s="8">
        <f t="shared" si="331"/>
        <v>5.6635904682807089E-2</v>
      </c>
      <c r="BM108" s="8">
        <f t="shared" si="332"/>
        <v>0.14301420383560928</v>
      </c>
      <c r="BN108" s="8">
        <f t="shared" si="333"/>
        <v>0.85681335021584237</v>
      </c>
    </row>
    <row r="109" spans="1:66" x14ac:dyDescent="0.25">
      <c r="A109" t="s">
        <v>339</v>
      </c>
      <c r="B109" t="s">
        <v>118</v>
      </c>
      <c r="C109" t="s">
        <v>117</v>
      </c>
      <c r="D109" t="s">
        <v>352</v>
      </c>
      <c r="E109">
        <f>VLOOKUP(A109,home!$A$2:$E$405,3,FALSE)</f>
        <v>1.1719999999999999</v>
      </c>
      <c r="F109">
        <f>VLOOKUP(B109,home!$B$2:$E$405,3,FALSE)</f>
        <v>0.93859999999999999</v>
      </c>
      <c r="G109">
        <f>VLOOKUP(C109,away!$B$2:$E$405,4,FALSE)</f>
        <v>0.34129999999999999</v>
      </c>
      <c r="H109">
        <f>VLOOKUP(A109,away!$A$2:$E$405,3,FALSE)</f>
        <v>1.0484</v>
      </c>
      <c r="I109">
        <f>VLOOKUP(C109,away!$B$2:$E$405,3,FALSE)</f>
        <v>0.7631</v>
      </c>
      <c r="J109">
        <f>VLOOKUP(B109,home!$B$2:$E$405,4,FALSE)</f>
        <v>1.24</v>
      </c>
      <c r="K109" s="3">
        <f t="shared" si="278"/>
        <v>0.37544337895999996</v>
      </c>
      <c r="L109" s="3">
        <f t="shared" si="279"/>
        <v>0.9920422096</v>
      </c>
      <c r="M109" s="5">
        <f t="shared" si="280"/>
        <v>0.25474669293830804</v>
      </c>
      <c r="N109" s="5">
        <f t="shared" si="281"/>
        <v>9.5642959175643943E-2</v>
      </c>
      <c r="O109" s="5">
        <f t="shared" si="282"/>
        <v>0.25271947215081186</v>
      </c>
      <c r="P109" s="5">
        <f t="shared" si="283"/>
        <v>9.4881852553288404E-2</v>
      </c>
      <c r="Q109" s="5">
        <f t="shared" si="284"/>
        <v>1.7954257883318541E-2</v>
      </c>
      <c r="R109" s="5">
        <f t="shared" si="285"/>
        <v>0.12535419178071849</v>
      </c>
      <c r="S109" s="5">
        <f t="shared" si="286"/>
        <v>8.8348212101462958E-3</v>
      </c>
      <c r="T109" s="5">
        <f t="shared" si="287"/>
        <v>1.7811381662295546E-2</v>
      </c>
      <c r="U109" s="5">
        <f t="shared" si="288"/>
        <v>4.7063401328952807E-2</v>
      </c>
      <c r="V109" s="5">
        <f t="shared" si="289"/>
        <v>3.656199260907769E-4</v>
      </c>
      <c r="W109" s="5">
        <f t="shared" si="290"/>
        <v>2.2469357488107775E-3</v>
      </c>
      <c r="X109" s="5">
        <f t="shared" si="291"/>
        <v>2.229055105079474E-3</v>
      </c>
      <c r="Y109" s="5">
        <f t="shared" si="292"/>
        <v>1.1056583758816006E-3</v>
      </c>
      <c r="Z109" s="5">
        <f t="shared" si="293"/>
        <v>4.145221646558872E-2</v>
      </c>
      <c r="AA109" s="5">
        <f t="shared" si="294"/>
        <v>1.5562960215221976E-2</v>
      </c>
      <c r="AB109" s="5">
        <f t="shared" si="295"/>
        <v>2.9215051849114928E-3</v>
      </c>
      <c r="AC109" s="5">
        <f t="shared" si="296"/>
        <v>8.5110761198110823E-6</v>
      </c>
      <c r="AD109" s="5">
        <f t="shared" si="297"/>
        <v>2.108992874598839E-4</v>
      </c>
      <c r="AE109" s="5">
        <f t="shared" si="298"/>
        <v>2.0922099513476878E-4</v>
      </c>
      <c r="AF109" s="5">
        <f t="shared" si="299"/>
        <v>1.0377802915410343E-4</v>
      </c>
      <c r="AG109" s="5">
        <f t="shared" si="300"/>
        <v>3.4317395116656668E-5</v>
      </c>
      <c r="AH109" s="5">
        <f t="shared" si="301"/>
        <v>1.0280587103835033E-2</v>
      </c>
      <c r="AI109" s="5">
        <f t="shared" si="302"/>
        <v>3.8597783599564253E-3</v>
      </c>
      <c r="AJ109" s="5">
        <f t="shared" si="303"/>
        <v>7.2456411474936346E-4</v>
      </c>
      <c r="AK109" s="5">
        <f t="shared" si="304"/>
        <v>9.0677599838220746E-5</v>
      </c>
      <c r="AL109" s="5">
        <f t="shared" si="305"/>
        <v>1.2679994549178197E-7</v>
      </c>
      <c r="AM109" s="5">
        <f t="shared" si="306"/>
        <v>1.5836148220839037E-5</v>
      </c>
      <c r="AN109" s="5">
        <f t="shared" si="307"/>
        <v>1.5710127472554265E-5</v>
      </c>
      <c r="AO109" s="5">
        <f t="shared" si="308"/>
        <v>7.7925547854851969E-6</v>
      </c>
      <c r="AP109" s="5">
        <f t="shared" si="309"/>
        <v>2.5768477559405968E-6</v>
      </c>
      <c r="AQ109" s="5">
        <f t="shared" si="310"/>
        <v>6.3908543540152776E-7</v>
      </c>
      <c r="AR109" s="5">
        <f t="shared" si="311"/>
        <v>2.0397552692947548E-3</v>
      </c>
      <c r="AS109" s="5">
        <f t="shared" si="312"/>
        <v>7.658126105554874E-4</v>
      </c>
      <c r="AT109" s="5">
        <f t="shared" si="313"/>
        <v>1.4375963707856533E-4</v>
      </c>
      <c r="AU109" s="5">
        <f t="shared" si="314"/>
        <v>1.7991201300946626E-5</v>
      </c>
      <c r="AV109" s="5">
        <f t="shared" si="315"/>
        <v>1.6886693519942364E-6</v>
      </c>
      <c r="AW109" s="5">
        <f t="shared" si="316"/>
        <v>1.3118711062816214E-9</v>
      </c>
      <c r="AX109" s="5">
        <f t="shared" si="317"/>
        <v>9.9092949962386653E-7</v>
      </c>
      <c r="AY109" s="5">
        <f t="shared" si="318"/>
        <v>9.8304389036468275E-7</v>
      </c>
      <c r="AZ109" s="5">
        <f t="shared" si="319"/>
        <v>4.8761051656558002E-7</v>
      </c>
      <c r="BA109" s="5">
        <f t="shared" si="320"/>
        <v>1.6124340475930516E-7</v>
      </c>
      <c r="BB109" s="5">
        <f t="shared" si="321"/>
        <v>3.9990065885212058E-8</v>
      </c>
      <c r="BC109" s="5">
        <f t="shared" si="322"/>
        <v>7.9343666645630709E-9</v>
      </c>
      <c r="BD109" s="5">
        <f t="shared" si="323"/>
        <v>3.3725388739906843E-4</v>
      </c>
      <c r="BE109" s="5">
        <f t="shared" si="324"/>
        <v>1.2661973905250161E-4</v>
      </c>
      <c r="BF109" s="5">
        <f t="shared" si="325"/>
        <v>2.3769271336452329E-5</v>
      </c>
      <c r="BG109" s="5">
        <f t="shared" si="326"/>
        <v>2.9746718486582463E-6</v>
      </c>
      <c r="BH109" s="5">
        <f t="shared" si="327"/>
        <v>2.7920521253936027E-7</v>
      </c>
      <c r="BI109" s="5">
        <f t="shared" si="328"/>
        <v>2.0965149683804481E-8</v>
      </c>
      <c r="BJ109" s="8">
        <f t="shared" si="329"/>
        <v>0.13759368917330944</v>
      </c>
      <c r="BK109" s="8">
        <f t="shared" si="330"/>
        <v>0.35883860754778918</v>
      </c>
      <c r="BL109" s="8">
        <f t="shared" si="331"/>
        <v>0.46203706296657637</v>
      </c>
      <c r="BM109" s="8">
        <f t="shared" si="332"/>
        <v>0.15862116793915515</v>
      </c>
      <c r="BN109" s="8">
        <f t="shared" si="333"/>
        <v>0.84129942648208933</v>
      </c>
    </row>
    <row r="110" spans="1:66" x14ac:dyDescent="0.25">
      <c r="A110" t="s">
        <v>343</v>
      </c>
      <c r="B110" t="s">
        <v>180</v>
      </c>
      <c r="C110" t="s">
        <v>186</v>
      </c>
      <c r="D110" t="s">
        <v>352</v>
      </c>
      <c r="E110">
        <f>VLOOKUP(A110,home!$A$2:$E$405,3,FALSE)</f>
        <v>1.29</v>
      </c>
      <c r="F110">
        <f>VLOOKUP(B110,home!$B$2:$E$405,3,FALSE)</f>
        <v>0.59630000000000005</v>
      </c>
      <c r="G110">
        <f>VLOOKUP(C110,away!$B$2:$E$405,4,FALSE)</f>
        <v>1.7293000000000001</v>
      </c>
      <c r="H110">
        <f>VLOOKUP(A110,away!$A$2:$E$405,3,FALSE)</f>
        <v>1.1041000000000001</v>
      </c>
      <c r="I110">
        <f>VLOOKUP(C110,away!$B$2:$E$405,3,FALSE)</f>
        <v>0.55740000000000001</v>
      </c>
      <c r="J110">
        <f>VLOOKUP(B110,home!$B$2:$E$405,4,FALSE)</f>
        <v>1.1147</v>
      </c>
      <c r="K110" s="3">
        <f t="shared" si="278"/>
        <v>1.3302242511000002</v>
      </c>
      <c r="L110" s="3">
        <f t="shared" si="279"/>
        <v>0.68601462649800005</v>
      </c>
      <c r="M110" s="5">
        <f t="shared" si="280"/>
        <v>0.13315533797388326</v>
      </c>
      <c r="N110" s="5">
        <f t="shared" si="281"/>
        <v>0.17712645973627628</v>
      </c>
      <c r="O110" s="5">
        <f t="shared" si="282"/>
        <v>9.134650944636849E-2</v>
      </c>
      <c r="P110" s="5">
        <f t="shared" si="283"/>
        <v>0.12151134211889462</v>
      </c>
      <c r="Q110" s="5">
        <f t="shared" si="284"/>
        <v>0.11780895612634125</v>
      </c>
      <c r="R110" s="5">
        <f t="shared" si="285"/>
        <v>3.1332520779873252E-2</v>
      </c>
      <c r="S110" s="5">
        <f t="shared" si="286"/>
        <v>2.7721393840085901E-2</v>
      </c>
      <c r="T110" s="5">
        <f t="shared" si="287"/>
        <v>8.081866703513127E-2</v>
      </c>
      <c r="U110" s="5">
        <f t="shared" si="288"/>
        <v>4.1679278989482094E-2</v>
      </c>
      <c r="V110" s="5">
        <f t="shared" si="289"/>
        <v>2.8108054699041126E-3</v>
      </c>
      <c r="W110" s="5">
        <f t="shared" si="290"/>
        <v>5.2237443478678355E-2</v>
      </c>
      <c r="X110" s="5">
        <f t="shared" si="291"/>
        <v>3.5835650277235925E-2</v>
      </c>
      <c r="Y110" s="5">
        <f t="shared" si="292"/>
        <v>1.2291890120125475E-2</v>
      </c>
      <c r="Z110" s="5">
        <f t="shared" si="293"/>
        <v>7.1648558466818604E-3</v>
      </c>
      <c r="AA110" s="5">
        <f t="shared" si="294"/>
        <v>9.5308650028918356E-3</v>
      </c>
      <c r="AB110" s="5">
        <f t="shared" si="295"/>
        <v>6.339093880403498E-3</v>
      </c>
      <c r="AC110" s="5">
        <f t="shared" si="296"/>
        <v>1.6031311168227842E-4</v>
      </c>
      <c r="AD110" s="5">
        <f t="shared" si="297"/>
        <v>1.7371878532700877E-2</v>
      </c>
      <c r="AE110" s="5">
        <f t="shared" si="298"/>
        <v>1.1917362763179418E-2</v>
      </c>
      <c r="AF110" s="5">
        <f t="shared" si="299"/>
        <v>4.0877425824118506E-3</v>
      </c>
      <c r="AG110" s="5">
        <f t="shared" si="300"/>
        <v>9.3475040029774551E-4</v>
      </c>
      <c r="AH110" s="5">
        <f t="shared" si="301"/>
        <v>1.2287989768933667E-3</v>
      </c>
      <c r="AI110" s="5">
        <f t="shared" si="302"/>
        <v>1.6345781987904251E-3</v>
      </c>
      <c r="AJ110" s="5">
        <f t="shared" si="303"/>
        <v>1.0871777801751904E-3</v>
      </c>
      <c r="AK110" s="5">
        <f t="shared" si="304"/>
        <v>4.8206341614870113E-4</v>
      </c>
      <c r="AL110" s="5">
        <f t="shared" si="305"/>
        <v>5.851770317639273E-6</v>
      </c>
      <c r="AM110" s="5">
        <f t="shared" si="306"/>
        <v>4.6216988222724364E-3</v>
      </c>
      <c r="AN110" s="5">
        <f t="shared" si="307"/>
        <v>3.1705529913474725E-3</v>
      </c>
      <c r="AO110" s="5">
        <f t="shared" si="308"/>
        <v>1.0875228630756765E-3</v>
      </c>
      <c r="AP110" s="5">
        <f t="shared" si="309"/>
        <v>2.4868553024029867E-4</v>
      </c>
      <c r="AQ110" s="5">
        <f t="shared" si="310"/>
        <v>4.2650477785813883E-5</v>
      </c>
      <c r="AR110" s="5">
        <f t="shared" si="311"/>
        <v>1.6859481423492554E-4</v>
      </c>
      <c r="AS110" s="5">
        <f t="shared" si="312"/>
        <v>2.2426891050499748E-4</v>
      </c>
      <c r="AT110" s="5">
        <f t="shared" si="313"/>
        <v>1.4916397176076163E-4</v>
      </c>
      <c r="AU110" s="5">
        <f t="shared" si="314"/>
        <v>6.6140510875520246E-5</v>
      </c>
      <c r="AV110" s="5">
        <f t="shared" si="315"/>
        <v>2.1995427886690085E-5</v>
      </c>
      <c r="AW110" s="5">
        <f t="shared" si="316"/>
        <v>1.4833478533155892E-7</v>
      </c>
      <c r="AX110" s="5">
        <f t="shared" si="317"/>
        <v>1.0246493091111831E-3</v>
      </c>
      <c r="AY110" s="5">
        <f t="shared" si="318"/>
        <v>7.0292441308134209E-4</v>
      </c>
      <c r="AZ110" s="5">
        <f t="shared" si="319"/>
        <v>2.4110821434816137E-4</v>
      </c>
      <c r="BA110" s="5">
        <f t="shared" si="320"/>
        <v>5.5134587203884568E-5</v>
      </c>
      <c r="BB110" s="5">
        <f t="shared" si="321"/>
        <v>9.4557833119485671E-6</v>
      </c>
      <c r="BC110" s="5">
        <f t="shared" si="322"/>
        <v>1.2973611313984839E-6</v>
      </c>
      <c r="BD110" s="5">
        <f t="shared" si="323"/>
        <v>1.9276418086145351E-5</v>
      </c>
      <c r="BE110" s="5">
        <f t="shared" si="324"/>
        <v>2.5641958812533202E-5</v>
      </c>
      <c r="BF110" s="5">
        <f t="shared" si="325"/>
        <v>1.7054777729069517E-5</v>
      </c>
      <c r="BG110" s="5">
        <f t="shared" si="326"/>
        <v>7.5622263107761542E-6</v>
      </c>
      <c r="BH110" s="5">
        <f t="shared" si="327"/>
        <v>2.5148642077252319E-6</v>
      </c>
      <c r="BI110" s="5">
        <f t="shared" si="328"/>
        <v>6.6906667146789802E-7</v>
      </c>
      <c r="BJ110" s="8">
        <f t="shared" si="329"/>
        <v>0.52163648140528829</v>
      </c>
      <c r="BK110" s="8">
        <f t="shared" si="330"/>
        <v>0.28606796869784917</v>
      </c>
      <c r="BL110" s="8">
        <f t="shared" si="331"/>
        <v>0.18536376941810742</v>
      </c>
      <c r="BM110" s="8">
        <f t="shared" si="332"/>
        <v>0.32724917310799329</v>
      </c>
      <c r="BN110" s="8">
        <f t="shared" si="333"/>
        <v>0.67228112618163705</v>
      </c>
    </row>
    <row r="111" spans="1:66" s="15" customFormat="1" x14ac:dyDescent="0.25">
      <c r="A111" s="15" t="s">
        <v>344</v>
      </c>
      <c r="B111" s="15" t="s">
        <v>202</v>
      </c>
      <c r="C111" s="15" t="s">
        <v>205</v>
      </c>
      <c r="D111" s="15" t="s">
        <v>352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7">
        <f t="shared" si="278"/>
        <v>2.471561603694</v>
      </c>
      <c r="L111" s="17">
        <f t="shared" si="279"/>
        <v>0.90945208575000003</v>
      </c>
      <c r="M111" s="18">
        <f t="shared" si="280"/>
        <v>3.4012958676238839E-2</v>
      </c>
      <c r="N111" s="18">
        <f t="shared" si="281"/>
        <v>8.4065122692222605E-2</v>
      </c>
      <c r="O111" s="18">
        <f t="shared" si="282"/>
        <v>3.0933156210633972E-2</v>
      </c>
      <c r="P111" s="18">
        <f t="shared" si="283"/>
        <v>7.6453201171271509E-2</v>
      </c>
      <c r="Q111" s="18">
        <f t="shared" si="284"/>
        <v>0.10388606472796129</v>
      </c>
      <c r="R111" s="18">
        <f t="shared" si="285"/>
        <v>1.4066111717295814E-2</v>
      </c>
      <c r="S111" s="18">
        <f t="shared" si="286"/>
        <v>4.2962242898162237E-2</v>
      </c>
      <c r="T111" s="18">
        <f t="shared" si="287"/>
        <v>9.4479398247203916E-2</v>
      </c>
      <c r="U111" s="18">
        <f t="shared" si="288"/>
        <v>3.4765261633738602E-2</v>
      </c>
      <c r="V111" s="18">
        <f t="shared" si="289"/>
        <v>1.0729900625123353E-2</v>
      </c>
      <c r="W111" s="18">
        <f t="shared" si="290"/>
        <v>8.5586936246832904E-2</v>
      </c>
      <c r="X111" s="18">
        <f t="shared" si="291"/>
        <v>7.7837217682634463E-2</v>
      </c>
      <c r="Y111" s="18">
        <f t="shared" si="292"/>
        <v>3.539460998522434E-2</v>
      </c>
      <c r="Z111" s="18">
        <f t="shared" si="293"/>
        <v>4.2641515465623985E-3</v>
      </c>
      <c r="AA111" s="18">
        <f t="shared" si="294"/>
        <v>1.053911323481601E-2</v>
      </c>
      <c r="AB111" s="18">
        <f t="shared" si="295"/>
        <v>1.302403380407726E-2</v>
      </c>
      <c r="AC111" s="18">
        <f t="shared" si="296"/>
        <v>1.5073946867737993E-3</v>
      </c>
      <c r="AD111" s="18">
        <f t="shared" si="297"/>
        <v>5.2883346351369619E-2</v>
      </c>
      <c r="AE111" s="18">
        <f t="shared" si="298"/>
        <v>4.8094869640692761E-2</v>
      </c>
      <c r="AF111" s="18">
        <f t="shared" si="299"/>
        <v>2.1869989754301187E-2</v>
      </c>
      <c r="AG111" s="18">
        <f t="shared" si="300"/>
        <v>6.6299025991267829E-3</v>
      </c>
      <c r="AH111" s="18">
        <f t="shared" si="301"/>
        <v>9.6951037949381509E-4</v>
      </c>
      <c r="AI111" s="18">
        <f t="shared" si="302"/>
        <v>2.3962046283397117E-3</v>
      </c>
      <c r="AJ111" s="18">
        <f t="shared" si="303"/>
        <v>2.9611836769991421E-3</v>
      </c>
      <c r="AK111" s="18">
        <f t="shared" si="304"/>
        <v>2.4395826258521648E-3</v>
      </c>
      <c r="AL111" s="18">
        <f t="shared" si="305"/>
        <v>1.3553087260583706E-4</v>
      </c>
      <c r="AM111" s="18">
        <f t="shared" si="306"/>
        <v>2.6140889663379272E-2</v>
      </c>
      <c r="AN111" s="18">
        <f t="shared" si="307"/>
        <v>2.3773886627720897E-2</v>
      </c>
      <c r="AO111" s="18">
        <f t="shared" si="308"/>
        <v>1.08106053899824E-2</v>
      </c>
      <c r="AP111" s="18">
        <f t="shared" si="309"/>
        <v>3.2772425400465627E-3</v>
      </c>
      <c r="AQ111" s="18">
        <f t="shared" si="310"/>
        <v>7.4512376588849335E-4</v>
      </c>
      <c r="AR111" s="18">
        <f t="shared" si="311"/>
        <v>1.7634464735738492E-4</v>
      </c>
      <c r="AS111" s="18">
        <f t="shared" si="312"/>
        <v>4.3584665942547114E-4</v>
      </c>
      <c r="AT111" s="18">
        <f t="shared" si="313"/>
        <v>5.3861093426714511E-4</v>
      </c>
      <c r="AU111" s="18">
        <f t="shared" si="314"/>
        <v>4.4373670148814288E-4</v>
      </c>
      <c r="AV111" s="18">
        <f t="shared" si="315"/>
        <v>2.7418064838698013E-4</v>
      </c>
      <c r="AW111" s="18">
        <f t="shared" si="316"/>
        <v>8.4622723151582189E-6</v>
      </c>
      <c r="AX111" s="18">
        <f t="shared" si="317"/>
        <v>1.0768136529734936E-2</v>
      </c>
      <c r="AY111" s="18">
        <f t="shared" si="318"/>
        <v>9.7931042266082048E-3</v>
      </c>
      <c r="AZ111" s="18">
        <f t="shared" si="319"/>
        <v>4.4531795324279852E-3</v>
      </c>
      <c r="BA111" s="18">
        <f t="shared" si="320"/>
        <v>1.349984471328614E-3</v>
      </c>
      <c r="BB111" s="18">
        <f t="shared" si="321"/>
        <v>3.0693654829497968E-4</v>
      </c>
      <c r="BC111" s="18">
        <f t="shared" si="322"/>
        <v>5.5828816807955008E-5</v>
      </c>
      <c r="BD111" s="18">
        <f t="shared" si="323"/>
        <v>2.6729501225003645E-5</v>
      </c>
      <c r="BE111" s="18">
        <f t="shared" si="324"/>
        <v>6.6063608913610744E-5</v>
      </c>
      <c r="BF111" s="18">
        <f t="shared" si="325"/>
        <v>8.1640139596168512E-5</v>
      </c>
      <c r="BG111" s="18">
        <f t="shared" si="326"/>
        <v>6.725954478203608E-5</v>
      </c>
      <c r="BH111" s="18">
        <f t="shared" si="327"/>
        <v>4.1559027091304385E-5</v>
      </c>
      <c r="BI111" s="18">
        <f t="shared" si="328"/>
        <v>2.0543139129149336E-5</v>
      </c>
      <c r="BJ111" s="19">
        <f t="shared" si="329"/>
        <v>0.70220237603979008</v>
      </c>
      <c r="BK111" s="19">
        <f t="shared" si="330"/>
        <v>0.1755943331567838</v>
      </c>
      <c r="BL111" s="19">
        <f t="shared" si="331"/>
        <v>0.11426667246290891</v>
      </c>
      <c r="BM111" s="19">
        <f t="shared" si="332"/>
        <v>0.64312627605612793</v>
      </c>
      <c r="BN111" s="19">
        <f t="shared" si="333"/>
        <v>0.34341661519562405</v>
      </c>
    </row>
    <row r="112" spans="1:66" x14ac:dyDescent="0.25">
      <c r="A112" t="s">
        <v>338</v>
      </c>
      <c r="B112" t="s">
        <v>88</v>
      </c>
      <c r="C112" t="s">
        <v>84</v>
      </c>
      <c r="D112" s="11">
        <v>44204</v>
      </c>
      <c r="E112">
        <f>VLOOKUP(A112,home!$A$2:$E$405,3,FALSE)</f>
        <v>1.3308</v>
      </c>
      <c r="F112">
        <f>VLOOKUP(B112,home!$B$2:$E$405,3,FALSE)</f>
        <v>0.75139999999999996</v>
      </c>
      <c r="G112">
        <f>VLOOKUP(C112,away!$B$2:$E$405,4,FALSE)</f>
        <v>0.75139999999999996</v>
      </c>
      <c r="H112">
        <f>VLOOKUP(A112,away!$A$2:$E$405,3,FALSE)</f>
        <v>0.86150000000000004</v>
      </c>
      <c r="I112">
        <f>VLOOKUP(C112,away!$B$2:$E$405,3,FALSE)</f>
        <v>1.1608000000000001</v>
      </c>
      <c r="J112">
        <f>VLOOKUP(B112,home!$B$2:$E$405,4,FALSE)</f>
        <v>1.6251</v>
      </c>
      <c r="K112" s="3">
        <f t="shared" ref="K112:K175" si="334">E112*F112*G112</f>
        <v>0.75137228836799996</v>
      </c>
      <c r="L112" s="3">
        <f t="shared" ref="L112:L175" si="335">H112*I112*J112</f>
        <v>1.6251474529200003</v>
      </c>
      <c r="M112" s="5">
        <f t="shared" ref="M112:M175" si="336">_xlfn.POISSON.DIST(0,K112,FALSE) * _xlfn.POISSON.DIST(0,L112,FALSE)</f>
        <v>9.2873238610398576E-2</v>
      </c>
      <c r="N112" s="5">
        <f t="shared" ref="N112:N175" si="337">_xlfn.POISSON.DIST(1,K112,FALSE) * _xlfn.POISSON.DIST(0,L112,FALSE)</f>
        <v>6.9782377822842467E-2</v>
      </c>
      <c r="O112" s="5">
        <f t="shared" ref="O112:O175" si="338">_xlfn.POISSON.DIST(0,K112,FALSE) * _xlfn.POISSON.DIST(1,L112,FALSE)</f>
        <v>0.15093270717212065</v>
      </c>
      <c r="P112" s="5">
        <f t="shared" ref="P112:P175" si="339">_xlfn.POISSON.DIST(1,K112,FALSE) * _xlfn.POISSON.DIST(1,L112,FALSE)</f>
        <v>0.11340665357749355</v>
      </c>
      <c r="Q112" s="5">
        <f t="shared" ref="Q112:Q175" si="340">_xlfn.POISSON.DIST(2,K112,FALSE) * _xlfn.POISSON.DIST(0,L112,FALSE)</f>
        <v>2.6216272456254752E-2</v>
      </c>
      <c r="R112" s="5">
        <f t="shared" ref="R112:R175" si="341">_xlfn.POISSON.DIST(0,K112,FALSE) * _xlfn.POISSON.DIST(2,L112,FALSE)</f>
        <v>0.12264395231154608</v>
      </c>
      <c r="S112" s="5">
        <f t="shared" ref="S112:S175" si="342">_xlfn.POISSON.DIST(2,K112,FALSE) * _xlfn.POISSON.DIST(2,L112,FALSE)</f>
        <v>3.4619954219529167E-2</v>
      </c>
      <c r="T112" s="5">
        <f t="shared" ref="T112:T175" si="343">_xlfn.POISSON.DIST(2,K112,FALSE) * _xlfn.POISSON.DIST(1,L112,FALSE)</f>
        <v>4.2605308407339171E-2</v>
      </c>
      <c r="U112" s="5">
        <f t="shared" ref="U112:U175" si="344">_xlfn.POISSON.DIST(1,K112,FALSE) * _xlfn.POISSON.DIST(2,L112,FALSE)</f>
        <v>9.2151267102822246E-2</v>
      </c>
      <c r="V112" s="5">
        <f t="shared" ref="V112:V175" si="345">_xlfn.POISSON.DIST(3,K112,FALSE) * _xlfn.POISSON.DIST(3,L112,FALSE)</f>
        <v>4.6971229145673166E-3</v>
      </c>
      <c r="W112" s="5">
        <f t="shared" ref="W112:W175" si="346">_xlfn.POISSON.DIST(3,K112,FALSE) * _xlfn.POISSON.DIST(0,L112,FALSE)</f>
        <v>6.566060209311702E-3</v>
      </c>
      <c r="X112" s="5">
        <f t="shared" ref="X112:X175" si="347">_xlfn.POISSON.DIST(3,K112,FALSE) * _xlfn.POISSON.DIST(1,L112,FALSE)</f>
        <v>1.0670816024882276E-2</v>
      </c>
      <c r="Y112" s="5">
        <f t="shared" ref="Y112:Y175" si="348">_xlfn.POISSON.DIST(3,K112,FALSE) * _xlfn.POISSON.DIST(2,L112,FALSE)</f>
        <v>8.6708247417076768E-3</v>
      </c>
      <c r="Z112" s="5">
        <f t="shared" ref="Z112:Z175" si="349">_xlfn.POISSON.DIST(0,K112,FALSE) * _xlfn.POISSON.DIST(3,L112,FALSE)</f>
        <v>6.643816890505036E-2</v>
      </c>
      <c r="AA112" s="5">
        <f t="shared" ref="AA112:AA175" si="350">_xlfn.POISSON.DIST(1,K112,FALSE) * _xlfn.POISSON.DIST(3,L112,FALSE)</f>
        <v>4.9919799005167388E-2</v>
      </c>
      <c r="AB112" s="5">
        <f t="shared" ref="AB112:AB175" si="351">_xlfn.POISSON.DIST(2,K112,FALSE) * _xlfn.POISSON.DIST(3,L112,FALSE)</f>
        <v>1.875417680669161E-2</v>
      </c>
      <c r="AC112" s="5">
        <f t="shared" ref="AC112:AC175" si="352">_xlfn.POISSON.DIST(4,K112,FALSE) * _xlfn.POISSON.DIST(4,L112,FALSE)</f>
        <v>3.5847583703434057E-4</v>
      </c>
      <c r="AD112" s="5">
        <f t="shared" ref="AD112:AD175" si="353">_xlfn.POISSON.DIST(4,K112,FALSE) * _xlfn.POISSON.DIST(0,L112,FALSE)</f>
        <v>1.2333889212581503E-3</v>
      </c>
      <c r="AE112" s="5">
        <f t="shared" ref="AE112:AE175" si="354">_xlfn.POISSON.DIST(4,K112,FALSE) * _xlfn.POISSON.DIST(1,L112,FALSE)</f>
        <v>2.0044388638424293E-3</v>
      </c>
      <c r="AF112" s="5">
        <f t="shared" ref="AF112:AF175" si="355">_xlfn.POISSON.DIST(4,K112,FALSE) * _xlfn.POISSON.DIST(2,L112,FALSE)</f>
        <v>1.628754357053692E-3</v>
      </c>
      <c r="AG112" s="5">
        <f t="shared" ref="AG112:AG175" si="356">_xlfn.POISSON.DIST(4,K112,FALSE) * _xlfn.POISSON.DIST(3,L112,FALSE)</f>
        <v>8.823219982660533E-4</v>
      </c>
      <c r="AH112" s="5">
        <f t="shared" ref="AH112:AH175" si="357">_xlfn.POISSON.DIST(0,K112,FALSE) * _xlfn.POISSON.DIST(4,L112,FALSE)</f>
        <v>2.6992955243177852E-2</v>
      </c>
      <c r="AI112" s="5">
        <f t="shared" ref="AI112:AI175" si="358">_xlfn.POISSON.DIST(1,K112,FALSE) * _xlfn.POISSON.DIST(4,L112,FALSE)</f>
        <v>2.0281758550881549E-2</v>
      </c>
      <c r="AJ112" s="5">
        <f t="shared" ref="AJ112:AJ175" si="359">_xlfn.POISSON.DIST(2,K112,FALSE) * _xlfn.POISSON.DIST(4,L112,FALSE)</f>
        <v>7.6195756672515578E-3</v>
      </c>
      <c r="AK112" s="5">
        <f t="shared" ref="AK112:AK175" si="360">_xlfn.POISSON.DIST(3,K112,FALSE) * _xlfn.POISSON.DIST(4,L112,FALSE)</f>
        <v>1.9083793351653117E-3</v>
      </c>
      <c r="AL112" s="5">
        <f t="shared" ref="AL112:AL175" si="361">_xlfn.POISSON.DIST(5,K112,FALSE) * _xlfn.POISSON.DIST(5,L112,FALSE)</f>
        <v>1.7509261300554539E-5</v>
      </c>
      <c r="AM112" s="5">
        <f t="shared" ref="AM112:AM175" si="362">_xlfn.POISSON.DIST(5,K112,FALSE) * _xlfn.POISSON.DIST(0,L112,FALSE)</f>
        <v>1.8534685124269512E-4</v>
      </c>
      <c r="AN112" s="5">
        <f t="shared" ref="AN112:AN175" si="363">_xlfn.POISSON.DIST(5,K112,FALSE) * _xlfn.POISSON.DIST(1,L112,FALSE)</f>
        <v>3.0121596320380818E-4</v>
      </c>
      <c r="AO112" s="5">
        <f t="shared" ref="AO112:AO175" si="364">_xlfn.POISSON.DIST(5,K112,FALSE) * _xlfn.POISSON.DIST(2,L112,FALSE)</f>
        <v>2.4476017768975669E-4</v>
      </c>
      <c r="AP112" s="5">
        <f t="shared" ref="AP112:AP175" si="365">_xlfn.POISSON.DIST(5,K112,FALSE) * _xlfn.POISSON.DIST(3,L112,FALSE)</f>
        <v>1.3259045978291826E-4</v>
      </c>
      <c r="AQ112" s="5">
        <f t="shared" ref="AQ112:AQ175" si="366">_xlfn.POISSON.DIST(5,K112,FALSE) * _xlfn.POISSON.DIST(4,L112,FALSE)</f>
        <v>5.3869761999425359E-5</v>
      </c>
      <c r="AR112" s="5">
        <f t="shared" ref="AR112:AR175" si="367">_xlfn.POISSON.DIST(0,K112,FALSE) * _xlfn.POISSON.DIST(5,L112,FALSE)</f>
        <v>8.7735064920468047E-3</v>
      </c>
      <c r="AS112" s="5">
        <f t="shared" ref="AS112:AS175" si="368">_xlfn.POISSON.DIST(1,K112,FALSE) * _xlfn.POISSON.DIST(5,L112,FALSE)</f>
        <v>6.5921696499407116E-3</v>
      </c>
      <c r="AT112" s="5">
        <f t="shared" ref="AT112:AT175" si="369">_xlfn.POISSON.DIST(2,K112,FALSE) * _xlfn.POISSON.DIST(5,L112,FALSE)</f>
        <v>2.4765867975930144E-3</v>
      </c>
      <c r="AU112" s="5">
        <f t="shared" ref="AU112:AU175" si="370">_xlfn.POISSON.DIST(3,K112,FALSE) * _xlfn.POISSON.DIST(5,L112,FALSE)</f>
        <v>6.2027956314981351E-4</v>
      </c>
      <c r="AV112" s="5">
        <f t="shared" ref="AV112:AV175" si="371">_xlfn.POISSON.DIST(4,K112,FALSE) * _xlfn.POISSON.DIST(5,L112,FALSE)</f>
        <v>1.1651521869794465E-4</v>
      </c>
      <c r="AW112" s="5">
        <f t="shared" ref="AW112:AW175" si="372">_xlfn.POISSON.DIST(6,K112,FALSE) * _xlfn.POISSON.DIST(6,L112,FALSE)</f>
        <v>5.9389992221298175E-7</v>
      </c>
      <c r="AX112" s="5">
        <f t="shared" ref="AX112:AX175" si="373">_xlfn.POISSON.DIST(6,K112,FALSE) * _xlfn.POISSON.DIST(0,L112,FALSE)</f>
        <v>2.3210747960004513E-5</v>
      </c>
      <c r="AY112" s="5">
        <f t="shared" ref="AY112:AY175" si="374">_xlfn.POISSON.DIST(6,K112,FALSE) * _xlfn.POISSON.DIST(1,L112,FALSE)</f>
        <v>3.772088792756942E-5</v>
      </c>
      <c r="AZ112" s="5">
        <f t="shared" ref="AZ112:AZ175" si="375">_xlfn.POISSON.DIST(6,K112,FALSE) * _xlfn.POISSON.DIST(2,L112,FALSE)</f>
        <v>3.0651002468685123E-5</v>
      </c>
      <c r="BA112" s="5">
        <f t="shared" ref="BA112:BA175" si="376">_xlfn.POISSON.DIST(6,K112,FALSE) * _xlfn.POISSON.DIST(3,L112,FALSE)</f>
        <v>1.6604132863809421E-5</v>
      </c>
      <c r="BB112" s="5">
        <f t="shared" ref="BB112:BB175" si="377">_xlfn.POISSON.DIST(6,K112,FALSE) * _xlfn.POISSON.DIST(4,L112,FALSE)</f>
        <v>6.7460410578912909E-6</v>
      </c>
      <c r="BC112" s="5">
        <f t="shared" ref="BC112:BC175" si="378">_xlfn.POISSON.DIST(6,K112,FALSE) * _xlfn.POISSON.DIST(5,L112,FALSE)</f>
        <v>2.1926622885051537E-6</v>
      </c>
      <c r="BD112" s="5">
        <f t="shared" ref="BD112:BD175" si="379">_xlfn.POISSON.DIST(0,K112,FALSE) * _xlfn.POISSON.DIST(6,L112,FALSE)</f>
        <v>2.3763736214544927E-3</v>
      </c>
      <c r="BE112" s="5">
        <f t="shared" ref="BE112:BE175" si="380">_xlfn.POISSON.DIST(1,K112,FALSE) * _xlfn.POISSON.DIST(6,L112,FALSE)</f>
        <v>1.7855412859696135E-3</v>
      </c>
      <c r="BF112" s="5">
        <f t="shared" ref="BF112:BF175" si="381">_xlfn.POISSON.DIST(2,K112,FALSE) * _xlfn.POISSON.DIST(6,L112,FALSE)</f>
        <v>6.7080312100726484E-4</v>
      </c>
      <c r="BG112" s="5">
        <f t="shared" ref="BG112:BG175" si="382">_xlfn.POISSON.DIST(3,K112,FALSE) * _xlfn.POISSON.DIST(6,L112,FALSE)</f>
        <v>1.6800762535854172E-4</v>
      </c>
      <c r="BH112" s="5">
        <f t="shared" ref="BH112:BH175" si="383">_xlfn.POISSON.DIST(4,K112,FALSE) * _xlfn.POISSON.DIST(6,L112,FALSE)</f>
        <v>3.155906848223027E-5</v>
      </c>
      <c r="BI112" s="5">
        <f t="shared" ref="BI112:BI175" si="384">_xlfn.POISSON.DIST(5,K112,FALSE) * _xlfn.POISSON.DIST(6,L112,FALSE)</f>
        <v>4.7425219008511582E-6</v>
      </c>
      <c r="BJ112" s="8">
        <f t="shared" ref="BJ112:BJ175" si="385">SUM(N112,Q112,T112,W112,X112,Y112,AD112,AE112,AF112,AG112,AM112,AN112,AO112,AP112,AQ112,AX112,AY112,AZ112,BA112,BB112,BC112)</f>
        <v>0.17129547249124341</v>
      </c>
      <c r="BK112" s="8">
        <f t="shared" ref="BK112:BK175" si="386">SUM(M112,P112,S112,V112,AC112,AL112,AY112)</f>
        <v>0.24601067530825105</v>
      </c>
      <c r="BL112" s="8">
        <f t="shared" ref="BL112:BL175" si="387">SUM(O112,R112,U112,AA112,AB112,AH112,AI112,AJ112,AK112,AR112,AS112,AT112,AU112,AV112,BD112,BE112,BF112,BG112,BH112,BI112)</f>
        <v>0.51482065616042549</v>
      </c>
      <c r="BM112" s="8">
        <f t="shared" ref="BM112:BM175" si="388">SUM(S112:BI112)</f>
        <v>0.42267264392630899</v>
      </c>
      <c r="BN112" s="8">
        <f t="shared" ref="BN112:BN175" si="389">SUM(M112:R112)</f>
        <v>0.57585520195065609</v>
      </c>
    </row>
    <row r="113" spans="1:66" x14ac:dyDescent="0.25">
      <c r="A113" t="s">
        <v>338</v>
      </c>
      <c r="B113" t="s">
        <v>90</v>
      </c>
      <c r="C113" t="s">
        <v>83</v>
      </c>
      <c r="D113" s="11">
        <v>44204</v>
      </c>
      <c r="E113">
        <f>VLOOKUP(A113,home!$A$2:$E$405,3,FALSE)</f>
        <v>1.3308</v>
      </c>
      <c r="F113">
        <f>VLOOKUP(B113,home!$B$2:$E$405,3,FALSE)</f>
        <v>1.3775999999999999</v>
      </c>
      <c r="G113">
        <f>VLOOKUP(C113,away!$B$2:$E$405,4,FALSE)</f>
        <v>0.56359999999999999</v>
      </c>
      <c r="H113">
        <f>VLOOKUP(A113,away!$A$2:$E$405,3,FALSE)</f>
        <v>0.86150000000000004</v>
      </c>
      <c r="I113">
        <f>VLOOKUP(C113,away!$B$2:$E$405,3,FALSE)</f>
        <v>0.58040000000000003</v>
      </c>
      <c r="J113">
        <f>VLOOKUP(B113,home!$B$2:$E$405,4,FALSE)</f>
        <v>0.77380000000000004</v>
      </c>
      <c r="K113" s="3">
        <f t="shared" si="334"/>
        <v>1.033253561088</v>
      </c>
      <c r="L113" s="3">
        <f t="shared" si="335"/>
        <v>0.38691129748000008</v>
      </c>
      <c r="M113" s="5">
        <f t="shared" si="336"/>
        <v>0.24167417155485851</v>
      </c>
      <c r="N113" s="5">
        <f t="shared" si="337"/>
        <v>0.24971069838204982</v>
      </c>
      <c r="O113" s="5">
        <f t="shared" si="338"/>
        <v>9.3506467283694425E-2</v>
      </c>
      <c r="P113" s="5">
        <f t="shared" si="339"/>
        <v>9.6615890305635832E-2</v>
      </c>
      <c r="Q113" s="5">
        <f t="shared" si="340"/>
        <v>0.1290072341725122</v>
      </c>
      <c r="R113" s="5">
        <f t="shared" si="341"/>
        <v>1.8089354289752693E-2</v>
      </c>
      <c r="S113" s="5">
        <f t="shared" si="342"/>
        <v>9.6562141906750606E-3</v>
      </c>
      <c r="T113" s="5">
        <f t="shared" si="343"/>
        <v>4.9914356357992892E-2</v>
      </c>
      <c r="U113" s="5">
        <f t="shared" si="344"/>
        <v>1.8690889737669459E-2</v>
      </c>
      <c r="V113" s="5">
        <f t="shared" si="345"/>
        <v>4.2892632626064192E-4</v>
      </c>
      <c r="W113" s="5">
        <f t="shared" si="346"/>
        <v>4.4432394704953922E-2</v>
      </c>
      <c r="X113" s="5">
        <f t="shared" si="347"/>
        <v>1.7191395485437206E-2</v>
      </c>
      <c r="Y113" s="5">
        <f t="shared" si="348"/>
        <v>3.3257725663811623E-3</v>
      </c>
      <c r="Z113" s="5">
        <f t="shared" si="349"/>
        <v>2.3329918462745409E-3</v>
      </c>
      <c r="AA113" s="5">
        <f t="shared" si="350"/>
        <v>2.4105721331524376E-3</v>
      </c>
      <c r="AB113" s="5">
        <f t="shared" si="351"/>
        <v>1.245366120419626E-3</v>
      </c>
      <c r="AC113" s="5">
        <f t="shared" si="352"/>
        <v>1.0717192754964782E-5</v>
      </c>
      <c r="AD113" s="5">
        <f t="shared" si="353"/>
        <v>1.1477482514140309E-2</v>
      </c>
      <c r="AE113" s="5">
        <f t="shared" si="354"/>
        <v>4.4407676513500399E-3</v>
      </c>
      <c r="AF113" s="5">
        <f t="shared" si="355"/>
        <v>8.5909158689552814E-4</v>
      </c>
      <c r="AG113" s="5">
        <f t="shared" si="356"/>
        <v>1.1079741351330039E-4</v>
      </c>
      <c r="AH113" s="5">
        <f t="shared" si="357"/>
        <v>2.2566522556308576E-4</v>
      </c>
      <c r="AI113" s="5">
        <f t="shared" si="358"/>
        <v>2.3316939792678514E-4</v>
      </c>
      <c r="AJ113" s="5">
        <f t="shared" si="359"/>
        <v>1.2046155537229782E-4</v>
      </c>
      <c r="AK113" s="5">
        <f t="shared" si="360"/>
        <v>4.1489110354208677E-5</v>
      </c>
      <c r="AL113" s="5">
        <f t="shared" si="361"/>
        <v>1.7137969075242983E-7</v>
      </c>
      <c r="AM113" s="5">
        <f t="shared" si="362"/>
        <v>2.371829936012146E-3</v>
      </c>
      <c r="AN113" s="5">
        <f t="shared" si="363"/>
        <v>9.1768779794436492E-4</v>
      </c>
      <c r="AO113" s="5">
        <f t="shared" si="364"/>
        <v>1.7753188829210917E-4</v>
      </c>
      <c r="AP113" s="5">
        <f t="shared" si="365"/>
        <v>2.2896364414391474E-5</v>
      </c>
      <c r="AQ113" s="5">
        <f t="shared" si="366"/>
        <v>2.2147155157867757E-6</v>
      </c>
      <c r="AR113" s="5">
        <f t="shared" si="367"/>
        <v>1.746248504374608E-5</v>
      </c>
      <c r="AS113" s="5">
        <f t="shared" si="368"/>
        <v>1.8043174856896577E-5</v>
      </c>
      <c r="AT113" s="5">
        <f t="shared" si="369"/>
        <v>9.3215873371109257E-6</v>
      </c>
      <c r="AU113" s="5">
        <f t="shared" si="370"/>
        <v>3.210521103687557E-6</v>
      </c>
      <c r="AV113" s="5">
        <f t="shared" si="371"/>
        <v>8.2932059083333609E-7</v>
      </c>
      <c r="AW113" s="5">
        <f t="shared" si="372"/>
        <v>1.9031594499299726E-9</v>
      </c>
      <c r="AX113" s="5">
        <f t="shared" si="373"/>
        <v>4.0845028794661201E-4</v>
      </c>
      <c r="AY113" s="5">
        <f t="shared" si="374"/>
        <v>1.5803403086550325E-4</v>
      </c>
      <c r="AZ113" s="5">
        <f t="shared" si="375"/>
        <v>3.057257596408312E-5</v>
      </c>
      <c r="BA113" s="5">
        <f t="shared" si="376"/>
        <v>3.9429583445230901E-6</v>
      </c>
      <c r="BB113" s="5">
        <f t="shared" si="377"/>
        <v>3.8139378224725528E-7</v>
      </c>
      <c r="BC113" s="5">
        <f t="shared" si="378"/>
        <v>2.9513112628018034E-8</v>
      </c>
      <c r="BD113" s="5">
        <f t="shared" si="379"/>
        <v>1.1260721242501489E-6</v>
      </c>
      <c r="BE113" s="5">
        <f t="shared" si="380"/>
        <v>1.1635180324233953E-6</v>
      </c>
      <c r="BF113" s="5">
        <f t="shared" si="381"/>
        <v>6.0110457519578799E-7</v>
      </c>
      <c r="BG113" s="5">
        <f t="shared" si="382"/>
        <v>2.0703114763577917E-7</v>
      </c>
      <c r="BH113" s="5">
        <f t="shared" si="383"/>
        <v>5.3478917637701071E-8</v>
      </c>
      <c r="BI113" s="5">
        <f t="shared" si="384"/>
        <v>1.1051456418457302E-8</v>
      </c>
      <c r="BJ113" s="8">
        <f t="shared" si="385"/>
        <v>0.51456356229742051</v>
      </c>
      <c r="BK113" s="8">
        <f t="shared" si="386"/>
        <v>0.34854412498074133</v>
      </c>
      <c r="BL113" s="8">
        <f t="shared" si="387"/>
        <v>0.13461546419909082</v>
      </c>
      <c r="BM113" s="8">
        <f t="shared" si="388"/>
        <v>0.1712942952073179</v>
      </c>
      <c r="BN113" s="8">
        <f t="shared" si="389"/>
        <v>0.82860381598850341</v>
      </c>
    </row>
    <row r="114" spans="1:66" x14ac:dyDescent="0.25">
      <c r="A114" t="s">
        <v>350</v>
      </c>
      <c r="B114" t="s">
        <v>100</v>
      </c>
      <c r="C114" t="s">
        <v>107</v>
      </c>
      <c r="D114" s="11">
        <v>44204</v>
      </c>
      <c r="E114">
        <f>VLOOKUP(A114,home!$A$2:$E$405,3,FALSE)</f>
        <v>1.6389</v>
      </c>
      <c r="F114">
        <f>VLOOKUP(B114,home!$B$2:$E$405,3,FALSE)</f>
        <v>0.61019999999999996</v>
      </c>
      <c r="G114">
        <f>VLOOKUP(C114,away!$B$2:$E$405,4,FALSE)</f>
        <v>1.0168999999999999</v>
      </c>
      <c r="H114">
        <f>VLOOKUP(A114,away!$A$2:$E$405,3,FALSE)</f>
        <v>1.1943999999999999</v>
      </c>
      <c r="I114">
        <f>VLOOKUP(C114,away!$B$2:$E$405,3,FALSE)</f>
        <v>1.1163000000000001</v>
      </c>
      <c r="J114">
        <f>VLOOKUP(B114,home!$B$2:$E$405,4,FALSE)</f>
        <v>0.83720000000000006</v>
      </c>
      <c r="K114" s="3">
        <f t="shared" si="334"/>
        <v>1.016957739582</v>
      </c>
      <c r="L114" s="3">
        <f t="shared" si="335"/>
        <v>1.1162460603840001</v>
      </c>
      <c r="M114" s="5">
        <f t="shared" si="336"/>
        <v>0.11845717217645327</v>
      </c>
      <c r="N114" s="5">
        <f t="shared" si="337"/>
        <v>0.12046593805384169</v>
      </c>
      <c r="O114" s="5">
        <f t="shared" si="338"/>
        <v>0.13222735176619516</v>
      </c>
      <c r="P114" s="5">
        <f t="shared" si="339"/>
        <v>0.13446962876306379</v>
      </c>
      <c r="Q114" s="5">
        <f t="shared" si="340"/>
        <v>6.1254384029930033E-2</v>
      </c>
      <c r="R114" s="5">
        <f t="shared" si="341"/>
        <v>7.3799130242012359E-2</v>
      </c>
      <c r="S114" s="5">
        <f t="shared" si="342"/>
        <v>3.8161642573953242E-2</v>
      </c>
      <c r="T114" s="5">
        <f t="shared" si="343"/>
        <v>6.8374964854658007E-2</v>
      </c>
      <c r="U114" s="5">
        <f t="shared" si="344"/>
        <v>7.5050596674034492E-2</v>
      </c>
      <c r="V114" s="5">
        <f t="shared" si="345"/>
        <v>4.8133494772123128E-3</v>
      </c>
      <c r="W114" s="5">
        <f t="shared" si="346"/>
        <v>2.0764373307521802E-2</v>
      </c>
      <c r="X114" s="5">
        <f t="shared" si="347"/>
        <v>2.3178149900863903E-2</v>
      </c>
      <c r="Y114" s="5">
        <f t="shared" si="348"/>
        <v>1.2936259256914568E-2</v>
      </c>
      <c r="Z114" s="5">
        <f t="shared" si="349"/>
        <v>2.7459329464137337E-2</v>
      </c>
      <c r="AA114" s="5">
        <f t="shared" si="350"/>
        <v>2.7924977622286514E-2</v>
      </c>
      <c r="AB114" s="5">
        <f t="shared" si="351"/>
        <v>1.4199261060319213E-2</v>
      </c>
      <c r="AC114" s="5">
        <f t="shared" si="352"/>
        <v>3.4149964572400849E-4</v>
      </c>
      <c r="AD114" s="5">
        <f t="shared" si="353"/>
        <v>5.2791225356635463E-3</v>
      </c>
      <c r="AE114" s="5">
        <f t="shared" si="354"/>
        <v>5.8927997327188264E-3</v>
      </c>
      <c r="AF114" s="5">
        <f t="shared" si="355"/>
        <v>3.2889072431396401E-3</v>
      </c>
      <c r="AG114" s="5">
        <f t="shared" si="356"/>
        <v>1.2237432510410085E-3</v>
      </c>
      <c r="AH114" s="5">
        <f t="shared" si="357"/>
        <v>7.6628420837823981E-3</v>
      </c>
      <c r="AI114" s="5">
        <f t="shared" si="358"/>
        <v>7.7927865642971692E-3</v>
      </c>
      <c r="AJ114" s="5">
        <f t="shared" si="359"/>
        <v>3.9624673047363142E-3</v>
      </c>
      <c r="AK114" s="5">
        <f t="shared" si="360"/>
        <v>1.3432205977974075E-3</v>
      </c>
      <c r="AL114" s="5">
        <f t="shared" si="361"/>
        <v>1.550647537485398E-5</v>
      </c>
      <c r="AM114" s="5">
        <f t="shared" si="362"/>
        <v>1.0737289041689599E-3</v>
      </c>
      <c r="AN114" s="5">
        <f t="shared" si="363"/>
        <v>1.1985456591990309E-3</v>
      </c>
      <c r="AO114" s="5">
        <f t="shared" si="364"/>
        <v>6.6893593513563142E-4</v>
      </c>
      <c r="AP114" s="5">
        <f t="shared" si="365"/>
        <v>2.4889903408147854E-4</v>
      </c>
      <c r="AQ114" s="5">
        <f t="shared" si="366"/>
        <v>6.9458141556708329E-5</v>
      </c>
      <c r="AR114" s="5">
        <f t="shared" si="367"/>
        <v>1.7107234574733653E-3</v>
      </c>
      <c r="AS114" s="5">
        <f t="shared" si="368"/>
        <v>1.739733460362017E-3</v>
      </c>
      <c r="AT114" s="5">
        <f t="shared" si="369"/>
        <v>8.8461770366246378E-4</v>
      </c>
      <c r="AU114" s="5">
        <f t="shared" si="370"/>
        <v>2.9987294010359959E-4</v>
      </c>
      <c r="AV114" s="5">
        <f t="shared" si="371"/>
        <v>7.623952683239127E-5</v>
      </c>
      <c r="AW114" s="5">
        <f t="shared" si="372"/>
        <v>4.8896011875221381E-7</v>
      </c>
      <c r="AX114" s="5">
        <f t="shared" si="373"/>
        <v>1.8198948655125376E-4</v>
      </c>
      <c r="AY114" s="5">
        <f t="shared" si="374"/>
        <v>2.0314504739414398E-4</v>
      </c>
      <c r="AZ114" s="5">
        <f t="shared" si="375"/>
        <v>1.1337992942011712E-4</v>
      </c>
      <c r="BA114" s="5">
        <f t="shared" si="376"/>
        <v>4.2186633180607242E-5</v>
      </c>
      <c r="BB114" s="5">
        <f t="shared" si="377"/>
        <v>1.177266577217944E-5</v>
      </c>
      <c r="BC114" s="5">
        <f t="shared" si="378"/>
        <v>2.6282383576825732E-6</v>
      </c>
      <c r="BD114" s="5">
        <f t="shared" si="379"/>
        <v>3.182647199685228E-4</v>
      </c>
      <c r="BE114" s="5">
        <f t="shared" si="380"/>
        <v>3.2366177020788715E-4</v>
      </c>
      <c r="BF114" s="5">
        <f t="shared" si="381"/>
        <v>1.6457517110986079E-4</v>
      </c>
      <c r="BG114" s="5">
        <f t="shared" si="382"/>
        <v>5.5788664667734969E-5</v>
      </c>
      <c r="BH114" s="5">
        <f t="shared" si="383"/>
        <v>1.4183678578699483E-5</v>
      </c>
      <c r="BI114" s="5">
        <f t="shared" si="384"/>
        <v>2.8848403412703738E-6</v>
      </c>
      <c r="BJ114" s="8">
        <f t="shared" si="385"/>
        <v>0.32647331184111084</v>
      </c>
      <c r="BK114" s="8">
        <f t="shared" si="386"/>
        <v>0.29646194415917559</v>
      </c>
      <c r="BL114" s="8">
        <f t="shared" si="387"/>
        <v>0.34955317984876866</v>
      </c>
      <c r="BM114" s="8">
        <f t="shared" si="388"/>
        <v>0.35907150419442074</v>
      </c>
      <c r="BN114" s="8">
        <f t="shared" si="389"/>
        <v>0.64067360503149617</v>
      </c>
    </row>
    <row r="115" spans="1:66" x14ac:dyDescent="0.25">
      <c r="A115" t="s">
        <v>350</v>
      </c>
      <c r="B115" t="s">
        <v>105</v>
      </c>
      <c r="C115" t="s">
        <v>104</v>
      </c>
      <c r="D115" s="11">
        <v>44204</v>
      </c>
      <c r="E115">
        <f>VLOOKUP(A115,home!$A$2:$E$405,3,FALSE)</f>
        <v>1.6389</v>
      </c>
      <c r="F115">
        <f>VLOOKUP(B115,home!$B$2:$E$405,3,FALSE)</f>
        <v>2.2372999999999998</v>
      </c>
      <c r="G115">
        <f>VLOOKUP(C115,away!$B$2:$E$405,4,FALSE)</f>
        <v>2.2372999999999998</v>
      </c>
      <c r="H115">
        <f>VLOOKUP(A115,away!$A$2:$E$405,3,FALSE)</f>
        <v>1.1943999999999999</v>
      </c>
      <c r="I115">
        <f>VLOOKUP(C115,away!$B$2:$E$405,3,FALSE)</f>
        <v>0.55820000000000003</v>
      </c>
      <c r="J115">
        <f>VLOOKUP(B115,home!$B$2:$E$405,4,FALSE)</f>
        <v>0.55820000000000003</v>
      </c>
      <c r="K115" s="3">
        <f t="shared" si="334"/>
        <v>8.2035324531809994</v>
      </c>
      <c r="L115" s="3">
        <f t="shared" si="335"/>
        <v>0.37215979945600003</v>
      </c>
      <c r="M115" s="5">
        <f t="shared" si="336"/>
        <v>1.8863582516724639E-4</v>
      </c>
      <c r="N115" s="5">
        <f t="shared" si="337"/>
        <v>1.5474801135920827E-3</v>
      </c>
      <c r="O115" s="5">
        <f t="shared" si="338"/>
        <v>7.0202670864459501E-5</v>
      </c>
      <c r="P115" s="5">
        <f t="shared" si="339"/>
        <v>5.7590988873657759E-4</v>
      </c>
      <c r="Q115" s="5">
        <f t="shared" si="340"/>
        <v>6.3474016662524359E-3</v>
      </c>
      <c r="R115" s="5">
        <f t="shared" si="341"/>
        <v>1.3063305955096412E-5</v>
      </c>
      <c r="S115" s="5">
        <f t="shared" si="342"/>
        <v>4.3956682095051868E-4</v>
      </c>
      <c r="T115" s="5">
        <f t="shared" si="343"/>
        <v>2.3622477311791871E-3</v>
      </c>
      <c r="U115" s="5">
        <f t="shared" si="344"/>
        <v>1.0716525434846602E-4</v>
      </c>
      <c r="V115" s="5">
        <f t="shared" si="345"/>
        <v>1.4911205447584185E-4</v>
      </c>
      <c r="W115" s="5">
        <f t="shared" si="346"/>
        <v>1.7357038520825673E-2</v>
      </c>
      <c r="X115" s="5">
        <f t="shared" si="347"/>
        <v>6.4595919750605486E-3</v>
      </c>
      <c r="Y115" s="5">
        <f t="shared" si="348"/>
        <v>1.2020002270030606E-3</v>
      </c>
      <c r="Z115" s="5">
        <f t="shared" si="349"/>
        <v>1.6205457748270174E-6</v>
      </c>
      <c r="AA115" s="5">
        <f t="shared" si="350"/>
        <v>1.3294199855658783E-5</v>
      </c>
      <c r="AB115" s="5">
        <f t="shared" si="351"/>
        <v>5.4529699977485506E-5</v>
      </c>
      <c r="AC115" s="5">
        <f t="shared" si="352"/>
        <v>2.8452676813354139E-5</v>
      </c>
      <c r="AD115" s="5">
        <f t="shared" si="353"/>
        <v>3.5597257199176537E-2</v>
      </c>
      <c r="AE115" s="5">
        <f t="shared" si="354"/>
        <v>1.3247868100429192E-2</v>
      </c>
      <c r="AF115" s="5">
        <f t="shared" si="355"/>
        <v>2.4651619677376344E-3</v>
      </c>
      <c r="AG115" s="5">
        <f t="shared" si="356"/>
        <v>3.058113945132655E-4</v>
      </c>
      <c r="AH115" s="5">
        <f t="shared" si="357"/>
        <v>1.5077549764222268E-7</v>
      </c>
      <c r="AI115" s="5">
        <f t="shared" si="358"/>
        <v>1.2368916880524888E-6</v>
      </c>
      <c r="AJ115" s="5">
        <f t="shared" si="359"/>
        <v>5.0734405520042116E-6</v>
      </c>
      <c r="AK115" s="5">
        <f t="shared" si="360"/>
        <v>1.3873378072550359E-5</v>
      </c>
      <c r="AL115" s="5">
        <f t="shared" si="361"/>
        <v>3.4746693367091738E-6</v>
      </c>
      <c r="AM115" s="5">
        <f t="shared" si="362"/>
        <v>5.8404650935535117E-2</v>
      </c>
      <c r="AN115" s="5">
        <f t="shared" si="363"/>
        <v>2.1735863179466432E-2</v>
      </c>
      <c r="AO115" s="5">
        <f t="shared" si="364"/>
        <v>4.0446072409366417E-3</v>
      </c>
      <c r="AP115" s="5">
        <f t="shared" si="365"/>
        <v>5.0174673988842209E-4</v>
      </c>
      <c r="AQ115" s="5">
        <f t="shared" si="366"/>
        <v>4.6682491523644233E-5</v>
      </c>
      <c r="AR115" s="5">
        <f t="shared" si="367"/>
        <v>1.1222515793081648E-8</v>
      </c>
      <c r="AS115" s="5">
        <f t="shared" si="368"/>
        <v>9.206427251488158E-8</v>
      </c>
      <c r="AT115" s="5">
        <f t="shared" si="369"/>
        <v>3.7762612367716535E-7</v>
      </c>
      <c r="AU115" s="5">
        <f t="shared" si="370"/>
        <v>1.0326227202515227E-6</v>
      </c>
      <c r="AV115" s="5">
        <f t="shared" si="371"/>
        <v>2.117788499368853E-6</v>
      </c>
      <c r="AW115" s="5">
        <f t="shared" si="372"/>
        <v>2.9467367572269441E-7</v>
      </c>
      <c r="AX115" s="5">
        <f t="shared" si="373"/>
        <v>7.9854074894395069E-2</v>
      </c>
      <c r="AY115" s="5">
        <f t="shared" si="374"/>
        <v>2.9718476498442472E-2</v>
      </c>
      <c r="AZ115" s="5">
        <f t="shared" si="375"/>
        <v>5.5300111268991002E-3</v>
      </c>
      <c r="BA115" s="5">
        <f t="shared" si="376"/>
        <v>6.8601594399207277E-4</v>
      </c>
      <c r="BB115" s="5">
        <f t="shared" si="377"/>
        <v>6.3826889034927065E-5</v>
      </c>
      <c r="BC115" s="5">
        <f t="shared" si="378"/>
        <v>4.7507604446277679E-6</v>
      </c>
      <c r="BD115" s="5">
        <f t="shared" si="379"/>
        <v>6.960948711575094E-10</v>
      </c>
      <c r="BE115" s="5">
        <f t="shared" si="380"/>
        <v>5.7104368660334741E-9</v>
      </c>
      <c r="BF115" s="5">
        <f t="shared" si="381"/>
        <v>2.3422877076173406E-8</v>
      </c>
      <c r="BG115" s="5">
        <f t="shared" si="382"/>
        <v>6.4050110747085941E-8</v>
      </c>
      <c r="BH115" s="5">
        <f t="shared" si="383"/>
        <v>1.3135929053588918E-7</v>
      </c>
      <c r="BI115" s="5">
        <f t="shared" si="384"/>
        <v>2.1552204058759965E-7</v>
      </c>
      <c r="BJ115" s="8">
        <f t="shared" si="385"/>
        <v>0.28748256559632818</v>
      </c>
      <c r="BK115" s="8">
        <f t="shared" si="386"/>
        <v>3.1103628433922718E-2</v>
      </c>
      <c r="BL115" s="8">
        <f t="shared" si="387"/>
        <v>2.8266170179370493E-4</v>
      </c>
      <c r="BM115" s="8">
        <f t="shared" si="388"/>
        <v>0.28040960098248485</v>
      </c>
      <c r="BN115" s="8">
        <f t="shared" si="389"/>
        <v>8.7426934705678982E-3</v>
      </c>
    </row>
    <row r="116" spans="1:66" x14ac:dyDescent="0.25">
      <c r="A116" t="s">
        <v>350</v>
      </c>
      <c r="B116" t="s">
        <v>108</v>
      </c>
      <c r="C116" t="s">
        <v>106</v>
      </c>
      <c r="D116" s="11">
        <v>44204</v>
      </c>
      <c r="E116">
        <f>VLOOKUP(A116,home!$A$2:$E$405,3,FALSE)</f>
        <v>1.6389</v>
      </c>
      <c r="F116">
        <f>VLOOKUP(B116,home!$B$2:$E$405,3,FALSE)</f>
        <v>1.2202999999999999</v>
      </c>
      <c r="G116">
        <f>VLOOKUP(C116,away!$B$2:$E$405,4,FALSE)</f>
        <v>0.61019999999999996</v>
      </c>
      <c r="H116">
        <f>VLOOKUP(A116,away!$A$2:$E$405,3,FALSE)</f>
        <v>1.1943999999999999</v>
      </c>
      <c r="I116">
        <f>VLOOKUP(C116,away!$B$2:$E$405,3,FALSE)</f>
        <v>2.2326000000000001</v>
      </c>
      <c r="J116">
        <f>VLOOKUP(B116,home!$B$2:$E$405,4,FALSE)</f>
        <v>1.6745000000000001</v>
      </c>
      <c r="K116" s="3">
        <f t="shared" si="334"/>
        <v>1.2203692886339998</v>
      </c>
      <c r="L116" s="3">
        <f t="shared" si="335"/>
        <v>4.4652509032800003</v>
      </c>
      <c r="M116" s="5">
        <f t="shared" si="336"/>
        <v>3.3944274002578215E-3</v>
      </c>
      <c r="N116" s="5">
        <f t="shared" si="337"/>
        <v>4.1424549517723955E-3</v>
      </c>
      <c r="O116" s="5">
        <f t="shared" si="338"/>
        <v>1.515697001511962E-2</v>
      </c>
      <c r="P116" s="5">
        <f t="shared" si="339"/>
        <v>1.8497100715198396E-2</v>
      </c>
      <c r="Q116" s="5">
        <f t="shared" si="340"/>
        <v>2.5276624013464343E-3</v>
      </c>
      <c r="R116" s="5">
        <f t="shared" si="341"/>
        <v>3.3839837025500384E-2</v>
      </c>
      <c r="S116" s="5">
        <f t="shared" si="342"/>
        <v>2.5198854955787674E-2</v>
      </c>
      <c r="T116" s="5">
        <f t="shared" si="343"/>
        <v>1.1286646820799058E-2</v>
      </c>
      <c r="U116" s="5">
        <f t="shared" si="344"/>
        <v>4.1297097838300392E-2</v>
      </c>
      <c r="V116" s="5">
        <f t="shared" si="345"/>
        <v>1.5257220898434173E-2</v>
      </c>
      <c r="W116" s="5">
        <f t="shared" si="346"/>
        <v>1.0282271888793523E-3</v>
      </c>
      <c r="X116" s="5">
        <f t="shared" si="347"/>
        <v>4.5912923839205822E-3</v>
      </c>
      <c r="Y116" s="5">
        <f t="shared" si="348"/>
        <v>1.0250636232261984E-2</v>
      </c>
      <c r="Z116" s="5">
        <f t="shared" si="349"/>
        <v>5.0367787614987856E-2</v>
      </c>
      <c r="AA116" s="5">
        <f t="shared" si="350"/>
        <v>6.1467301141771118E-2</v>
      </c>
      <c r="AB116" s="5">
        <f t="shared" si="351"/>
        <v>3.7506403284317535E-2</v>
      </c>
      <c r="AC116" s="5">
        <f t="shared" si="352"/>
        <v>5.1962805194134386E-3</v>
      </c>
      <c r="AD116" s="5">
        <f t="shared" si="353"/>
        <v>3.1370422076170811E-4</v>
      </c>
      <c r="AE116" s="5">
        <f t="shared" si="354"/>
        <v>1.4007680551189655E-3</v>
      </c>
      <c r="AF116" s="5">
        <f t="shared" si="355"/>
        <v>3.1273904117028652E-3</v>
      </c>
      <c r="AG116" s="5">
        <f t="shared" si="356"/>
        <v>4.6548609535884767E-3</v>
      </c>
      <c r="AH116" s="5">
        <f t="shared" si="357"/>
        <v>5.6226202286009948E-2</v>
      </c>
      <c r="AI116" s="5">
        <f t="shared" si="358"/>
        <v>6.8616730486369334E-2</v>
      </c>
      <c r="AJ116" s="5">
        <f t="shared" si="359"/>
        <v>4.1868875286020721E-2</v>
      </c>
      <c r="AK116" s="5">
        <f t="shared" si="360"/>
        <v>1.7031829849568927E-2</v>
      </c>
      <c r="AL116" s="5">
        <f t="shared" si="361"/>
        <v>1.1326343182913657E-3</v>
      </c>
      <c r="AM116" s="5">
        <f t="shared" si="362"/>
        <v>7.6566999346489741E-5</v>
      </c>
      <c r="AN116" s="5">
        <f t="shared" si="363"/>
        <v>3.4189086299335247E-4</v>
      </c>
      <c r="AO116" s="5">
        <f t="shared" si="364"/>
        <v>7.6331424240212308E-4</v>
      </c>
      <c r="AP116" s="5">
        <f t="shared" si="365"/>
        <v>1.1361298701241895E-3</v>
      </c>
      <c r="AQ116" s="5">
        <f t="shared" si="366"/>
        <v>1.2682762322038571E-3</v>
      </c>
      <c r="AR116" s="5">
        <f t="shared" si="367"/>
        <v>5.0212820109121988E-2</v>
      </c>
      <c r="AS116" s="5">
        <f t="shared" si="368"/>
        <v>6.1278183556876205E-2</v>
      </c>
      <c r="AT116" s="5">
        <f t="shared" si="369"/>
        <v>3.7391006638044344E-2</v>
      </c>
      <c r="AU116" s="5">
        <f t="shared" si="370"/>
        <v>1.5210278724059783E-2</v>
      </c>
      <c r="AV116" s="5">
        <f t="shared" si="371"/>
        <v>4.640539256601425E-3</v>
      </c>
      <c r="AW116" s="5">
        <f t="shared" si="372"/>
        <v>1.7144481387783937E-4</v>
      </c>
      <c r="AX116" s="5">
        <f t="shared" si="373"/>
        <v>1.5573335754219262E-5</v>
      </c>
      <c r="AY116" s="5">
        <f t="shared" si="374"/>
        <v>6.9538851543610281E-5</v>
      </c>
      <c r="AZ116" s="5">
        <f t="shared" si="375"/>
        <v>1.5525420983407984E-4</v>
      </c>
      <c r="BA116" s="5">
        <f t="shared" si="376"/>
        <v>2.3108300023321588E-4</v>
      </c>
      <c r="BB116" s="5">
        <f t="shared" si="377"/>
        <v>2.5796089388100497E-4</v>
      </c>
      <c r="BC116" s="5">
        <f t="shared" si="378"/>
        <v>2.3037202288261476E-4</v>
      </c>
      <c r="BD116" s="5">
        <f t="shared" si="379"/>
        <v>3.7368806724748849E-2</v>
      </c>
      <c r="BE116" s="5">
        <f t="shared" si="380"/>
        <v>4.5603744079783182E-2</v>
      </c>
      <c r="BF116" s="5">
        <f t="shared" si="381"/>
        <v>2.7826704360845993E-2</v>
      </c>
      <c r="BG116" s="5">
        <f t="shared" si="382"/>
        <v>1.1319618468624752E-2</v>
      </c>
      <c r="BH116" s="5">
        <f t="shared" si="383"/>
        <v>3.4535286845409686E-3</v>
      </c>
      <c r="BI116" s="5">
        <f t="shared" si="384"/>
        <v>8.4291606880607453E-4</v>
      </c>
      <c r="BJ116" s="8">
        <f t="shared" si="385"/>
        <v>4.786960414135058E-2</v>
      </c>
      <c r="BK116" s="8">
        <f t="shared" si="386"/>
        <v>6.8746057658926468E-2</v>
      </c>
      <c r="BL116" s="8">
        <f t="shared" si="387"/>
        <v>0.66815939388503154</v>
      </c>
      <c r="BM116" s="8">
        <f t="shared" si="388"/>
        <v>0.75768629675343546</v>
      </c>
      <c r="BN116" s="8">
        <f t="shared" si="389"/>
        <v>7.7558452509195047E-2</v>
      </c>
    </row>
    <row r="117" spans="1:66" x14ac:dyDescent="0.25">
      <c r="A117" t="s">
        <v>339</v>
      </c>
      <c r="B117" t="s">
        <v>123</v>
      </c>
      <c r="C117" t="s">
        <v>118</v>
      </c>
      <c r="D117" s="11">
        <v>44204</v>
      </c>
      <c r="E117">
        <f>VLOOKUP(A117,home!$A$2:$E$405,3,FALSE)</f>
        <v>1.1719999999999999</v>
      </c>
      <c r="F117">
        <f>VLOOKUP(B117,home!$B$2:$E$405,3,FALSE)</f>
        <v>1.0428999999999999</v>
      </c>
      <c r="G117">
        <f>VLOOKUP(C117,away!$B$2:$E$405,4,FALSE)</f>
        <v>0.56879999999999997</v>
      </c>
      <c r="H117">
        <f>VLOOKUP(A117,away!$A$2:$E$405,3,FALSE)</f>
        <v>1.0484</v>
      </c>
      <c r="I117">
        <f>VLOOKUP(C117,away!$B$2:$E$405,3,FALSE)</f>
        <v>0.84789999999999999</v>
      </c>
      <c r="J117">
        <f>VLOOKUP(B117,home!$B$2:$E$405,4,FALSE)</f>
        <v>1.1657999999999999</v>
      </c>
      <c r="K117" s="3">
        <f t="shared" si="334"/>
        <v>0.69523218143999987</v>
      </c>
      <c r="L117" s="3">
        <f t="shared" si="335"/>
        <v>1.036324340088</v>
      </c>
      <c r="M117" s="5">
        <f t="shared" si="336"/>
        <v>0.17700867761652231</v>
      </c>
      <c r="N117" s="5">
        <f t="shared" si="337"/>
        <v>0.1230621290731445</v>
      </c>
      <c r="O117" s="5">
        <f t="shared" si="338"/>
        <v>0.18343840102079204</v>
      </c>
      <c r="P117" s="5">
        <f t="shared" si="339"/>
        <v>0.12753227970155076</v>
      </c>
      <c r="Q117" s="5">
        <f t="shared" si="340"/>
        <v>4.2778376224086534E-2</v>
      </c>
      <c r="R117" s="5">
        <f t="shared" si="341"/>
        <v>9.5050839942335097E-2</v>
      </c>
      <c r="S117" s="5">
        <f t="shared" si="342"/>
        <v>2.2971306527003299E-2</v>
      </c>
      <c r="T117" s="5">
        <f t="shared" si="343"/>
        <v>4.4332272510462664E-2</v>
      </c>
      <c r="U117" s="5">
        <f t="shared" si="344"/>
        <v>6.60824028008139E-2</v>
      </c>
      <c r="V117" s="5">
        <f t="shared" si="345"/>
        <v>1.8389450534664327E-3</v>
      </c>
      <c r="W117" s="5">
        <f t="shared" si="346"/>
        <v>9.9136346069109028E-3</v>
      </c>
      <c r="X117" s="5">
        <f t="shared" si="347"/>
        <v>1.0273740841880501E-2</v>
      </c>
      <c r="Y117" s="5">
        <f t="shared" si="348"/>
        <v>5.3234638490984717E-3</v>
      </c>
      <c r="Z117" s="5">
        <f t="shared" si="349"/>
        <v>3.2834499659350182E-2</v>
      </c>
      <c r="AA117" s="5">
        <f t="shared" si="350"/>
        <v>2.2827600824660961E-2</v>
      </c>
      <c r="AB117" s="5">
        <f t="shared" si="351"/>
        <v>7.9352413591852883E-3</v>
      </c>
      <c r="AC117" s="5">
        <f t="shared" si="352"/>
        <v>8.2808388998358465E-5</v>
      </c>
      <c r="AD117" s="5">
        <f t="shared" si="353"/>
        <v>1.723069453440435E-3</v>
      </c>
      <c r="AE117" s="5">
        <f t="shared" si="354"/>
        <v>1.7856588142624494E-3</v>
      </c>
      <c r="AF117" s="5">
        <f t="shared" si="355"/>
        <v>9.2526084615642673E-4</v>
      </c>
      <c r="AG117" s="5">
        <f t="shared" si="356"/>
        <v>3.1962344526744114E-4</v>
      </c>
      <c r="AH117" s="5">
        <f t="shared" si="357"/>
        <v>8.5067977978989327E-3</v>
      </c>
      <c r="AI117" s="5">
        <f t="shared" si="358"/>
        <v>5.9141995901022624E-3</v>
      </c>
      <c r="AJ117" s="5">
        <f t="shared" si="359"/>
        <v>2.0558709412491741E-3</v>
      </c>
      <c r="AK117" s="5">
        <f t="shared" si="360"/>
        <v>4.764358797479231E-4</v>
      </c>
      <c r="AL117" s="5">
        <f t="shared" si="361"/>
        <v>2.386491503033006E-6</v>
      </c>
      <c r="AM117" s="5">
        <f t="shared" si="362"/>
        <v>2.3958666697760446E-4</v>
      </c>
      <c r="AN117" s="5">
        <f t="shared" si="363"/>
        <v>2.4828949454944936E-4</v>
      </c>
      <c r="AO117" s="5">
        <f t="shared" si="364"/>
        <v>1.286542232948706E-4</v>
      </c>
      <c r="AP117" s="5">
        <f t="shared" si="365"/>
        <v>4.4442501018530319E-5</v>
      </c>
      <c r="AQ117" s="5">
        <f t="shared" si="366"/>
        <v>1.1514211384972174E-5</v>
      </c>
      <c r="AR117" s="5">
        <f t="shared" si="367"/>
        <v>1.7631603228339334E-3</v>
      </c>
      <c r="AS117" s="5">
        <f t="shared" si="368"/>
        <v>1.22580579747229E-3</v>
      </c>
      <c r="AT117" s="5">
        <f t="shared" si="369"/>
        <v>4.2610981929922941E-4</v>
      </c>
      <c r="AU117" s="5">
        <f t="shared" si="370"/>
        <v>9.8748419734802481E-5</v>
      </c>
      <c r="AV117" s="5">
        <f t="shared" si="371"/>
        <v>1.7163269816494856E-5</v>
      </c>
      <c r="AW117" s="5">
        <f t="shared" si="372"/>
        <v>4.7762049793328941E-8</v>
      </c>
      <c r="AX117" s="5">
        <f t="shared" si="373"/>
        <v>2.7761393521129783E-5</v>
      </c>
      <c r="AY117" s="5">
        <f t="shared" si="374"/>
        <v>2.8769807820708101E-5</v>
      </c>
      <c r="AZ117" s="5">
        <f t="shared" si="375"/>
        <v>1.4907426052126951E-5</v>
      </c>
      <c r="BA117" s="5">
        <f t="shared" si="376"/>
        <v>5.1496428219603744E-6</v>
      </c>
      <c r="BB117" s="5">
        <f t="shared" si="377"/>
        <v>1.3341750497892474E-6</v>
      </c>
      <c r="BC117" s="5">
        <f t="shared" si="378"/>
        <v>2.7652761560694345E-7</v>
      </c>
      <c r="BD117" s="5">
        <f t="shared" si="379"/>
        <v>3.0453432633837003E-4</v>
      </c>
      <c r="BE117" s="5">
        <f t="shared" si="380"/>
        <v>2.1172206402358582E-4</v>
      </c>
      <c r="BF117" s="5">
        <f t="shared" si="381"/>
        <v>7.3597996215048436E-5</v>
      </c>
      <c r="BG117" s="5">
        <f t="shared" si="382"/>
        <v>1.7055898486066995E-5</v>
      </c>
      <c r="BH117" s="5">
        <f t="shared" si="383"/>
        <v>2.9644523777218856E-6</v>
      </c>
      <c r="BI117" s="5">
        <f t="shared" si="384"/>
        <v>4.1219653866771638E-7</v>
      </c>
      <c r="BJ117" s="8">
        <f t="shared" si="385"/>
        <v>0.24118791573481715</v>
      </c>
      <c r="BK117" s="8">
        <f t="shared" si="386"/>
        <v>0.32946517358686489</v>
      </c>
      <c r="BL117" s="8">
        <f t="shared" si="387"/>
        <v>0.39642906471992168</v>
      </c>
      <c r="BM117" s="8">
        <f t="shared" si="388"/>
        <v>0.25101722807675175</v>
      </c>
      <c r="BN117" s="8">
        <f t="shared" si="389"/>
        <v>0.74887070357843122</v>
      </c>
    </row>
    <row r="118" spans="1:66" x14ac:dyDescent="0.25">
      <c r="A118" t="s">
        <v>339</v>
      </c>
      <c r="B118" t="s">
        <v>114</v>
      </c>
      <c r="C118" t="s">
        <v>122</v>
      </c>
      <c r="D118" s="11">
        <v>44204</v>
      </c>
      <c r="E118">
        <f>VLOOKUP(A118,home!$A$2:$E$405,3,FALSE)</f>
        <v>1.1719999999999999</v>
      </c>
      <c r="F118">
        <f>VLOOKUP(B118,home!$B$2:$E$405,3,FALSE)</f>
        <v>1.3272999999999999</v>
      </c>
      <c r="G118">
        <f>VLOOKUP(C118,away!$B$2:$E$405,4,FALSE)</f>
        <v>1.1732</v>
      </c>
      <c r="H118">
        <f>VLOOKUP(A118,away!$A$2:$E$405,3,FALSE)</f>
        <v>1.0484</v>
      </c>
      <c r="I118">
        <f>VLOOKUP(C118,away!$B$2:$E$405,3,FALSE)</f>
        <v>0.59609999999999996</v>
      </c>
      <c r="J118">
        <f>VLOOKUP(B118,home!$B$2:$E$405,4,FALSE)</f>
        <v>1.2718</v>
      </c>
      <c r="K118" s="3">
        <f t="shared" si="334"/>
        <v>1.8250247579199996</v>
      </c>
      <c r="L118" s="3">
        <f t="shared" si="335"/>
        <v>0.79481298703199987</v>
      </c>
      <c r="M118" s="5">
        <f t="shared" si="336"/>
        <v>7.2814676417819649E-2</v>
      </c>
      <c r="N118" s="5">
        <f t="shared" si="337"/>
        <v>0.13288858720245439</v>
      </c>
      <c r="O118" s="5">
        <f t="shared" si="338"/>
        <v>5.787405046341576E-2</v>
      </c>
      <c r="P118" s="5">
        <f t="shared" si="339"/>
        <v>0.10562157493684518</v>
      </c>
      <c r="Q118" s="5">
        <f t="shared" si="340"/>
        <v>0.12126248084474509</v>
      </c>
      <c r="R118" s="5">
        <f t="shared" si="341"/>
        <v>2.2999523460234084E-2</v>
      </c>
      <c r="S118" s="5">
        <f t="shared" si="342"/>
        <v>3.8302433111580304E-2</v>
      </c>
      <c r="T118" s="5">
        <f t="shared" si="343"/>
        <v>9.638099461512252E-2</v>
      </c>
      <c r="U118" s="5">
        <f t="shared" si="344"/>
        <v>4.1974699735289056E-2</v>
      </c>
      <c r="V118" s="5">
        <f t="shared" si="345"/>
        <v>6.1733026426100254E-3</v>
      </c>
      <c r="W118" s="5">
        <f t="shared" si="346"/>
        <v>7.376900991615315E-2</v>
      </c>
      <c r="X118" s="5">
        <f t="shared" si="347"/>
        <v>5.8632567121850908E-2</v>
      </c>
      <c r="Y118" s="5">
        <f t="shared" si="348"/>
        <v>2.3300962905736269E-2</v>
      </c>
      <c r="Z118" s="5">
        <f t="shared" si="349"/>
        <v>6.0934399805804042E-3</v>
      </c>
      <c r="AA118" s="5">
        <f t="shared" si="350"/>
        <v>1.1120678825458799E-2</v>
      </c>
      <c r="AB118" s="5">
        <f t="shared" si="351"/>
        <v>1.0147757090669509E-2</v>
      </c>
      <c r="AC118" s="5">
        <f t="shared" si="352"/>
        <v>5.5966906308558553E-4</v>
      </c>
      <c r="AD118" s="5">
        <f t="shared" si="353"/>
        <v>3.3657567366056379E-2</v>
      </c>
      <c r="AE118" s="5">
        <f t="shared" si="354"/>
        <v>2.6751471654446034E-2</v>
      </c>
      <c r="AF118" s="5">
        <f t="shared" si="355"/>
        <v>1.0631208546586062E-2</v>
      </c>
      <c r="AG118" s="5">
        <f t="shared" si="356"/>
        <v>2.8166075402240652E-3</v>
      </c>
      <c r="AH118" s="5">
        <f t="shared" si="357"/>
        <v>1.2107863080663302E-3</v>
      </c>
      <c r="AI118" s="5">
        <f t="shared" si="358"/>
        <v>2.2097149887716043E-3</v>
      </c>
      <c r="AJ118" s="5">
        <f t="shared" si="359"/>
        <v>2.0163922812275466E-3</v>
      </c>
      <c r="AK118" s="5">
        <f t="shared" si="360"/>
        <v>1.2266552783063527E-3</v>
      </c>
      <c r="AL118" s="5">
        <f t="shared" si="361"/>
        <v>3.2473194028813448E-5</v>
      </c>
      <c r="AM118" s="5">
        <f t="shared" si="362"/>
        <v>1.2285178746882622E-2</v>
      </c>
      <c r="AN118" s="5">
        <f t="shared" si="363"/>
        <v>9.7644196160318192E-3</v>
      </c>
      <c r="AO118" s="5">
        <f t="shared" si="364"/>
        <v>3.8804437608260509E-3</v>
      </c>
      <c r="AP118" s="5">
        <f t="shared" si="365"/>
        <v>1.0280756988506139E-3</v>
      </c>
      <c r="AQ118" s="5">
        <f t="shared" si="366"/>
        <v>2.0428197927461672E-4</v>
      </c>
      <c r="AR118" s="5">
        <f t="shared" si="367"/>
        <v>1.924697364343295E-4</v>
      </c>
      <c r="AS118" s="5">
        <f t="shared" si="368"/>
        <v>3.5126203414298827E-4</v>
      </c>
      <c r="AT118" s="5">
        <f t="shared" si="369"/>
        <v>3.2053095441414702E-4</v>
      </c>
      <c r="AU118" s="5">
        <f t="shared" si="370"/>
        <v>1.9499230916184834E-4</v>
      </c>
      <c r="AV118" s="5">
        <f t="shared" si="371"/>
        <v>8.8966447956091032E-5</v>
      </c>
      <c r="AW118" s="5">
        <f t="shared" si="372"/>
        <v>1.3084472592646671E-6</v>
      </c>
      <c r="AX118" s="5">
        <f t="shared" si="373"/>
        <v>3.7367925614222278E-3</v>
      </c>
      <c r="AY118" s="5">
        <f t="shared" si="374"/>
        <v>2.9700512576629587E-3</v>
      </c>
      <c r="AZ118" s="5">
        <f t="shared" si="375"/>
        <v>1.1803176558706219E-3</v>
      </c>
      <c r="BA118" s="5">
        <f t="shared" si="376"/>
        <v>3.127106005697124E-4</v>
      </c>
      <c r="BB118" s="5">
        <f t="shared" si="377"/>
        <v>6.2136611628845907E-5</v>
      </c>
      <c r="BC118" s="5">
        <f t="shared" si="378"/>
        <v>9.8773971785540673E-6</v>
      </c>
      <c r="BD118" s="5">
        <f t="shared" si="379"/>
        <v>2.5496241021438516E-5</v>
      </c>
      <c r="BE118" s="5">
        <f t="shared" si="380"/>
        <v>4.6531271098020781E-5</v>
      </c>
      <c r="BF118" s="5">
        <f t="shared" si="381"/>
        <v>4.2460360885687643E-5</v>
      </c>
      <c r="BG118" s="5">
        <f t="shared" si="382"/>
        <v>2.58304032821993E-5</v>
      </c>
      <c r="BH118" s="5">
        <f t="shared" si="383"/>
        <v>1.178528137426794E-5</v>
      </c>
      <c r="BI118" s="5">
        <f t="shared" si="384"/>
        <v>4.3016860574184846E-6</v>
      </c>
      <c r="BJ118" s="8">
        <f t="shared" si="385"/>
        <v>0.61552574359957324</v>
      </c>
      <c r="BK118" s="8">
        <f t="shared" si="386"/>
        <v>0.2264741806236325</v>
      </c>
      <c r="BL118" s="8">
        <f t="shared" si="387"/>
        <v>0.15208488515726742</v>
      </c>
      <c r="BM118" s="8">
        <f t="shared" si="388"/>
        <v>0.48374861322513585</v>
      </c>
      <c r="BN118" s="8">
        <f t="shared" si="389"/>
        <v>0.51346089332551414</v>
      </c>
    </row>
    <row r="119" spans="1:66" x14ac:dyDescent="0.25">
      <c r="A119" t="s">
        <v>339</v>
      </c>
      <c r="B119" t="s">
        <v>111</v>
      </c>
      <c r="C119" t="s">
        <v>110</v>
      </c>
      <c r="D119" s="11">
        <v>44204</v>
      </c>
      <c r="E119">
        <f>VLOOKUP(A119,home!$A$2:$E$405,3,FALSE)</f>
        <v>1.1719999999999999</v>
      </c>
      <c r="F119">
        <f>VLOOKUP(B119,home!$B$2:$E$405,3,FALSE)</f>
        <v>1.7064999999999999</v>
      </c>
      <c r="G119">
        <f>VLOOKUP(C119,away!$B$2:$E$405,4,FALSE)</f>
        <v>0.93859999999999999</v>
      </c>
      <c r="H119">
        <f>VLOOKUP(A119,away!$A$2:$E$405,3,FALSE)</f>
        <v>1.0484</v>
      </c>
      <c r="I119">
        <f>VLOOKUP(C119,away!$B$2:$E$405,3,FALSE)</f>
        <v>1.24</v>
      </c>
      <c r="J119">
        <f>VLOOKUP(B119,home!$B$2:$E$405,4,FALSE)</f>
        <v>0.52990000000000004</v>
      </c>
      <c r="K119" s="3">
        <f t="shared" si="334"/>
        <v>1.8772168947999999</v>
      </c>
      <c r="L119" s="3">
        <f t="shared" si="335"/>
        <v>0.68887847840000005</v>
      </c>
      <c r="M119" s="5">
        <f t="shared" si="336"/>
        <v>7.6834972360522419E-2</v>
      </c>
      <c r="N119" s="5">
        <f t="shared" si="337"/>
        <v>0.14423590822666371</v>
      </c>
      <c r="O119" s="5">
        <f t="shared" si="338"/>
        <v>5.2929958847622742E-2</v>
      </c>
      <c r="P119" s="5">
        <f t="shared" si="339"/>
        <v>9.9361012989826136E-2</v>
      </c>
      <c r="Q119" s="5">
        <f t="shared" si="340"/>
        <v>0.13538104187995773</v>
      </c>
      <c r="R119" s="5">
        <f t="shared" si="341"/>
        <v>1.8231154756362486E-2</v>
      </c>
      <c r="S119" s="5">
        <f t="shared" si="342"/>
        <v>3.2122777555123189E-2</v>
      </c>
      <c r="T119" s="5">
        <f t="shared" si="343"/>
        <v>9.3261086134471954E-2</v>
      </c>
      <c r="U119" s="5">
        <f t="shared" si="344"/>
        <v>3.4223831720357027E-2</v>
      </c>
      <c r="V119" s="5">
        <f t="shared" si="345"/>
        <v>4.6155945512063954E-3</v>
      </c>
      <c r="W119" s="5">
        <f t="shared" si="346"/>
        <v>8.4713193017561E-2</v>
      </c>
      <c r="X119" s="5">
        <f t="shared" si="347"/>
        <v>5.8357095506342931E-2</v>
      </c>
      <c r="Y119" s="5">
        <f t="shared" si="348"/>
        <v>2.0100473578126495E-2</v>
      </c>
      <c r="Z119" s="5">
        <f t="shared" si="349"/>
        <v>4.186350049345971E-3</v>
      </c>
      <c r="AA119" s="5">
        <f t="shared" si="350"/>
        <v>7.8586870401790698E-3</v>
      </c>
      <c r="AB119" s="5">
        <f t="shared" si="351"/>
        <v>7.3762300413849789E-3</v>
      </c>
      <c r="AC119" s="5">
        <f t="shared" si="352"/>
        <v>3.7304802102868797E-4</v>
      </c>
      <c r="AD119" s="5">
        <f t="shared" si="353"/>
        <v>3.9756259286254717E-2</v>
      </c>
      <c r="AE119" s="5">
        <f t="shared" si="354"/>
        <v>2.7387231403991019E-2</v>
      </c>
      <c r="AF119" s="5">
        <f t="shared" si="355"/>
        <v>9.4332371485850129E-3</v>
      </c>
      <c r="AG119" s="5">
        <f t="shared" si="356"/>
        <v>2.1661180177678665E-3</v>
      </c>
      <c r="AH119" s="5">
        <f t="shared" si="357"/>
        <v>7.2097161301080427E-4</v>
      </c>
      <c r="AI119" s="5">
        <f t="shared" si="358"/>
        <v>1.3534200926150889E-3</v>
      </c>
      <c r="AJ119" s="5">
        <f t="shared" si="359"/>
        <v>1.2703315318094131E-3</v>
      </c>
      <c r="AK119" s="5">
        <f t="shared" si="360"/>
        <v>7.9489593783659798E-4</v>
      </c>
      <c r="AL119" s="5">
        <f t="shared" si="361"/>
        <v>1.9296644808740771E-5</v>
      </c>
      <c r="AM119" s="5">
        <f t="shared" si="362"/>
        <v>1.4926224321241339E-2</v>
      </c>
      <c r="AN119" s="5">
        <f t="shared" si="363"/>
        <v>1.0282354698673807E-2</v>
      </c>
      <c r="AO119" s="5">
        <f t="shared" si="364"/>
        <v>3.5416464295957508E-3</v>
      </c>
      <c r="AP119" s="5">
        <f t="shared" si="365"/>
        <v>8.1325466781690466E-4</v>
      </c>
      <c r="AQ119" s="5">
        <f t="shared" si="366"/>
        <v>1.4005840952935165E-4</v>
      </c>
      <c r="AR119" s="5">
        <f t="shared" si="367"/>
        <v>9.9332365548095324E-5</v>
      </c>
      <c r="AS119" s="5">
        <f t="shared" si="368"/>
        <v>1.8646839480733398E-4</v>
      </c>
      <c r="AT119" s="5">
        <f t="shared" si="369"/>
        <v>1.7502081053928197E-4</v>
      </c>
      <c r="AU119" s="5">
        <f t="shared" si="370"/>
        <v>1.0951734082864336E-4</v>
      </c>
      <c r="AV119" s="5">
        <f t="shared" si="371"/>
        <v>5.1396950619274766E-5</v>
      </c>
      <c r="AW119" s="5">
        <f t="shared" si="372"/>
        <v>6.931645970133756E-7</v>
      </c>
      <c r="AX119" s="5">
        <f t="shared" si="373"/>
        <v>4.6699600785681528E-3</v>
      </c>
      <c r="AY119" s="5">
        <f t="shared" si="374"/>
        <v>3.2170349931127736E-3</v>
      </c>
      <c r="AZ119" s="5">
        <f t="shared" si="375"/>
        <v>1.1080730855075407E-3</v>
      </c>
      <c r="BA119" s="5">
        <f t="shared" si="376"/>
        <v>2.5444256703347596E-4</v>
      </c>
      <c r="BB119" s="5">
        <f t="shared" si="377"/>
        <v>4.3820002104552729E-5</v>
      </c>
      <c r="BC119" s="5">
        <f t="shared" si="378"/>
        <v>6.0373312746538175E-6</v>
      </c>
      <c r="BD119" s="5">
        <f t="shared" si="379"/>
        <v>1.1404654805774079E-5</v>
      </c>
      <c r="BE119" s="5">
        <f t="shared" si="380"/>
        <v>2.140901068076111E-5</v>
      </c>
      <c r="BF119" s="5">
        <f t="shared" si="381"/>
        <v>2.0094678275439206E-5</v>
      </c>
      <c r="BG119" s="5">
        <f t="shared" si="382"/>
        <v>1.257402318474167E-5</v>
      </c>
      <c r="BH119" s="5">
        <f t="shared" si="383"/>
        <v>5.901042189500989E-6</v>
      </c>
      <c r="BI119" s="5">
        <f t="shared" si="384"/>
        <v>2.2155072190117668E-6</v>
      </c>
      <c r="BJ119" s="8">
        <f t="shared" si="385"/>
        <v>0.65379455078418069</v>
      </c>
      <c r="BK119" s="8">
        <f t="shared" si="386"/>
        <v>0.21654373711562833</v>
      </c>
      <c r="BL119" s="8">
        <f t="shared" si="387"/>
        <v>0.1254548163598761</v>
      </c>
      <c r="BM119" s="8">
        <f t="shared" si="388"/>
        <v>0.46978906341956012</v>
      </c>
      <c r="BN119" s="8">
        <f t="shared" si="389"/>
        <v>0.52697404906095524</v>
      </c>
    </row>
    <row r="120" spans="1:66" x14ac:dyDescent="0.25">
      <c r="A120" t="s">
        <v>339</v>
      </c>
      <c r="B120" t="s">
        <v>117</v>
      </c>
      <c r="C120" t="s">
        <v>119</v>
      </c>
      <c r="D120" s="11">
        <v>44204</v>
      </c>
      <c r="E120">
        <f>VLOOKUP(A120,home!$A$2:$E$405,3,FALSE)</f>
        <v>1.1719999999999999</v>
      </c>
      <c r="F120">
        <f>VLOOKUP(B120,home!$B$2:$E$405,3,FALSE)</f>
        <v>0.95989999999999998</v>
      </c>
      <c r="G120">
        <f>VLOOKUP(C120,away!$B$2:$E$405,4,FALSE)</f>
        <v>0.5333</v>
      </c>
      <c r="H120">
        <f>VLOOKUP(A120,away!$A$2:$E$405,3,FALSE)</f>
        <v>1.0484</v>
      </c>
      <c r="I120">
        <f>VLOOKUP(C120,away!$B$2:$E$405,3,FALSE)</f>
        <v>2.2654000000000001</v>
      </c>
      <c r="J120">
        <f>VLOOKUP(B120,home!$B$2:$E$405,4,FALSE)</f>
        <v>1.3115000000000001</v>
      </c>
      <c r="K120" s="3">
        <f t="shared" si="334"/>
        <v>0.59996399323999994</v>
      </c>
      <c r="L120" s="3">
        <f t="shared" si="335"/>
        <v>3.1148719896400006</v>
      </c>
      <c r="M120" s="5">
        <f t="shared" si="336"/>
        <v>2.4359436151949972E-2</v>
      </c>
      <c r="N120" s="5">
        <f t="shared" si="337"/>
        <v>1.4614784586798723E-2</v>
      </c>
      <c r="O120" s="5">
        <f t="shared" si="338"/>
        <v>7.5876525353132968E-2</v>
      </c>
      <c r="P120" s="5">
        <f t="shared" si="339"/>
        <v>4.5523183144041753E-2</v>
      </c>
      <c r="Q120" s="5">
        <f t="shared" si="340"/>
        <v>4.3841722605190824E-3</v>
      </c>
      <c r="R120" s="5">
        <f t="shared" si="341"/>
        <v>0.11817283174684164</v>
      </c>
      <c r="S120" s="5">
        <f t="shared" si="342"/>
        <v>2.1268556778561508E-2</v>
      </c>
      <c r="T120" s="5">
        <f t="shared" si="343"/>
        <v>1.3656135372047571E-2</v>
      </c>
      <c r="U120" s="5">
        <f t="shared" si="344"/>
        <v>7.0899444027313741E-2</v>
      </c>
      <c r="V120" s="5">
        <f t="shared" si="345"/>
        <v>4.4163237395533012E-3</v>
      </c>
      <c r="W120" s="5">
        <f t="shared" si="346"/>
        <v>8.7678183215768866E-4</v>
      </c>
      <c r="X120" s="5">
        <f t="shared" si="347"/>
        <v>2.7310631700132241E-3</v>
      </c>
      <c r="Y120" s="5">
        <f t="shared" si="348"/>
        <v>4.2534560851058105E-3</v>
      </c>
      <c r="Z120" s="5">
        <f t="shared" si="349"/>
        <v>0.12269774784822589</v>
      </c>
      <c r="AA120" s="5">
        <f t="shared" si="350"/>
        <v>7.3614230760576216E-2</v>
      </c>
      <c r="AB120" s="5">
        <f t="shared" si="351"/>
        <v>2.208294392320307E-2</v>
      </c>
      <c r="AC120" s="5">
        <f t="shared" si="352"/>
        <v>5.1582965930784322E-4</v>
      </c>
      <c r="AD120" s="5">
        <f t="shared" si="353"/>
        <v>1.3150938230540254E-4</v>
      </c>
      <c r="AE120" s="5">
        <f t="shared" si="354"/>
        <v>4.0963489131795665E-4</v>
      </c>
      <c r="AF120" s="5">
        <f t="shared" si="355"/>
        <v>6.3798012447276468E-4</v>
      </c>
      <c r="AG120" s="5">
        <f t="shared" si="356"/>
        <v>6.6240880655575184E-4</v>
      </c>
      <c r="AH120" s="5">
        <f t="shared" si="357"/>
        <v>9.554694449108761E-2</v>
      </c>
      <c r="AI120" s="5">
        <f t="shared" si="358"/>
        <v>5.7324726358753533E-2</v>
      </c>
      <c r="AJ120" s="5">
        <f t="shared" si="359"/>
        <v>1.7196385868794024E-2</v>
      </c>
      <c r="AK120" s="5">
        <f t="shared" si="360"/>
        <v>3.4390707783791895E-3</v>
      </c>
      <c r="AL120" s="5">
        <f t="shared" si="361"/>
        <v>3.8559526427987331E-5</v>
      </c>
      <c r="AM120" s="5">
        <f t="shared" si="362"/>
        <v>1.5780178831295023E-5</v>
      </c>
      <c r="AN120" s="5">
        <f t="shared" si="363"/>
        <v>4.9153237033110942E-5</v>
      </c>
      <c r="AO120" s="5">
        <f t="shared" si="364"/>
        <v>7.655302061728644E-5</v>
      </c>
      <c r="AP120" s="5">
        <f t="shared" si="365"/>
        <v>7.9484286547706326E-5</v>
      </c>
      <c r="AQ120" s="5">
        <f t="shared" si="366"/>
        <v>6.1895844445992478E-5</v>
      </c>
      <c r="AR120" s="5">
        <f t="shared" si="367"/>
        <v>5.9523300218195366E-2</v>
      </c>
      <c r="AS120" s="5">
        <f t="shared" si="368"/>
        <v>3.5711836889731854E-2</v>
      </c>
      <c r="AT120" s="5">
        <f t="shared" si="369"/>
        <v>1.071290813314953E-2</v>
      </c>
      <c r="AU120" s="5">
        <f t="shared" si="370"/>
        <v>2.1424530475925552E-3</v>
      </c>
      <c r="AV120" s="5">
        <f t="shared" si="371"/>
        <v>3.2134867144070919E-4</v>
      </c>
      <c r="AW120" s="5">
        <f t="shared" si="372"/>
        <v>2.0016796828629339E-6</v>
      </c>
      <c r="AX120" s="5">
        <f t="shared" si="373"/>
        <v>1.5779231842775121E-6</v>
      </c>
      <c r="AY120" s="5">
        <f t="shared" si="374"/>
        <v>4.9150287285095797E-6</v>
      </c>
      <c r="AZ120" s="5">
        <f t="shared" si="375"/>
        <v>7.654842657355199E-6</v>
      </c>
      <c r="BA120" s="5">
        <f t="shared" si="376"/>
        <v>7.9479516594990465E-6</v>
      </c>
      <c r="BB120" s="5">
        <f t="shared" si="377"/>
        <v>6.1892129997965839E-6</v>
      </c>
      <c r="BC120" s="5">
        <f t="shared" si="378"/>
        <v>3.8557212421964303E-6</v>
      </c>
      <c r="BD120" s="5">
        <f t="shared" si="379"/>
        <v>3.0901243430098202E-2</v>
      </c>
      <c r="BE120" s="5">
        <f t="shared" si="380"/>
        <v>1.8539633404403032E-2</v>
      </c>
      <c r="BF120" s="5">
        <f t="shared" si="381"/>
        <v>5.5615562452556678E-3</v>
      </c>
      <c r="BG120" s="5">
        <f t="shared" si="382"/>
        <v>1.1122444978441503E-3</v>
      </c>
      <c r="BH120" s="5">
        <f t="shared" si="383"/>
        <v>1.668266625964487E-4</v>
      </c>
      <c r="BI120" s="5">
        <f t="shared" si="384"/>
        <v>2.0017998134053506E-5</v>
      </c>
      <c r="BJ120" s="8">
        <f t="shared" si="385"/>
        <v>4.2672933759240993E-2</v>
      </c>
      <c r="BK120" s="8">
        <f t="shared" si="386"/>
        <v>9.6126804028570878E-2</v>
      </c>
      <c r="BL120" s="8">
        <f t="shared" si="387"/>
        <v>0.69886647250652378</v>
      </c>
      <c r="BM120" s="8">
        <f t="shared" si="388"/>
        <v>0.67743011155023158</v>
      </c>
      <c r="BN120" s="8">
        <f t="shared" si="389"/>
        <v>0.28293093324328411</v>
      </c>
    </row>
    <row r="121" spans="1:66" x14ac:dyDescent="0.25">
      <c r="A121" t="s">
        <v>339</v>
      </c>
      <c r="B121" t="s">
        <v>113</v>
      </c>
      <c r="C121" t="s">
        <v>128</v>
      </c>
      <c r="D121" s="11">
        <v>44204</v>
      </c>
      <c r="E121">
        <f>VLOOKUP(A121,home!$A$2:$E$405,3,FALSE)</f>
        <v>1.1719999999999999</v>
      </c>
      <c r="F121">
        <f>VLOOKUP(B121,home!$B$2:$E$405,3,FALSE)</f>
        <v>1.1944999999999999</v>
      </c>
      <c r="G121">
        <f>VLOOKUP(C121,away!$B$2:$E$405,4,FALSE)</f>
        <v>0.76790000000000003</v>
      </c>
      <c r="H121">
        <f>VLOOKUP(A121,away!$A$2:$E$405,3,FALSE)</f>
        <v>1.0484</v>
      </c>
      <c r="I121">
        <f>VLOOKUP(C121,away!$B$2:$E$405,3,FALSE)</f>
        <v>0.57230000000000003</v>
      </c>
      <c r="J121">
        <f>VLOOKUP(B121,home!$B$2:$E$405,4,FALSE)</f>
        <v>1.5261</v>
      </c>
      <c r="K121" s="3">
        <f t="shared" si="334"/>
        <v>1.0750246765999998</v>
      </c>
      <c r="L121" s="3">
        <f t="shared" si="335"/>
        <v>0.91565896225200005</v>
      </c>
      <c r="M121" s="5">
        <f t="shared" si="336"/>
        <v>0.13660200707764988</v>
      </c>
      <c r="N121" s="5">
        <f t="shared" si="337"/>
        <v>0.14685052848156144</v>
      </c>
      <c r="O121" s="5">
        <f t="shared" si="338"/>
        <v>0.12508085204226127</v>
      </c>
      <c r="P121" s="5">
        <f t="shared" si="339"/>
        <v>0.13446500251558433</v>
      </c>
      <c r="Q121" s="5">
        <f t="shared" si="340"/>
        <v>7.8933970944714812E-2</v>
      </c>
      <c r="R121" s="5">
        <f t="shared" si="341"/>
        <v>5.7265701589306446E-2</v>
      </c>
      <c r="S121" s="5">
        <f t="shared" si="342"/>
        <v>3.3090357324029367E-2</v>
      </c>
      <c r="T121" s="5">
        <f t="shared" si="343"/>
        <v>7.2276597921667088E-2</v>
      </c>
      <c r="U121" s="5">
        <f t="shared" si="344"/>
        <v>6.156204233131625E-2</v>
      </c>
      <c r="V121" s="5">
        <f t="shared" si="345"/>
        <v>3.6191879005180441E-3</v>
      </c>
      <c r="W121" s="5">
        <f t="shared" si="346"/>
        <v>2.828532219586528E-2</v>
      </c>
      <c r="X121" s="5">
        <f t="shared" si="347"/>
        <v>2.5899708768829466E-2</v>
      </c>
      <c r="Y121" s="5">
        <f t="shared" si="348"/>
        <v>1.1857650226947705E-2</v>
      </c>
      <c r="Z121" s="5">
        <f t="shared" si="349"/>
        <v>1.7478617629965689E-2</v>
      </c>
      <c r="AA121" s="5">
        <f t="shared" si="350"/>
        <v>1.8789945265068917E-2</v>
      </c>
      <c r="AB121" s="5">
        <f t="shared" si="351"/>
        <v>1.0099827415956204E-2</v>
      </c>
      <c r="AC121" s="5">
        <f t="shared" si="352"/>
        <v>2.2266057823682719E-4</v>
      </c>
      <c r="AD121" s="5">
        <f t="shared" si="353"/>
        <v>7.6018548365342151E-3</v>
      </c>
      <c r="AE121" s="5">
        <f t="shared" si="354"/>
        <v>6.9607065108112662E-3</v>
      </c>
      <c r="AF121" s="5">
        <f t="shared" si="355"/>
        <v>3.1868166501150918E-3</v>
      </c>
      <c r="AG121" s="5">
        <f t="shared" si="356"/>
        <v>9.7267907557726033E-4</v>
      </c>
      <c r="AH121" s="5">
        <f t="shared" si="357"/>
        <v>4.0011132201634731E-3</v>
      </c>
      <c r="AI121" s="5">
        <f t="shared" si="358"/>
        <v>4.3012954455462207E-3</v>
      </c>
      <c r="AJ121" s="5">
        <f t="shared" si="359"/>
        <v>2.3119993726546887E-3</v>
      </c>
      <c r="AK121" s="5">
        <f t="shared" si="360"/>
        <v>8.2848545929583661E-4</v>
      </c>
      <c r="AL121" s="5">
        <f t="shared" si="361"/>
        <v>8.7670908658662289E-6</v>
      </c>
      <c r="AM121" s="5">
        <f t="shared" si="362"/>
        <v>1.6344363074410687E-3</v>
      </c>
      <c r="AN121" s="5">
        <f t="shared" si="363"/>
        <v>1.4965862531384796E-3</v>
      </c>
      <c r="AO121" s="5">
        <f t="shared" si="364"/>
        <v>6.8518130773469459E-4</v>
      </c>
      <c r="AP121" s="5">
        <f t="shared" si="365"/>
        <v>2.0913080173160631E-4</v>
      </c>
      <c r="AQ121" s="5">
        <f t="shared" si="366"/>
        <v>4.7873123222122841E-5</v>
      </c>
      <c r="AR121" s="5">
        <f t="shared" si="367"/>
        <v>7.3273103580552904E-4</v>
      </c>
      <c r="AS121" s="5">
        <f t="shared" si="368"/>
        <v>7.8770394480162165E-4</v>
      </c>
      <c r="AT121" s="5">
        <f t="shared" si="369"/>
        <v>4.234005892584536E-4</v>
      </c>
      <c r="AU121" s="5">
        <f t="shared" si="370"/>
        <v>1.5172202717993953E-4</v>
      </c>
      <c r="AV121" s="5">
        <f t="shared" si="371"/>
        <v>4.0776230800552705E-5</v>
      </c>
      <c r="AW121" s="5">
        <f t="shared" si="372"/>
        <v>2.3972050886138314E-7</v>
      </c>
      <c r="AX121" s="5">
        <f t="shared" si="373"/>
        <v>2.9284322713835526E-4</v>
      </c>
      <c r="AY121" s="5">
        <f t="shared" si="374"/>
        <v>2.6814452546403312E-4</v>
      </c>
      <c r="AZ121" s="5">
        <f t="shared" si="375"/>
        <v>1.2276446895997576E-4</v>
      </c>
      <c r="BA121" s="5">
        <f t="shared" si="376"/>
        <v>3.7470128749769776E-5</v>
      </c>
      <c r="BB121" s="5">
        <f t="shared" si="377"/>
        <v>8.5774648016157541E-6</v>
      </c>
      <c r="BC121" s="5">
        <f t="shared" si="378"/>
        <v>1.5708065038001082E-6</v>
      </c>
      <c r="BD121" s="5">
        <f t="shared" si="379"/>
        <v>1.1182195664258725E-4</v>
      </c>
      <c r="BE121" s="5">
        <f t="shared" si="380"/>
        <v>1.2021136277647655E-4</v>
      </c>
      <c r="BF121" s="5">
        <f t="shared" si="381"/>
        <v>6.4615090696213469E-5</v>
      </c>
      <c r="BG121" s="5">
        <f t="shared" si="382"/>
        <v>2.3154272326392186E-5</v>
      </c>
      <c r="BH121" s="5">
        <f t="shared" si="383"/>
        <v>6.2228535298970194E-6</v>
      </c>
      <c r="BI121" s="5">
        <f t="shared" si="384"/>
        <v>1.3379442207013427E-6</v>
      </c>
      <c r="BJ121" s="8">
        <f t="shared" si="385"/>
        <v>0.38763041402750914</v>
      </c>
      <c r="BK121" s="8">
        <f t="shared" si="386"/>
        <v>0.30827612701234836</v>
      </c>
      <c r="BL121" s="8">
        <f t="shared" si="387"/>
        <v>0.28670495944960767</v>
      </c>
      <c r="BM121" s="8">
        <f t="shared" si="388"/>
        <v>0.32062415066339756</v>
      </c>
      <c r="BN121" s="8">
        <f t="shared" si="389"/>
        <v>0.67919806265107818</v>
      </c>
    </row>
    <row r="122" spans="1:66" x14ac:dyDescent="0.25">
      <c r="A122" t="s">
        <v>339</v>
      </c>
      <c r="B122" t="s">
        <v>116</v>
      </c>
      <c r="C122" t="s">
        <v>126</v>
      </c>
      <c r="D122" s="11">
        <v>44204</v>
      </c>
      <c r="E122">
        <f>VLOOKUP(A122,home!$A$2:$E$405,3,FALSE)</f>
        <v>1.1719999999999999</v>
      </c>
      <c r="F122">
        <f>VLOOKUP(B122,home!$B$2:$E$405,3,FALSE)</f>
        <v>0.42659999999999998</v>
      </c>
      <c r="G122">
        <f>VLOOKUP(C122,away!$B$2:$E$405,4,FALSE)</f>
        <v>1.5168999999999999</v>
      </c>
      <c r="H122">
        <f>VLOOKUP(A122,away!$A$2:$E$405,3,FALSE)</f>
        <v>1.0484</v>
      </c>
      <c r="I122">
        <f>VLOOKUP(C122,away!$B$2:$E$405,3,FALSE)</f>
        <v>0.95379999999999998</v>
      </c>
      <c r="J122">
        <f>VLOOKUP(B122,home!$B$2:$E$405,4,FALSE)</f>
        <v>1.55</v>
      </c>
      <c r="K122" s="3">
        <f t="shared" si="334"/>
        <v>0.75841238087999985</v>
      </c>
      <c r="L122" s="3">
        <f t="shared" si="335"/>
        <v>1.5499440760000001</v>
      </c>
      <c r="M122" s="5">
        <f t="shared" si="336"/>
        <v>9.9424525844139092E-2</v>
      </c>
      <c r="N122" s="5">
        <f t="shared" si="337"/>
        <v>7.540479136331861E-2</v>
      </c>
      <c r="O122" s="5">
        <f t="shared" si="338"/>
        <v>0.15410245484123231</v>
      </c>
      <c r="P122" s="5">
        <f t="shared" si="339"/>
        <v>0.11687320967559166</v>
      </c>
      <c r="Q122" s="5">
        <f t="shared" si="340"/>
        <v>2.8593963673807055E-2</v>
      </c>
      <c r="R122" s="5">
        <f t="shared" si="341"/>
        <v>0.11942509348911277</v>
      </c>
      <c r="S122" s="5">
        <f t="shared" si="342"/>
        <v>3.4346020320196485E-2</v>
      </c>
      <c r="T122" s="5">
        <f t="shared" si="343"/>
        <v>4.4319044605576445E-2</v>
      </c>
      <c r="U122" s="5">
        <f t="shared" si="344"/>
        <v>9.0573469489894587E-2</v>
      </c>
      <c r="V122" s="5">
        <f t="shared" si="345"/>
        <v>4.4859595762307483E-3</v>
      </c>
      <c r="W122" s="5">
        <f t="shared" si="346"/>
        <v>7.2286720228827463E-3</v>
      </c>
      <c r="X122" s="5">
        <f t="shared" si="347"/>
        <v>1.1204037379214049E-2</v>
      </c>
      <c r="Y122" s="5">
        <f t="shared" si="348"/>
        <v>8.6828156815976915E-3</v>
      </c>
      <c r="Z122" s="5">
        <f t="shared" si="349"/>
        <v>6.1700738726398842E-2</v>
      </c>
      <c r="AA122" s="5">
        <f t="shared" si="350"/>
        <v>4.6794604159542959E-2</v>
      </c>
      <c r="AB122" s="5">
        <f t="shared" si="351"/>
        <v>1.7744803576488055E-2</v>
      </c>
      <c r="AC122" s="5">
        <f t="shared" si="352"/>
        <v>3.2957693895049032E-4</v>
      </c>
      <c r="AD122" s="5">
        <f t="shared" si="353"/>
        <v>1.3705785898687867E-3</v>
      </c>
      <c r="AE122" s="5">
        <f t="shared" si="354"/>
        <v>2.1243201660595596E-3</v>
      </c>
      <c r="AF122" s="5">
        <f t="shared" si="355"/>
        <v>1.6462887284556756E-3</v>
      </c>
      <c r="AG122" s="5">
        <f t="shared" si="356"/>
        <v>8.5055182068514903E-4</v>
      </c>
      <c r="AH122" s="5">
        <f t="shared" si="357"/>
        <v>2.390817361845142E-2</v>
      </c>
      <c r="AI122" s="5">
        <f t="shared" si="358"/>
        <v>1.8132254876462143E-2</v>
      </c>
      <c r="AJ122" s="5">
        <f t="shared" si="359"/>
        <v>6.8758632957903196E-3</v>
      </c>
      <c r="AK122" s="5">
        <f t="shared" si="360"/>
        <v>1.73824661758858E-3</v>
      </c>
      <c r="AL122" s="5">
        <f t="shared" si="361"/>
        <v>1.5496665179206772E-5</v>
      </c>
      <c r="AM122" s="5">
        <f t="shared" si="362"/>
        <v>2.0789275430510801E-4</v>
      </c>
      <c r="AN122" s="5">
        <f t="shared" si="363"/>
        <v>3.2222214297852566E-4</v>
      </c>
      <c r="AO122" s="5">
        <f t="shared" si="364"/>
        <v>2.4971315083279546E-4</v>
      </c>
      <c r="AP122" s="5">
        <f t="shared" si="365"/>
        <v>1.2901380627752861E-4</v>
      </c>
      <c r="AQ122" s="5">
        <f t="shared" si="366"/>
        <v>4.9991046190516774E-5</v>
      </c>
      <c r="AR122" s="5">
        <f t="shared" si="367"/>
        <v>7.4112664135796546E-3</v>
      </c>
      <c r="AS122" s="5">
        <f t="shared" si="368"/>
        <v>5.6207962060589242E-3</v>
      </c>
      <c r="AT122" s="5">
        <f t="shared" si="369"/>
        <v>2.1314407165392091E-3</v>
      </c>
      <c r="AU122" s="5">
        <f t="shared" si="370"/>
        <v>5.3883700951169158E-4</v>
      </c>
      <c r="AV122" s="5">
        <f t="shared" si="371"/>
        <v>1.0216516482250525E-4</v>
      </c>
      <c r="AW122" s="5">
        <f t="shared" si="372"/>
        <v>5.0600777697253194E-7</v>
      </c>
      <c r="AX122" s="5">
        <f t="shared" si="373"/>
        <v>2.6278073126706281E-5</v>
      </c>
      <c r="AY122" s="5">
        <f t="shared" si="374"/>
        <v>4.0729543771433198E-5</v>
      </c>
      <c r="AZ122" s="5">
        <f t="shared" si="375"/>
        <v>3.1564257543357793E-5</v>
      </c>
      <c r="BA122" s="5">
        <f t="shared" si="376"/>
        <v>1.6307611330888575E-5</v>
      </c>
      <c r="BB122" s="5">
        <f t="shared" si="377"/>
        <v>6.3189713940053077E-6</v>
      </c>
      <c r="BC122" s="5">
        <f t="shared" si="378"/>
        <v>1.9588104557103982E-6</v>
      </c>
      <c r="BD122" s="5">
        <f t="shared" si="379"/>
        <v>1.9145080788975919E-3</v>
      </c>
      <c r="BE122" s="5">
        <f t="shared" si="380"/>
        <v>1.4519866303307173E-3</v>
      </c>
      <c r="BF122" s="5">
        <f t="shared" si="381"/>
        <v>5.5060231865752362E-4</v>
      </c>
      <c r="BG122" s="5">
        <f t="shared" si="382"/>
        <v>1.3919453847036696E-4</v>
      </c>
      <c r="BH122" s="5">
        <f t="shared" si="383"/>
        <v>2.6391715331700932E-5</v>
      </c>
      <c r="BI122" s="5">
        <f t="shared" si="384"/>
        <v>4.0031607320445018E-6</v>
      </c>
      <c r="BJ122" s="8">
        <f t="shared" si="385"/>
        <v>0.18250705419967236</v>
      </c>
      <c r="BK122" s="8">
        <f t="shared" si="386"/>
        <v>0.25551551856405913</v>
      </c>
      <c r="BL122" s="8">
        <f t="shared" si="387"/>
        <v>0.4991861559174951</v>
      </c>
      <c r="BM122" s="8">
        <f t="shared" si="388"/>
        <v>0.40504520498442942</v>
      </c>
      <c r="BN122" s="8">
        <f t="shared" si="389"/>
        <v>0.59382403888720148</v>
      </c>
    </row>
    <row r="123" spans="1:66" x14ac:dyDescent="0.25">
      <c r="A123" t="s">
        <v>341</v>
      </c>
      <c r="B123" t="s">
        <v>146</v>
      </c>
      <c r="C123" t="s">
        <v>152</v>
      </c>
      <c r="D123" s="11">
        <v>44204</v>
      </c>
      <c r="E123">
        <f>VLOOKUP(A123,home!$A$2:$E$405,3,FALSE)</f>
        <v>1.3095000000000001</v>
      </c>
      <c r="F123">
        <f>VLOOKUP(B123,home!$B$2:$E$405,3,FALSE)</f>
        <v>0.9546</v>
      </c>
      <c r="G123">
        <f>VLOOKUP(C123,away!$B$2:$E$405,4,FALSE)</f>
        <v>0.76370000000000005</v>
      </c>
      <c r="H123">
        <f>VLOOKUP(A123,away!$A$2:$E$405,3,FALSE)</f>
        <v>1.2142999999999999</v>
      </c>
      <c r="I123">
        <f>VLOOKUP(C123,away!$B$2:$E$405,3,FALSE)</f>
        <v>1.4412</v>
      </c>
      <c r="J123">
        <f>VLOOKUP(B123,home!$B$2:$E$405,4,FALSE)</f>
        <v>1.647</v>
      </c>
      <c r="K123" s="3">
        <f t="shared" si="334"/>
        <v>0.95466219219000004</v>
      </c>
      <c r="L123" s="3">
        <f t="shared" si="335"/>
        <v>2.8823309665199996</v>
      </c>
      <c r="M123" s="5">
        <f t="shared" si="336"/>
        <v>2.1558326453383722E-2</v>
      </c>
      <c r="N123" s="5">
        <f t="shared" si="337"/>
        <v>2.0580919191934974E-2</v>
      </c>
      <c r="O123" s="5">
        <f t="shared" si="338"/>
        <v>6.2138231922935189E-2</v>
      </c>
      <c r="P123" s="5">
        <f t="shared" si="339"/>
        <v>5.9321020706359952E-2</v>
      </c>
      <c r="Q123" s="5">
        <f t="shared" si="340"/>
        <v>9.823912716528941E-3</v>
      </c>
      <c r="R123" s="5">
        <f t="shared" si="341"/>
        <v>8.9551475038138845E-2</v>
      </c>
      <c r="S123" s="5">
        <f t="shared" si="342"/>
        <v>4.0807707236153033E-2</v>
      </c>
      <c r="T123" s="5">
        <f t="shared" si="343"/>
        <v>2.8315767835240986E-2</v>
      </c>
      <c r="U123" s="5">
        <f t="shared" si="344"/>
        <v>8.5491407473757705E-2</v>
      </c>
      <c r="V123" s="5">
        <f t="shared" si="345"/>
        <v>1.2476513946527479E-2</v>
      </c>
      <c r="W123" s="5">
        <f t="shared" si="346"/>
        <v>3.1261726832815793E-3</v>
      </c>
      <c r="X123" s="5">
        <f t="shared" si="347"/>
        <v>9.0106643317114168E-3</v>
      </c>
      <c r="Y123" s="5">
        <f t="shared" si="348"/>
        <v>1.2985858416104529E-2</v>
      </c>
      <c r="Z123" s="5">
        <f t="shared" si="349"/>
        <v>8.6038996533323447E-2</v>
      </c>
      <c r="AA123" s="5">
        <f t="shared" si="350"/>
        <v>8.2138177044330379E-2</v>
      </c>
      <c r="AB123" s="5">
        <f t="shared" si="351"/>
        <v>3.9207106079815382E-2</v>
      </c>
      <c r="AC123" s="5">
        <f t="shared" si="352"/>
        <v>2.1456893458472125E-3</v>
      </c>
      <c r="AD123" s="5">
        <f t="shared" si="353"/>
        <v>7.4610971674652184E-4</v>
      </c>
      <c r="AE123" s="5">
        <f t="shared" si="354"/>
        <v>2.1505351409999659E-3</v>
      </c>
      <c r="AF123" s="5">
        <f t="shared" si="355"/>
        <v>3.0992770157468276E-3</v>
      </c>
      <c r="AG123" s="5">
        <f t="shared" si="356"/>
        <v>2.9777140387702581E-3</v>
      </c>
      <c r="AH123" s="5">
        <f t="shared" si="357"/>
        <v>6.1998216009076276E-2</v>
      </c>
      <c r="AI123" s="5">
        <f t="shared" si="358"/>
        <v>5.9187352807093918E-2</v>
      </c>
      <c r="AJ123" s="5">
        <f t="shared" si="359"/>
        <v>2.8251963990371609E-2</v>
      </c>
      <c r="AK123" s="5">
        <f t="shared" si="360"/>
        <v>8.9903606255737015E-3</v>
      </c>
      <c r="AL123" s="5">
        <f t="shared" si="361"/>
        <v>2.3616764945024816E-4</v>
      </c>
      <c r="AM123" s="5">
        <f t="shared" si="362"/>
        <v>1.4245654756069894E-4</v>
      </c>
      <c r="AN123" s="5">
        <f t="shared" si="363"/>
        <v>4.1060691841773178E-4</v>
      </c>
      <c r="AO123" s="5">
        <f t="shared" si="364"/>
        <v>5.9175251801138972E-4</v>
      </c>
      <c r="AP123" s="5">
        <f t="shared" si="365"/>
        <v>5.685422023934708E-4</v>
      </c>
      <c r="AQ123" s="5">
        <f t="shared" si="366"/>
        <v>4.0968169893304551E-4</v>
      </c>
      <c r="AR123" s="5">
        <f t="shared" si="367"/>
        <v>3.573987557439131E-2</v>
      </c>
      <c r="AS123" s="5">
        <f t="shared" si="368"/>
        <v>3.4119507964446245E-2</v>
      </c>
      <c r="AT123" s="5">
        <f t="shared" si="369"/>
        <v>1.6286302134891208E-2</v>
      </c>
      <c r="AU123" s="5">
        <f t="shared" si="370"/>
        <v>5.1826389662546404E-3</v>
      </c>
      <c r="AV123" s="5">
        <f t="shared" si="371"/>
        <v>1.2369173692134926E-3</v>
      </c>
      <c r="AW123" s="5">
        <f t="shared" si="372"/>
        <v>1.8051424422309723E-5</v>
      </c>
      <c r="AX123" s="5">
        <f t="shared" si="373"/>
        <v>2.2666313331019299E-5</v>
      </c>
      <c r="AY123" s="5">
        <f t="shared" si="374"/>
        <v>6.5331816810842029E-5</v>
      </c>
      <c r="AZ123" s="5">
        <f t="shared" si="375"/>
        <v>9.4153959346450917E-5</v>
      </c>
      <c r="BA123" s="5">
        <f t="shared" si="376"/>
        <v>9.0460957548246882E-5</v>
      </c>
      <c r="BB123" s="5">
        <f t="shared" si="377"/>
        <v>6.5184604800590785E-5</v>
      </c>
      <c r="BC123" s="5">
        <f t="shared" si="378"/>
        <v>3.7576720991422212E-5</v>
      </c>
      <c r="BD123" s="5">
        <f t="shared" si="379"/>
        <v>1.7169025017939973E-2</v>
      </c>
      <c r="BE123" s="5">
        <f t="shared" si="380"/>
        <v>1.6390619061391529E-2</v>
      </c>
      <c r="BF123" s="5">
        <f t="shared" si="381"/>
        <v>7.823752162249618E-3</v>
      </c>
      <c r="BG123" s="5">
        <f t="shared" si="382"/>
        <v>2.4896801301214915E-3</v>
      </c>
      <c r="BH123" s="5">
        <f t="shared" si="383"/>
        <v>5.9420087271841687E-4</v>
      </c>
      <c r="BI123" s="5">
        <f t="shared" si="384"/>
        <v>1.1345222155011504E-4</v>
      </c>
      <c r="BJ123" s="8">
        <f t="shared" si="385"/>
        <v>9.5315345345210925E-2</v>
      </c>
      <c r="BK123" s="8">
        <f t="shared" si="386"/>
        <v>0.13661075715453252</v>
      </c>
      <c r="BL123" s="8">
        <f t="shared" si="387"/>
        <v>0.65410026246626107</v>
      </c>
      <c r="BM123" s="8">
        <f t="shared" si="388"/>
        <v>0.70904419507765759</v>
      </c>
      <c r="BN123" s="8">
        <f t="shared" si="389"/>
        <v>0.26297388602928162</v>
      </c>
    </row>
    <row r="124" spans="1:66" x14ac:dyDescent="0.25">
      <c r="A124" t="s">
        <v>341</v>
      </c>
      <c r="B124" t="s">
        <v>318</v>
      </c>
      <c r="C124" t="s">
        <v>145</v>
      </c>
      <c r="D124" s="11">
        <v>44204</v>
      </c>
      <c r="E124">
        <f>VLOOKUP(A124,home!$A$2:$E$405,3,FALSE)</f>
        <v>1.3095000000000001</v>
      </c>
      <c r="F124">
        <f>VLOOKUP(B124,home!$B$2:$E$405,3,FALSE)</f>
        <v>1.1455</v>
      </c>
      <c r="G124">
        <f>VLOOKUP(C124,away!$B$2:$E$405,4,FALSE)</f>
        <v>0.57269999999999999</v>
      </c>
      <c r="H124">
        <f>VLOOKUP(A124,away!$A$2:$E$405,3,FALSE)</f>
        <v>1.2142999999999999</v>
      </c>
      <c r="I124">
        <f>VLOOKUP(C124,away!$B$2:$E$405,3,FALSE)</f>
        <v>0.82350000000000001</v>
      </c>
      <c r="J124">
        <f>VLOOKUP(B124,home!$B$2:$E$405,4,FALSE)</f>
        <v>0.4118</v>
      </c>
      <c r="K124" s="3">
        <f t="shared" si="334"/>
        <v>0.85906846957500005</v>
      </c>
      <c r="L124" s="3">
        <f t="shared" si="335"/>
        <v>0.41179013738999998</v>
      </c>
      <c r="M124" s="5">
        <f t="shared" si="336"/>
        <v>0.28059060127767571</v>
      </c>
      <c r="N124" s="5">
        <f t="shared" si="337"/>
        <v>0.24104653841674192</v>
      </c>
      <c r="O124" s="5">
        <f t="shared" si="338"/>
        <v>0.11554444225047679</v>
      </c>
      <c r="P124" s="5">
        <f t="shared" si="339"/>
        <v>9.9260587172014067E-2</v>
      </c>
      <c r="Q124" s="5">
        <f t="shared" si="340"/>
        <v>0.10353774042701096</v>
      </c>
      <c r="R124" s="5">
        <f t="shared" si="341"/>
        <v>2.3790030874487375E-2</v>
      </c>
      <c r="S124" s="5">
        <f t="shared" si="342"/>
        <v>8.7785051609610854E-3</v>
      </c>
      <c r="T124" s="5">
        <f t="shared" si="343"/>
        <v>4.2635820355488997E-2</v>
      </c>
      <c r="U124" s="5">
        <f t="shared" si="344"/>
        <v>2.0437265414487871E-2</v>
      </c>
      <c r="V124" s="5">
        <f t="shared" si="345"/>
        <v>3.4504979964158049E-4</v>
      </c>
      <c r="W124" s="5">
        <f t="shared" si="346"/>
        <v>2.9648669403961971E-2</v>
      </c>
      <c r="X124" s="5">
        <f t="shared" si="347"/>
        <v>1.220902964728819E-2</v>
      </c>
      <c r="Y124" s="5">
        <f t="shared" si="348"/>
        <v>2.5137789979276931E-3</v>
      </c>
      <c r="Z124" s="5">
        <f t="shared" si="349"/>
        <v>3.2655000274391666E-3</v>
      </c>
      <c r="AA124" s="5">
        <f t="shared" si="350"/>
        <v>2.8052881109692858E-3</v>
      </c>
      <c r="AB124" s="5">
        <f t="shared" si="351"/>
        <v>1.2049672821036635E-3</v>
      </c>
      <c r="AC124" s="5">
        <f t="shared" si="352"/>
        <v>7.6289631495254173E-6</v>
      </c>
      <c r="AD124" s="5">
        <f t="shared" si="353"/>
        <v>6.3675592624491831E-3</v>
      </c>
      <c r="AE124" s="5">
        <f t="shared" si="354"/>
        <v>2.6220981035229166E-3</v>
      </c>
      <c r="AF124" s="5">
        <f t="shared" si="355"/>
        <v>5.3987706914988007E-4</v>
      </c>
      <c r="AG124" s="5">
        <f t="shared" si="356"/>
        <v>7.4105350826313227E-5</v>
      </c>
      <c r="AH124" s="5">
        <f t="shared" si="357"/>
        <v>3.3617517623655576E-4</v>
      </c>
      <c r="AI124" s="5">
        <f t="shared" si="358"/>
        <v>2.8879749415864389E-4</v>
      </c>
      <c r="AJ124" s="5">
        <f t="shared" si="359"/>
        <v>1.2404841066198061E-4</v>
      </c>
      <c r="AK124" s="5">
        <f t="shared" si="360"/>
        <v>3.5522026100199594E-5</v>
      </c>
      <c r="AL124" s="5">
        <f t="shared" si="361"/>
        <v>1.0795163605443255E-7</v>
      </c>
      <c r="AM124" s="5">
        <f t="shared" si="362"/>
        <v>1.0940338781040679E-3</v>
      </c>
      <c r="AN124" s="5">
        <f t="shared" si="363"/>
        <v>4.5051236097378865E-4</v>
      </c>
      <c r="AO124" s="5">
        <f t="shared" si="364"/>
        <v>9.2758273510644833E-5</v>
      </c>
      <c r="AP124" s="5">
        <f t="shared" si="365"/>
        <v>1.2732314064335881E-5</v>
      </c>
      <c r="AQ124" s="5">
        <f t="shared" si="366"/>
        <v>1.3107603394613753E-6</v>
      </c>
      <c r="AR124" s="5">
        <f t="shared" si="367"/>
        <v>2.7686724401911752E-5</v>
      </c>
      <c r="AS124" s="5">
        <f t="shared" si="368"/>
        <v>2.378479195949514E-5</v>
      </c>
      <c r="AT124" s="5">
        <f t="shared" si="369"/>
        <v>1.0216382413901627E-5</v>
      </c>
      <c r="AU124" s="5">
        <f t="shared" si="370"/>
        <v>2.9255240016344716E-6</v>
      </c>
      <c r="AV124" s="5">
        <f t="shared" si="371"/>
        <v>6.2830635669726371E-7</v>
      </c>
      <c r="AW124" s="5">
        <f t="shared" si="372"/>
        <v>1.0607925184464064E-9</v>
      </c>
      <c r="AX124" s="5">
        <f t="shared" si="373"/>
        <v>1.5664166822101057E-4</v>
      </c>
      <c r="AY124" s="5">
        <f t="shared" si="374"/>
        <v>6.4503494077728738E-5</v>
      </c>
      <c r="AZ124" s="5">
        <f t="shared" si="375"/>
        <v>1.3280951344201482E-5</v>
      </c>
      <c r="BA124" s="5">
        <f t="shared" si="376"/>
        <v>1.8229882595662117E-6</v>
      </c>
      <c r="BB124" s="5">
        <f t="shared" si="377"/>
        <v>1.8767214646678179E-7</v>
      </c>
      <c r="BC124" s="5">
        <f t="shared" si="378"/>
        <v>1.5456307795566456E-8</v>
      </c>
      <c r="BD124" s="5">
        <f t="shared" si="379"/>
        <v>1.9001866742237175E-6</v>
      </c>
      <c r="BE124" s="5">
        <f t="shared" si="380"/>
        <v>1.6323904581321782E-6</v>
      </c>
      <c r="BF124" s="5">
        <f t="shared" si="381"/>
        <v>7.0116758630822163E-7</v>
      </c>
      <c r="BG124" s="5">
        <f t="shared" si="382"/>
        <v>2.0078365509513358E-7</v>
      </c>
      <c r="BH124" s="5">
        <f t="shared" si="383"/>
        <v>4.3121726824562757E-8</v>
      </c>
      <c r="BI124" s="5">
        <f t="shared" si="384"/>
        <v>7.4089031737216756E-9</v>
      </c>
      <c r="BJ124" s="8">
        <f t="shared" si="385"/>
        <v>0.44308301685171708</v>
      </c>
      <c r="BK124" s="8">
        <f t="shared" si="386"/>
        <v>0.38904698381915576</v>
      </c>
      <c r="BL124" s="8">
        <f t="shared" si="387"/>
        <v>0.16463626382781976</v>
      </c>
      <c r="BM124" s="8">
        <f t="shared" si="388"/>
        <v>0.13619732167443974</v>
      </c>
      <c r="BN124" s="8">
        <f t="shared" si="389"/>
        <v>0.86376994041840671</v>
      </c>
    </row>
    <row r="125" spans="1:66" x14ac:dyDescent="0.25">
      <c r="A125" t="s">
        <v>341</v>
      </c>
      <c r="B125" t="s">
        <v>154</v>
      </c>
      <c r="C125" t="s">
        <v>147</v>
      </c>
      <c r="D125" s="11">
        <v>44204</v>
      </c>
      <c r="E125">
        <f>VLOOKUP(A125,home!$A$2:$E$405,3,FALSE)</f>
        <v>1.3095000000000001</v>
      </c>
      <c r="F125">
        <f>VLOOKUP(B125,home!$B$2:$E$405,3,FALSE)</f>
        <v>0.38179999999999997</v>
      </c>
      <c r="G125">
        <f>VLOOKUP(C125,away!$B$2:$E$405,4,FALSE)</f>
        <v>1.7181999999999999</v>
      </c>
      <c r="H125">
        <f>VLOOKUP(A125,away!$A$2:$E$405,3,FALSE)</f>
        <v>1.2142999999999999</v>
      </c>
      <c r="I125">
        <f>VLOOKUP(C125,away!$B$2:$E$405,3,FALSE)</f>
        <v>1.4412</v>
      </c>
      <c r="J125">
        <f>VLOOKUP(B125,home!$B$2:$E$405,4,FALSE)</f>
        <v>1.8529</v>
      </c>
      <c r="K125" s="3">
        <f t="shared" si="334"/>
        <v>0.85904347122000002</v>
      </c>
      <c r="L125" s="3">
        <f t="shared" si="335"/>
        <v>3.242666088564</v>
      </c>
      <c r="M125" s="5">
        <f t="shared" si="336"/>
        <v>1.65443676261928E-2</v>
      </c>
      <c r="N125" s="5">
        <f t="shared" si="337"/>
        <v>1.4212330994744454E-2</v>
      </c>
      <c r="O125" s="5">
        <f t="shared" si="338"/>
        <v>5.3647859858191468E-2</v>
      </c>
      <c r="P125" s="5">
        <f t="shared" si="339"/>
        <v>4.6085843756104902E-2</v>
      </c>
      <c r="Q125" s="5">
        <f t="shared" si="340"/>
        <v>6.1045050759264349E-3</v>
      </c>
      <c r="R125" s="5">
        <f t="shared" si="341"/>
        <v>8.6981047943095718E-2</v>
      </c>
      <c r="S125" s="5">
        <f t="shared" si="342"/>
        <v>3.2094079427816551E-2</v>
      </c>
      <c r="T125" s="5">
        <f t="shared" si="343"/>
        <v>1.9794871597173455E-2</v>
      </c>
      <c r="U125" s="5">
        <f t="shared" si="344"/>
        <v>7.4720501355390184E-2</v>
      </c>
      <c r="V125" s="5">
        <f t="shared" si="345"/>
        <v>9.9334425630194009E-3</v>
      </c>
      <c r="W125" s="5">
        <f t="shared" si="346"/>
        <v>1.7480117435013185E-3</v>
      </c>
      <c r="X125" s="5">
        <f t="shared" si="347"/>
        <v>5.6682184030633588E-3</v>
      </c>
      <c r="Y125" s="5">
        <f t="shared" si="348"/>
        <v>9.1900697990939754E-3</v>
      </c>
      <c r="Z125" s="5">
        <f t="shared" si="349"/>
        <v>9.4016831504278628E-2</v>
      </c>
      <c r="AA125" s="5">
        <f t="shared" si="350"/>
        <v>8.0764545288541378E-2</v>
      </c>
      <c r="AB125" s="5">
        <f t="shared" si="351"/>
        <v>3.4690127668086733E-2</v>
      </c>
      <c r="AC125" s="5">
        <f t="shared" si="352"/>
        <v>1.7294068450627346E-3</v>
      </c>
      <c r="AD125" s="5">
        <f t="shared" si="353"/>
        <v>3.7540451896767409E-4</v>
      </c>
      <c r="AE125" s="5">
        <f t="shared" si="354"/>
        <v>1.2173115031501576E-3</v>
      </c>
      <c r="AF125" s="5">
        <f t="shared" si="355"/>
        <v>1.9736673652419436E-3</v>
      </c>
      <c r="AG125" s="5">
        <f t="shared" si="356"/>
        <v>2.1333147451251689E-3</v>
      </c>
      <c r="AH125" s="5">
        <f t="shared" si="357"/>
        <v>7.6216297818289966E-2</v>
      </c>
      <c r="AI125" s="5">
        <f t="shared" si="358"/>
        <v>6.5473113041361122E-2</v>
      </c>
      <c r="AJ125" s="5">
        <f t="shared" si="359"/>
        <v>2.8122125149315155E-2</v>
      </c>
      <c r="AK125" s="5">
        <f t="shared" si="360"/>
        <v>8.0527093354503185E-3</v>
      </c>
      <c r="AL125" s="5">
        <f t="shared" si="361"/>
        <v>1.9269681489939291E-4</v>
      </c>
      <c r="AM125" s="5">
        <f t="shared" si="362"/>
        <v>6.4497760217133049E-5</v>
      </c>
      <c r="AN125" s="5">
        <f t="shared" si="363"/>
        <v>2.0914469984442959E-4</v>
      </c>
      <c r="AO125" s="5">
        <f t="shared" si="364"/>
        <v>3.390932128942143E-4</v>
      </c>
      <c r="AP125" s="5">
        <f t="shared" si="365"/>
        <v>3.6652202077142715E-4</v>
      </c>
      <c r="AQ125" s="5">
        <f t="shared" si="366"/>
        <v>2.9712713186686422E-4</v>
      </c>
      <c r="AR125" s="5">
        <f t="shared" si="367"/>
        <v>4.9428800866252655E-2</v>
      </c>
      <c r="AS125" s="5">
        <f t="shared" si="368"/>
        <v>4.2461488674387822E-2</v>
      </c>
      <c r="AT125" s="5">
        <f t="shared" si="369"/>
        <v>1.8238132312007414E-2</v>
      </c>
      <c r="AU125" s="5">
        <f t="shared" si="370"/>
        <v>5.2224494966254991E-3</v>
      </c>
      <c r="AV125" s="5">
        <f t="shared" si="371"/>
        <v>1.1215777859630771E-3</v>
      </c>
      <c r="AW125" s="5">
        <f t="shared" si="372"/>
        <v>1.4910403858015604E-5</v>
      </c>
      <c r="AX125" s="5">
        <f t="shared" si="373"/>
        <v>9.2343966371401954E-6</v>
      </c>
      <c r="AY125" s="5">
        <f t="shared" si="374"/>
        <v>2.9944064823603953E-5</v>
      </c>
      <c r="AZ125" s="5">
        <f t="shared" si="375"/>
        <v>4.8549301778631366E-5</v>
      </c>
      <c r="BA125" s="5">
        <f t="shared" si="376"/>
        <v>5.2476391500342599E-5</v>
      </c>
      <c r="BB125" s="5">
        <f t="shared" si="377"/>
        <v>4.2540853792092272E-5</v>
      </c>
      <c r="BC125" s="5">
        <f t="shared" si="378"/>
        <v>2.7589156794035369E-5</v>
      </c>
      <c r="BD125" s="5">
        <f t="shared" si="379"/>
        <v>2.6713516061230069E-2</v>
      </c>
      <c r="BE125" s="5">
        <f t="shared" si="380"/>
        <v>2.29480715657303E-2</v>
      </c>
      <c r="BF125" s="5">
        <f t="shared" si="381"/>
        <v>9.8566955278149675E-3</v>
      </c>
      <c r="BG125" s="5">
        <f t="shared" si="382"/>
        <v>2.8224433136576077E-3</v>
      </c>
      <c r="BH125" s="5">
        <f t="shared" si="383"/>
        <v>6.0615037537152733E-4</v>
      </c>
      <c r="BI125" s="5">
        <f t="shared" si="384"/>
        <v>1.0414190450809263E-4</v>
      </c>
      <c r="BJ125" s="8">
        <f t="shared" si="385"/>
        <v>6.3904424736907828E-2</v>
      </c>
      <c r="BK125" s="8">
        <f t="shared" si="386"/>
        <v>0.10660978109791937</v>
      </c>
      <c r="BL125" s="8">
        <f t="shared" si="387"/>
        <v>0.68819179534127106</v>
      </c>
      <c r="BM125" s="8">
        <f t="shared" si="388"/>
        <v>0.72913184376515572</v>
      </c>
      <c r="BN125" s="8">
        <f t="shared" si="389"/>
        <v>0.22357595525425578</v>
      </c>
    </row>
    <row r="126" spans="1:66" x14ac:dyDescent="0.25">
      <c r="A126" t="s">
        <v>341</v>
      </c>
      <c r="B126" t="s">
        <v>151</v>
      </c>
      <c r="C126" t="s">
        <v>148</v>
      </c>
      <c r="D126" s="11">
        <v>44204</v>
      </c>
      <c r="E126">
        <f>VLOOKUP(A126,home!$A$2:$E$405,3,FALSE)</f>
        <v>1.3095000000000001</v>
      </c>
      <c r="F126">
        <f>VLOOKUP(B126,home!$B$2:$E$405,3,FALSE)</f>
        <v>0.76370000000000005</v>
      </c>
      <c r="G126">
        <f>VLOOKUP(C126,away!$B$2:$E$405,4,FALSE)</f>
        <v>0.25459999999999999</v>
      </c>
      <c r="H126">
        <f>VLOOKUP(A126,away!$A$2:$E$405,3,FALSE)</f>
        <v>1.2142999999999999</v>
      </c>
      <c r="I126">
        <f>VLOOKUP(C126,away!$B$2:$E$405,3,FALSE)</f>
        <v>2.4706000000000001</v>
      </c>
      <c r="J126">
        <f>VLOOKUP(B126,home!$B$2:$E$405,4,FALSE)</f>
        <v>1.3725000000000001</v>
      </c>
      <c r="K126" s="3">
        <f t="shared" si="334"/>
        <v>0.25461658719000002</v>
      </c>
      <c r="L126" s="3">
        <f t="shared" si="335"/>
        <v>4.1175680485500008</v>
      </c>
      <c r="M126" s="5">
        <f t="shared" si="336"/>
        <v>1.262363238359859E-2</v>
      </c>
      <c r="N126" s="5">
        <f t="shared" si="337"/>
        <v>3.2141861954530383E-3</v>
      </c>
      <c r="O126" s="5">
        <f t="shared" si="338"/>
        <v>5.1978665359346636E-2</v>
      </c>
      <c r="P126" s="5">
        <f t="shared" si="339"/>
        <v>1.3234630380487918E-2</v>
      </c>
      <c r="Q126" s="5">
        <f t="shared" si="340"/>
        <v>4.0919255983973144E-4</v>
      </c>
      <c r="R126" s="5">
        <f t="shared" si="341"/>
        <v>0.10701284584495926</v>
      </c>
      <c r="S126" s="5">
        <f t="shared" si="342"/>
        <v>3.4688003418038909E-3</v>
      </c>
      <c r="T126" s="5">
        <f t="shared" si="343"/>
        <v>1.6848782101004625E-3</v>
      </c>
      <c r="U126" s="5">
        <f t="shared" si="344"/>
        <v>2.7247245594533103E-2</v>
      </c>
      <c r="V126" s="5">
        <f t="shared" si="345"/>
        <v>4.0407713082586227E-4</v>
      </c>
      <c r="W126" s="5">
        <f t="shared" si="346"/>
        <v>3.4729071029977424E-5</v>
      </c>
      <c r="X126" s="5">
        <f t="shared" si="347"/>
        <v>1.429993132288585E-4</v>
      </c>
      <c r="Y126" s="5">
        <f t="shared" si="348"/>
        <v>2.9440470155787067E-4</v>
      </c>
      <c r="Z126" s="5">
        <f t="shared" si="349"/>
        <v>0.14687755827853696</v>
      </c>
      <c r="AA126" s="5">
        <f t="shared" si="350"/>
        <v>3.7397462623681418E-2</v>
      </c>
      <c r="AB126" s="5">
        <f t="shared" si="351"/>
        <v>4.7610071514036737E-3</v>
      </c>
      <c r="AC126" s="5">
        <f t="shared" si="352"/>
        <v>2.6477182384904126E-5</v>
      </c>
      <c r="AD126" s="5">
        <f t="shared" si="353"/>
        <v>2.2106493854829883E-6</v>
      </c>
      <c r="AE126" s="5">
        <f t="shared" si="354"/>
        <v>9.1024992762114457E-6</v>
      </c>
      <c r="AF126" s="5">
        <f t="shared" si="355"/>
        <v>1.8740080090838885E-5</v>
      </c>
      <c r="AG126" s="5">
        <f t="shared" si="356"/>
        <v>2.5721185003102061E-5</v>
      </c>
      <c r="AH126" s="5">
        <f t="shared" si="357"/>
        <v>0.15119458525418614</v>
      </c>
      <c r="AI126" s="5">
        <f t="shared" si="358"/>
        <v>3.8496649299028379E-2</v>
      </c>
      <c r="AJ126" s="5">
        <f t="shared" si="359"/>
        <v>4.9009427313844557E-3</v>
      </c>
      <c r="AK126" s="5">
        <f t="shared" si="360"/>
        <v>4.1595377075958229E-4</v>
      </c>
      <c r="AL126" s="5">
        <f t="shared" si="361"/>
        <v>1.1103483109544726E-6</v>
      </c>
      <c r="AM126" s="5">
        <f t="shared" si="362"/>
        <v>1.1257360040106995E-7</v>
      </c>
      <c r="AN126" s="5">
        <f t="shared" si="363"/>
        <v>4.6352946012168112E-7</v>
      </c>
      <c r="AO126" s="5">
        <f t="shared" si="364"/>
        <v>9.5430704727933321E-7</v>
      </c>
      <c r="AP126" s="5">
        <f t="shared" si="365"/>
        <v>1.3098080687944923E-6</v>
      </c>
      <c r="AQ126" s="5">
        <f t="shared" si="366"/>
        <v>1.3483059634502958E-6</v>
      </c>
      <c r="AR126" s="5">
        <f t="shared" si="367"/>
        <v>0.12451079867128116</v>
      </c>
      <c r="AS126" s="5">
        <f t="shared" si="368"/>
        <v>3.1702514625982801E-2</v>
      </c>
      <c r="AT126" s="5">
        <f t="shared" si="369"/>
        <v>4.0359930397044002E-3</v>
      </c>
      <c r="AU126" s="5">
        <f t="shared" si="370"/>
        <v>3.4254359123070952E-4</v>
      </c>
      <c r="AV126" s="5">
        <f t="shared" si="371"/>
        <v>2.1804320040742426E-5</v>
      </c>
      <c r="AW126" s="5">
        <f t="shared" si="372"/>
        <v>3.2335844924596015E-8</v>
      </c>
      <c r="AX126" s="5">
        <f t="shared" si="373"/>
        <v>4.7771843236351999E-9</v>
      </c>
      <c r="AY126" s="5">
        <f t="shared" si="374"/>
        <v>1.9670381533034246E-8</v>
      </c>
      <c r="AZ126" s="5">
        <f t="shared" si="375"/>
        <v>4.049706725160491E-8</v>
      </c>
      <c r="BA126" s="5">
        <f t="shared" si="376"/>
        <v>5.5583143391729648E-8</v>
      </c>
      <c r="BB126" s="5">
        <f t="shared" si="377"/>
        <v>5.7216843816939781E-8</v>
      </c>
      <c r="BC126" s="5">
        <f t="shared" si="378"/>
        <v>4.7118849587901377E-8</v>
      </c>
      <c r="BD126" s="5">
        <f t="shared" si="379"/>
        <v>8.5446947718051544E-2</v>
      </c>
      <c r="BE126" s="5">
        <f t="shared" si="380"/>
        <v>2.1756210213772647E-2</v>
      </c>
      <c r="BF126" s="5">
        <f t="shared" si="381"/>
        <v>2.7697459974095058E-3</v>
      </c>
      <c r="BG126" s="5">
        <f t="shared" si="382"/>
        <v>2.3507442441452365E-4</v>
      </c>
      <c r="BH126" s="5">
        <f t="shared" si="383"/>
        <v>1.4963461920019911E-5</v>
      </c>
      <c r="BI126" s="5">
        <f t="shared" si="384"/>
        <v>7.6198912132459965E-7</v>
      </c>
      <c r="BJ126" s="8">
        <f t="shared" si="385"/>
        <v>5.8405778525755236E-3</v>
      </c>
      <c r="BK126" s="8">
        <f t="shared" si="386"/>
        <v>2.9758747437793654E-2</v>
      </c>
      <c r="BL126" s="8">
        <f t="shared" si="387"/>
        <v>0.69424271568221196</v>
      </c>
      <c r="BM126" s="8">
        <f t="shared" si="388"/>
        <v>0.6882464591928964</v>
      </c>
      <c r="BN126" s="8">
        <f t="shared" si="389"/>
        <v>0.18847315272368517</v>
      </c>
    </row>
    <row r="127" spans="1:66" x14ac:dyDescent="0.25">
      <c r="A127" t="s">
        <v>344</v>
      </c>
      <c r="B127" t="s">
        <v>199</v>
      </c>
      <c r="C127" t="s">
        <v>207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344</v>
      </c>
      <c r="B128" t="s">
        <v>206</v>
      </c>
      <c r="C128" t="s">
        <v>214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344</v>
      </c>
      <c r="B129" t="s">
        <v>198</v>
      </c>
      <c r="C129" t="s">
        <v>204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344</v>
      </c>
      <c r="B130" t="s">
        <v>212</v>
      </c>
      <c r="C130" t="s">
        <v>213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346</v>
      </c>
      <c r="B131" t="s">
        <v>242</v>
      </c>
      <c r="C131" t="s">
        <v>238</v>
      </c>
      <c r="D131" s="11">
        <v>44204</v>
      </c>
      <c r="E131">
        <f>VLOOKUP(A131,home!$A$2:$E$405,3,FALSE)</f>
        <v>1.4510000000000001</v>
      </c>
      <c r="F131">
        <f>VLOOKUP(B131,home!$B$2:$E$405,3,FALSE)</f>
        <v>0.45950000000000002</v>
      </c>
      <c r="G131">
        <f>VLOOKUP(C131,away!$B$2:$E$405,4,FALSE)</f>
        <v>0.91890000000000005</v>
      </c>
      <c r="H131">
        <f>VLOOKUP(A131,away!$A$2:$E$405,3,FALSE)</f>
        <v>1.0980000000000001</v>
      </c>
      <c r="I131">
        <f>VLOOKUP(C131,away!$B$2:$E$405,3,FALSE)</f>
        <v>0.60719999999999996</v>
      </c>
      <c r="J131">
        <f>VLOOKUP(B131,home!$B$2:$E$405,4,FALSE)</f>
        <v>1.2142999999999999</v>
      </c>
      <c r="K131" s="3">
        <f t="shared" si="334"/>
        <v>0.61266233205000009</v>
      </c>
      <c r="L131" s="3">
        <f t="shared" si="335"/>
        <v>0.80958061007999993</v>
      </c>
      <c r="M131" s="5">
        <f t="shared" si="336"/>
        <v>0.24117247389696397</v>
      </c>
      <c r="N131" s="5">
        <f t="shared" si="337"/>
        <v>0.14775729028398168</v>
      </c>
      <c r="O131" s="5">
        <f t="shared" si="338"/>
        <v>0.19524855855200693</v>
      </c>
      <c r="P131" s="5">
        <f t="shared" si="339"/>
        <v>0.11962143721187354</v>
      </c>
      <c r="Q131" s="5">
        <f t="shared" si="340"/>
        <v>4.5262663021386519E-2</v>
      </c>
      <c r="R131" s="5">
        <f t="shared" si="341"/>
        <v>7.9034723574887181E-2</v>
      </c>
      <c r="S131" s="5">
        <f t="shared" si="342"/>
        <v>1.4833044593998274E-2</v>
      </c>
      <c r="T131" s="5">
        <f t="shared" si="343"/>
        <v>3.6643774342699546E-2</v>
      </c>
      <c r="U131" s="5">
        <f t="shared" si="344"/>
        <v>4.8421598058317493E-2</v>
      </c>
      <c r="V131" s="5">
        <f t="shared" si="345"/>
        <v>8.1746481810815821E-4</v>
      </c>
      <c r="W131" s="5">
        <f t="shared" si="346"/>
        <v>9.2435762271586581E-3</v>
      </c>
      <c r="X131" s="5">
        <f t="shared" si="347"/>
        <v>7.4834200813040895E-3</v>
      </c>
      <c r="Y131" s="5">
        <f t="shared" si="348"/>
        <v>3.0292158974535438E-3</v>
      </c>
      <c r="Z131" s="5">
        <f t="shared" si="349"/>
        <v>2.1328326576420441E-2</v>
      </c>
      <c r="AA131" s="5">
        <f t="shared" si="350"/>
        <v>1.306706229903374E-2</v>
      </c>
      <c r="AB131" s="5">
        <f t="shared" si="351"/>
        <v>4.0028484305843224E-3</v>
      </c>
      <c r="AC131" s="5">
        <f t="shared" si="352"/>
        <v>2.5341386091914109E-5</v>
      </c>
      <c r="AD131" s="5">
        <f t="shared" si="353"/>
        <v>1.4157977419532409E-3</v>
      </c>
      <c r="AE131" s="5">
        <f t="shared" si="354"/>
        <v>1.146202399680391E-3</v>
      </c>
      <c r="AF131" s="5">
        <f t="shared" si="355"/>
        <v>4.6397161900420546E-4</v>
      </c>
      <c r="AG131" s="5">
        <f t="shared" si="356"/>
        <v>1.2520747545774331E-4</v>
      </c>
      <c r="AH131" s="5">
        <f t="shared" si="357"/>
        <v>4.3167499104309831E-3</v>
      </c>
      <c r="AI131" s="5">
        <f t="shared" si="358"/>
        <v>2.6447100670012745E-3</v>
      </c>
      <c r="AJ131" s="5">
        <f t="shared" si="359"/>
        <v>8.1015711862255637E-4</v>
      </c>
      <c r="AK131" s="5">
        <f t="shared" si="360"/>
        <v>1.654509165407347E-4</v>
      </c>
      <c r="AL131" s="5">
        <f t="shared" si="361"/>
        <v>5.0277263839833464E-7</v>
      </c>
      <c r="AM131" s="5">
        <f t="shared" si="362"/>
        <v>1.7348118925923943E-4</v>
      </c>
      <c r="AN131" s="5">
        <f t="shared" si="363"/>
        <v>1.40447007037899E-4</v>
      </c>
      <c r="AO131" s="5">
        <f t="shared" si="364"/>
        <v>5.6851586820826152E-5</v>
      </c>
      <c r="AP131" s="5">
        <f t="shared" si="365"/>
        <v>1.5341980780806841E-5</v>
      </c>
      <c r="AQ131" s="5">
        <f t="shared" si="366"/>
        <v>3.1051425400903084E-6</v>
      </c>
      <c r="AR131" s="5">
        <f t="shared" si="367"/>
        <v>6.9895140520990031E-4</v>
      </c>
      <c r="AS131" s="5">
        <f t="shared" si="368"/>
        <v>4.28221197905522E-4</v>
      </c>
      <c r="AT131" s="5">
        <f t="shared" si="369"/>
        <v>1.3117749887102086E-4</v>
      </c>
      <c r="AU131" s="5">
        <f t="shared" si="370"/>
        <v>2.6789170790268637E-5</v>
      </c>
      <c r="AV131" s="5">
        <f t="shared" si="371"/>
        <v>4.1031789625129306E-6</v>
      </c>
      <c r="AW131" s="5">
        <f t="shared" si="372"/>
        <v>6.9270833238840046E-9</v>
      </c>
      <c r="AX131" s="5">
        <f t="shared" si="373"/>
        <v>1.7714231663062167E-5</v>
      </c>
      <c r="AY131" s="5">
        <f t="shared" si="374"/>
        <v>1.434109847688032E-5</v>
      </c>
      <c r="AZ131" s="5">
        <f t="shared" si="375"/>
        <v>5.8051376270650639E-6</v>
      </c>
      <c r="BA131" s="5">
        <f t="shared" si="376"/>
        <v>1.5665756205725659E-6</v>
      </c>
      <c r="BB131" s="5">
        <f t="shared" si="377"/>
        <v>3.1706731165989802E-7</v>
      </c>
      <c r="BC131" s="5">
        <f t="shared" si="378"/>
        <v>5.1338309522009156E-8</v>
      </c>
      <c r="BD131" s="5">
        <f t="shared" si="379"/>
        <v>9.4309584174350679E-5</v>
      </c>
      <c r="BE131" s="5">
        <f t="shared" si="380"/>
        <v>5.7779929774923459E-5</v>
      </c>
      <c r="BF131" s="5">
        <f t="shared" si="381"/>
        <v>1.7699793260794919E-5</v>
      </c>
      <c r="BG131" s="5">
        <f t="shared" si="382"/>
        <v>3.6146655386538311E-6</v>
      </c>
      <c r="BH131" s="5">
        <f t="shared" si="383"/>
        <v>5.5364235462310633E-7</v>
      </c>
      <c r="BI131" s="5">
        <f t="shared" si="384"/>
        <v>6.7839163221009132E-8</v>
      </c>
      <c r="BJ131" s="8">
        <f t="shared" si="385"/>
        <v>0.25300014144552724</v>
      </c>
      <c r="BK131" s="8">
        <f t="shared" si="386"/>
        <v>0.37648460577815113</v>
      </c>
      <c r="BL131" s="8">
        <f t="shared" si="387"/>
        <v>0.34917512683343099</v>
      </c>
      <c r="BM131" s="8">
        <f t="shared" si="388"/>
        <v>0.17187671992103654</v>
      </c>
      <c r="BN131" s="8">
        <f t="shared" si="389"/>
        <v>0.82809714654109978</v>
      </c>
    </row>
    <row r="132" spans="1:66" x14ac:dyDescent="0.25">
      <c r="A132" t="s">
        <v>346</v>
      </c>
      <c r="B132" t="s">
        <v>231</v>
      </c>
      <c r="C132" t="s">
        <v>240</v>
      </c>
      <c r="D132" s="11">
        <v>44204</v>
      </c>
      <c r="E132">
        <f>VLOOKUP(A132,home!$A$2:$E$405,3,FALSE)</f>
        <v>1.4510000000000001</v>
      </c>
      <c r="F132">
        <f>VLOOKUP(B132,home!$B$2:$E$405,3,FALSE)</f>
        <v>1.0338000000000001</v>
      </c>
      <c r="G132">
        <f>VLOOKUP(C132,away!$B$2:$E$405,4,FALSE)</f>
        <v>0.68920000000000003</v>
      </c>
      <c r="H132">
        <f>VLOOKUP(A132,away!$A$2:$E$405,3,FALSE)</f>
        <v>1.0980000000000001</v>
      </c>
      <c r="I132">
        <f>VLOOKUP(C132,away!$B$2:$E$405,3,FALSE)</f>
        <v>1.8214999999999999</v>
      </c>
      <c r="J132">
        <f>VLOOKUP(B132,home!$B$2:$E$405,4,FALSE)</f>
        <v>1.3661000000000001</v>
      </c>
      <c r="K132" s="3">
        <f t="shared" si="334"/>
        <v>1.0338301869600002</v>
      </c>
      <c r="L132" s="3">
        <f t="shared" si="335"/>
        <v>2.7322095627000005</v>
      </c>
      <c r="M132" s="5">
        <f t="shared" si="336"/>
        <v>2.3143536237034849E-2</v>
      </c>
      <c r="N132" s="5">
        <f t="shared" si="337"/>
        <v>2.3926486394849279E-2</v>
      </c>
      <c r="O132" s="5">
        <f t="shared" si="338"/>
        <v>6.3232991021520593E-2</v>
      </c>
      <c r="P132" s="5">
        <f t="shared" si="339"/>
        <v>6.5372174929818658E-2</v>
      </c>
      <c r="Q132" s="5">
        <f t="shared" si="340"/>
        <v>1.2367961951441462E-2</v>
      </c>
      <c r="R132" s="5">
        <f t="shared" si="341"/>
        <v>8.6382891373560935E-2</v>
      </c>
      <c r="S132" s="5">
        <f t="shared" si="342"/>
        <v>4.6163226864788902E-2</v>
      </c>
      <c r="T132" s="5">
        <f t="shared" si="343"/>
        <v>3.379186391483812E-2</v>
      </c>
      <c r="U132" s="5">
        <f t="shared" si="344"/>
        <v>8.9305240738873901E-2</v>
      </c>
      <c r="V132" s="5">
        <f t="shared" si="345"/>
        <v>1.4488281167588397E-2</v>
      </c>
      <c r="W132" s="5">
        <f t="shared" si="346"/>
        <v>4.2621241388576328E-3</v>
      </c>
      <c r="X132" s="5">
        <f t="shared" si="347"/>
        <v>1.1645016329601328E-2</v>
      </c>
      <c r="Y132" s="5">
        <f t="shared" si="348"/>
        <v>1.5908312486767207E-2</v>
      </c>
      <c r="Z132" s="5">
        <f t="shared" si="349"/>
        <v>7.8672053954839519E-2</v>
      </c>
      <c r="AA132" s="5">
        <f t="shared" si="350"/>
        <v>8.1333544248658976E-2</v>
      </c>
      <c r="AB132" s="5">
        <f t="shared" si="351"/>
        <v>4.2042536628355269E-2</v>
      </c>
      <c r="AC132" s="5">
        <f t="shared" si="352"/>
        <v>2.5577618120334092E-3</v>
      </c>
      <c r="AD132" s="5">
        <f t="shared" si="353"/>
        <v>1.1015781488304789E-3</v>
      </c>
      <c r="AE132" s="5">
        <f t="shared" si="354"/>
        <v>3.0097423522959985E-3</v>
      </c>
      <c r="AF132" s="5">
        <f t="shared" si="355"/>
        <v>4.1116234181031606E-3</v>
      </c>
      <c r="AG132" s="5">
        <f t="shared" si="356"/>
        <v>3.7446056070542396E-3</v>
      </c>
      <c r="AH132" s="5">
        <f t="shared" si="357"/>
        <v>5.3737134533165747E-2</v>
      </c>
      <c r="AI132" s="5">
        <f t="shared" si="358"/>
        <v>5.555507184111743E-2</v>
      </c>
      <c r="AJ132" s="5">
        <f t="shared" si="359"/>
        <v>2.871725515403933E-2</v>
      </c>
      <c r="AK132" s="5">
        <f t="shared" si="360"/>
        <v>9.896255088292838E-3</v>
      </c>
      <c r="AL132" s="5">
        <f t="shared" si="361"/>
        <v>2.8899032696220393E-4</v>
      </c>
      <c r="AM132" s="5">
        <f t="shared" si="362"/>
        <v>2.2776894871129306E-4</v>
      </c>
      <c r="AN132" s="5">
        <f t="shared" si="363"/>
        <v>6.2231249975512083E-4</v>
      </c>
      <c r="AO132" s="5">
        <f t="shared" si="364"/>
        <v>8.5014408140934145E-4</v>
      </c>
      <c r="AP132" s="5">
        <f t="shared" si="365"/>
        <v>7.742572629664702E-4</v>
      </c>
      <c r="AQ132" s="5">
        <f t="shared" si="366"/>
        <v>5.2885827446672983E-4</v>
      </c>
      <c r="AR132" s="5">
        <f t="shared" si="367"/>
        <v>2.9364222568722356E-2</v>
      </c>
      <c r="AS132" s="5">
        <f t="shared" si="368"/>
        <v>3.0357619708157292E-2</v>
      </c>
      <c r="AT132" s="5">
        <f t="shared" si="369"/>
        <v>1.5692311829272415E-2</v>
      </c>
      <c r="AU132" s="5">
        <f t="shared" si="370"/>
        <v>5.4077285574304426E-3</v>
      </c>
      <c r="AV132" s="5">
        <f t="shared" si="371"/>
        <v>1.3976682563893114E-3</v>
      </c>
      <c r="AW132" s="5">
        <f t="shared" si="372"/>
        <v>2.267482905823106E-5</v>
      </c>
      <c r="AX132" s="5">
        <f t="shared" si="373"/>
        <v>3.9245735804979779E-5</v>
      </c>
      <c r="AY132" s="5">
        <f t="shared" si="374"/>
        <v>1.0722757466156354E-4</v>
      </c>
      <c r="AZ132" s="5">
        <f t="shared" si="375"/>
        <v>1.4648410243772611E-4</v>
      </c>
      <c r="BA132" s="5">
        <f t="shared" si="376"/>
        <v>1.3340842182129391E-4</v>
      </c>
      <c r="BB132" s="5">
        <f t="shared" si="377"/>
        <v>9.1124941461213679E-5</v>
      </c>
      <c r="BC132" s="5">
        <f t="shared" si="378"/>
        <v>4.9794487292161122E-5</v>
      </c>
      <c r="BD132" s="5">
        <f t="shared" si="379"/>
        <v>1.3371534950585741E-2</v>
      </c>
      <c r="BE132" s="5">
        <f t="shared" si="380"/>
        <v>1.3823896477906234E-2</v>
      </c>
      <c r="BF132" s="5">
        <f t="shared" si="381"/>
        <v>7.1457807401347434E-3</v>
      </c>
      <c r="BG132" s="5">
        <f t="shared" si="382"/>
        <v>2.4625079461828908E-3</v>
      </c>
      <c r="BH132" s="5">
        <f t="shared" si="383"/>
        <v>6.3645376259818581E-4</v>
      </c>
      <c r="BI132" s="5">
        <f t="shared" si="384"/>
        <v>1.3159702247565565E-4</v>
      </c>
      <c r="BJ132" s="8">
        <f t="shared" si="385"/>
        <v>0.11743994107342677</v>
      </c>
      <c r="BK132" s="8">
        <f t="shared" si="386"/>
        <v>0.15212119891288797</v>
      </c>
      <c r="BL132" s="8">
        <f t="shared" si="387"/>
        <v>0.62999424244744029</v>
      </c>
      <c r="BM132" s="8">
        <f t="shared" si="388"/>
        <v>0.70371684173476534</v>
      </c>
      <c r="BN132" s="8">
        <f t="shared" si="389"/>
        <v>0.27442604190822578</v>
      </c>
    </row>
    <row r="133" spans="1:66" x14ac:dyDescent="0.25">
      <c r="A133" t="s">
        <v>346</v>
      </c>
      <c r="B133" t="s">
        <v>233</v>
      </c>
      <c r="C133" t="s">
        <v>239</v>
      </c>
      <c r="D133" s="11">
        <v>44204</v>
      </c>
      <c r="E133">
        <f>VLOOKUP(A133,home!$A$2:$E$405,3,FALSE)</f>
        <v>1.4510000000000001</v>
      </c>
      <c r="F133">
        <f>VLOOKUP(B133,home!$B$2:$E$405,3,FALSE)</f>
        <v>1.0338000000000001</v>
      </c>
      <c r="G133">
        <f>VLOOKUP(C133,away!$B$2:$E$405,4,FALSE)</f>
        <v>1.2060999999999999</v>
      </c>
      <c r="H133">
        <f>VLOOKUP(A133,away!$A$2:$E$405,3,FALSE)</f>
        <v>1.0980000000000001</v>
      </c>
      <c r="I133">
        <f>VLOOKUP(C133,away!$B$2:$E$405,3,FALSE)</f>
        <v>1.3661000000000001</v>
      </c>
      <c r="J133">
        <f>VLOOKUP(B133,home!$B$2:$E$405,4,FALSE)</f>
        <v>0.91069999999999995</v>
      </c>
      <c r="K133" s="3">
        <f t="shared" si="334"/>
        <v>1.80920282718</v>
      </c>
      <c r="L133" s="3">
        <f t="shared" si="335"/>
        <v>1.3660297824600001</v>
      </c>
      <c r="M133" s="5">
        <f t="shared" si="336"/>
        <v>4.1784383504008829E-2</v>
      </c>
      <c r="N133" s="5">
        <f t="shared" si="337"/>
        <v>7.5596424767426132E-2</v>
      </c>
      <c r="O133" s="5">
        <f t="shared" si="338"/>
        <v>5.7078712308206402E-2</v>
      </c>
      <c r="P133" s="5">
        <f t="shared" si="339"/>
        <v>0.1032669676798009</v>
      </c>
      <c r="Q133" s="5">
        <f t="shared" si="340"/>
        <v>6.838463270696378E-2</v>
      </c>
      <c r="R133" s="5">
        <f t="shared" si="341"/>
        <v>3.898561047873806E-2</v>
      </c>
      <c r="S133" s="5">
        <f t="shared" si="342"/>
        <v>6.3804139965101578E-2</v>
      </c>
      <c r="T133" s="5">
        <f t="shared" si="343"/>
        <v>9.341544494030074E-2</v>
      </c>
      <c r="U133" s="5">
        <f t="shared" si="344"/>
        <v>7.0532876697471145E-2</v>
      </c>
      <c r="V133" s="5">
        <f t="shared" si="345"/>
        <v>1.7520793674245676E-2</v>
      </c>
      <c r="W133" s="5">
        <f t="shared" si="346"/>
        <v>4.1240556943034933E-2</v>
      </c>
      <c r="X133" s="5">
        <f t="shared" si="347"/>
        <v>5.6335829029423252E-2</v>
      </c>
      <c r="Y133" s="5">
        <f t="shared" si="348"/>
        <v>3.8478210136883406E-2</v>
      </c>
      <c r="Z133" s="5">
        <f t="shared" si="349"/>
        <v>1.7751835000446959E-2</v>
      </c>
      <c r="AA133" s="5">
        <f t="shared" si="350"/>
        <v>3.2116670070441514E-2</v>
      </c>
      <c r="AB133" s="5">
        <f t="shared" si="351"/>
        <v>2.9052785145525045E-2</v>
      </c>
      <c r="AC133" s="5">
        <f t="shared" si="352"/>
        <v>2.7063329083059223E-3</v>
      </c>
      <c r="AD133" s="5">
        <f t="shared" si="353"/>
        <v>1.8653133053954142E-2</v>
      </c>
      <c r="AE133" s="5">
        <f t="shared" si="354"/>
        <v>2.5480735287890414E-2</v>
      </c>
      <c r="AF133" s="5">
        <f t="shared" si="355"/>
        <v>1.7403721641118895E-2</v>
      </c>
      <c r="AG133" s="5">
        <f t="shared" si="356"/>
        <v>7.9246673624706835E-3</v>
      </c>
      <c r="AH133" s="5">
        <f t="shared" si="357"/>
        <v>6.0623838259815932E-3</v>
      </c>
      <c r="AI133" s="5">
        <f t="shared" si="358"/>
        <v>1.0968081957416203E-2</v>
      </c>
      <c r="AJ133" s="5">
        <f t="shared" si="359"/>
        <v>9.9217424430496724E-3</v>
      </c>
      <c r="AK133" s="5">
        <f t="shared" si="360"/>
        <v>5.9834814928390913E-3</v>
      </c>
      <c r="AL133" s="5">
        <f t="shared" si="361"/>
        <v>2.6753994630170476E-4</v>
      </c>
      <c r="AM133" s="5">
        <f t="shared" si="362"/>
        <v>6.749460211395707E-3</v>
      </c>
      <c r="AN133" s="5">
        <f t="shared" si="363"/>
        <v>9.219963664295304E-3</v>
      </c>
      <c r="AO133" s="5">
        <f t="shared" si="364"/>
        <v>6.2973724793132096E-3</v>
      </c>
      <c r="AP133" s="5">
        <f t="shared" si="365"/>
        <v>2.8674661193286064E-3</v>
      </c>
      <c r="AQ133" s="5">
        <f t="shared" si="366"/>
        <v>9.7926102979946903E-4</v>
      </c>
      <c r="AR133" s="5">
        <f t="shared" si="367"/>
        <v>1.6562793717989309E-3</v>
      </c>
      <c r="AS133" s="5">
        <f t="shared" si="368"/>
        <v>2.9965453220585402E-3</v>
      </c>
      <c r="AT133" s="5">
        <f t="shared" si="369"/>
        <v>2.7106791342206577E-3</v>
      </c>
      <c r="AU133" s="5">
        <f t="shared" si="370"/>
        <v>1.6347227844032831E-3</v>
      </c>
      <c r="AV133" s="5">
        <f t="shared" si="371"/>
        <v>7.3938627079949532E-4</v>
      </c>
      <c r="AW133" s="5">
        <f t="shared" si="372"/>
        <v>1.8366802692328502E-5</v>
      </c>
      <c r="AX133" s="5">
        <f t="shared" si="373"/>
        <v>2.0351904160660055E-3</v>
      </c>
      <c r="AY133" s="5">
        <f t="shared" si="374"/>
        <v>2.7801307213233227E-3</v>
      </c>
      <c r="AZ133" s="5">
        <f t="shared" si="375"/>
        <v>1.898870682229831E-3</v>
      </c>
      <c r="BA133" s="5">
        <f t="shared" si="376"/>
        <v>8.6463796832202968E-4</v>
      </c>
      <c r="BB133" s="5">
        <f t="shared" si="377"/>
        <v>2.9528030394339962E-4</v>
      </c>
      <c r="BC133" s="5">
        <f t="shared" si="378"/>
        <v>8.0672337872104944E-5</v>
      </c>
      <c r="BD133" s="5">
        <f t="shared" si="379"/>
        <v>3.770878249919128E-4</v>
      </c>
      <c r="BE133" s="5">
        <f t="shared" si="380"/>
        <v>6.822283590705257E-4</v>
      </c>
      <c r="BF133" s="5">
        <f t="shared" si="381"/>
        <v>6.1714473800638368E-4</v>
      </c>
      <c r="BG133" s="5">
        <f t="shared" si="382"/>
        <v>3.7218000159347004E-4</v>
      </c>
      <c r="BH133" s="5">
        <f t="shared" si="383"/>
        <v>1.683372777756907E-4</v>
      </c>
      <c r="BI133" s="5">
        <f t="shared" si="384"/>
        <v>6.091125577431291E-5</v>
      </c>
      <c r="BJ133" s="8">
        <f t="shared" si="385"/>
        <v>0.47698166180335533</v>
      </c>
      <c r="BK133" s="8">
        <f t="shared" si="386"/>
        <v>0.23213028839908798</v>
      </c>
      <c r="BL133" s="8">
        <f t="shared" si="387"/>
        <v>0.27271784676016192</v>
      </c>
      <c r="BM133" s="8">
        <f t="shared" si="388"/>
        <v>0.61172313659927691</v>
      </c>
      <c r="BN133" s="8">
        <f t="shared" si="389"/>
        <v>0.38509673144514406</v>
      </c>
    </row>
    <row r="134" spans="1:66" x14ac:dyDescent="0.25">
      <c r="A134" t="s">
        <v>347</v>
      </c>
      <c r="B134" t="s">
        <v>258</v>
      </c>
      <c r="C134" t="s">
        <v>251</v>
      </c>
      <c r="D134" s="11">
        <v>44204</v>
      </c>
      <c r="E134">
        <f>VLOOKUP(A134,home!$A$2:$E$405,3,FALSE)</f>
        <v>1.1607000000000001</v>
      </c>
      <c r="F134">
        <f>VLOOKUP(B134,home!$B$2:$E$405,3,FALSE)</f>
        <v>1.2923</v>
      </c>
      <c r="G134">
        <f>VLOOKUP(C134,away!$B$2:$E$405,4,FALSE)</f>
        <v>0.43080000000000002</v>
      </c>
      <c r="H134">
        <f>VLOOKUP(A134,away!$A$2:$E$405,3,FALSE)</f>
        <v>0.83930000000000005</v>
      </c>
      <c r="I134">
        <f>VLOOKUP(C134,away!$B$2:$E$405,3,FALSE)</f>
        <v>1.4893000000000001</v>
      </c>
      <c r="J134">
        <f>VLOOKUP(B134,home!$B$2:$E$405,4,FALSE)</f>
        <v>0.59570000000000001</v>
      </c>
      <c r="K134" s="3">
        <f t="shared" si="334"/>
        <v>0.64618820038800007</v>
      </c>
      <c r="L134" s="3">
        <f t="shared" si="335"/>
        <v>0.74460682519300003</v>
      </c>
      <c r="M134" s="5">
        <f t="shared" si="336"/>
        <v>0.24887736208800959</v>
      </c>
      <c r="N134" s="5">
        <f t="shared" si="337"/>
        <v>0.16082161472496359</v>
      </c>
      <c r="O134" s="5">
        <f t="shared" si="338"/>
        <v>0.18531578244676156</v>
      </c>
      <c r="P134" s="5">
        <f t="shared" si="339"/>
        <v>0.11974887196276697</v>
      </c>
      <c r="Q134" s="5">
        <f t="shared" si="340"/>
        <v>5.196051490130825E-2</v>
      </c>
      <c r="R134" s="5">
        <f t="shared" si="341"/>
        <v>6.8993698212919882E-2</v>
      </c>
      <c r="S134" s="5">
        <f t="shared" si="342"/>
        <v>1.4404476381508156E-2</v>
      </c>
      <c r="T134" s="5">
        <f t="shared" si="343"/>
        <v>3.8690154036056711E-2</v>
      </c>
      <c r="U134" s="5">
        <f t="shared" si="344"/>
        <v>4.4582913686319468E-2</v>
      </c>
      <c r="V134" s="5">
        <f t="shared" si="345"/>
        <v>7.7008914637418204E-4</v>
      </c>
      <c r="W134" s="5">
        <f t="shared" si="346"/>
        <v>1.1192090538436748E-2</v>
      </c>
      <c r="X134" s="5">
        <f t="shared" si="347"/>
        <v>8.333707003098002E-3</v>
      </c>
      <c r="Y134" s="5">
        <f t="shared" si="348"/>
        <v>3.1026675568327361E-3</v>
      </c>
      <c r="Z134" s="5">
        <f t="shared" si="349"/>
        <v>1.7124392861548748E-2</v>
      </c>
      <c r="AA134" s="5">
        <f t="shared" si="350"/>
        <v>1.1065580605941299E-2</v>
      </c>
      <c r="AB134" s="5">
        <f t="shared" si="351"/>
        <v>3.5752238090007811E-3</v>
      </c>
      <c r="AC134" s="5">
        <f t="shared" si="352"/>
        <v>2.3158320280569533E-5</v>
      </c>
      <c r="AD134" s="5">
        <f t="shared" si="353"/>
        <v>1.8080492109030005E-3</v>
      </c>
      <c r="AE134" s="5">
        <f t="shared" si="354"/>
        <v>1.3462857827231923E-3</v>
      </c>
      <c r="AF134" s="5">
        <f t="shared" si="355"/>
        <v>5.0122679123799452E-4</v>
      </c>
      <c r="AG134" s="5">
        <f t="shared" si="356"/>
        <v>1.2440562990846592E-4</v>
      </c>
      <c r="AH134" s="5">
        <f t="shared" si="357"/>
        <v>3.1877349504988708E-3</v>
      </c>
      <c r="AI134" s="5">
        <f t="shared" si="358"/>
        <v>2.0598767109767961E-3</v>
      </c>
      <c r="AJ134" s="5">
        <f t="shared" si="359"/>
        <v>6.65534012443624E-4</v>
      </c>
      <c r="AK134" s="5">
        <f t="shared" si="360"/>
        <v>1.4335340859931677E-4</v>
      </c>
      <c r="AL134" s="5">
        <f t="shared" si="361"/>
        <v>4.4571072384960461E-7</v>
      </c>
      <c r="AM134" s="5">
        <f t="shared" si="362"/>
        <v>2.3366801316127077E-4</v>
      </c>
      <c r="AN134" s="5">
        <f t="shared" si="363"/>
        <v>1.7399079742916998E-4</v>
      </c>
      <c r="AO134" s="5">
        <f t="shared" si="364"/>
        <v>6.4777367643266314E-5</v>
      </c>
      <c r="AP134" s="5">
        <f t="shared" si="365"/>
        <v>1.6077890021737434E-5</v>
      </c>
      <c r="AQ134" s="5">
        <f t="shared" si="366"/>
        <v>2.9929266612220309E-6</v>
      </c>
      <c r="AR134" s="5">
        <f t="shared" si="367"/>
        <v>4.7472184020954609E-4</v>
      </c>
      <c r="AS134" s="5">
        <f t="shared" si="368"/>
        <v>3.0675965160988631E-4</v>
      </c>
      <c r="AT134" s="5">
        <f t="shared" si="369"/>
        <v>9.9112233612721137E-5</v>
      </c>
      <c r="AU134" s="5">
        <f t="shared" si="370"/>
        <v>2.1348385291546446E-5</v>
      </c>
      <c r="AV134" s="5">
        <f t="shared" si="371"/>
        <v>3.4487686681835107E-6</v>
      </c>
      <c r="AW134" s="5">
        <f t="shared" si="372"/>
        <v>5.95712370530513E-9</v>
      </c>
      <c r="AX134" s="5">
        <f t="shared" si="373"/>
        <v>2.5165585485486841E-5</v>
      </c>
      <c r="AY134" s="5">
        <f t="shared" si="374"/>
        <v>1.87384667124714E-5</v>
      </c>
      <c r="AZ134" s="5">
        <f t="shared" si="375"/>
        <v>6.976395103879019E-6</v>
      </c>
      <c r="BA134" s="5">
        <f t="shared" si="376"/>
        <v>1.7315571365304491E-6</v>
      </c>
      <c r="BB134" s="5">
        <f t="shared" si="377"/>
        <v>3.2233231551805491E-7</v>
      </c>
      <c r="BC134" s="5">
        <f t="shared" si="378"/>
        <v>4.8002168423001474E-8</v>
      </c>
      <c r="BD134" s="5">
        <f t="shared" si="379"/>
        <v>5.89135203813681E-5</v>
      </c>
      <c r="BE134" s="5">
        <f t="shared" si="380"/>
        <v>3.8069221713758014E-5</v>
      </c>
      <c r="BF134" s="5">
        <f t="shared" si="381"/>
        <v>1.2299940934692531E-5</v>
      </c>
      <c r="BG134" s="5">
        <f t="shared" si="382"/>
        <v>2.649358899155888E-6</v>
      </c>
      <c r="BH134" s="5">
        <f t="shared" si="383"/>
        <v>4.2799611480686887E-7</v>
      </c>
      <c r="BI134" s="5">
        <f t="shared" si="384"/>
        <v>5.5313207840021311E-8</v>
      </c>
      <c r="BJ134" s="8">
        <f t="shared" si="385"/>
        <v>0.27842520550930755</v>
      </c>
      <c r="BK134" s="8">
        <f t="shared" si="386"/>
        <v>0.38384314207637571</v>
      </c>
      <c r="BL134" s="8">
        <f t="shared" si="387"/>
        <v>0.32060750407410504</v>
      </c>
      <c r="BM134" s="8">
        <f t="shared" si="388"/>
        <v>0.16426366767501865</v>
      </c>
      <c r="BN134" s="8">
        <f t="shared" si="389"/>
        <v>0.83571784433672991</v>
      </c>
    </row>
    <row r="135" spans="1:66" x14ac:dyDescent="0.25">
      <c r="A135" t="s">
        <v>347</v>
      </c>
      <c r="B135" t="s">
        <v>259</v>
      </c>
      <c r="C135" t="s">
        <v>254</v>
      </c>
      <c r="D135" s="11">
        <v>44204</v>
      </c>
      <c r="E135">
        <f>VLOOKUP(A135,home!$A$2:$E$405,3,FALSE)</f>
        <v>1.1607000000000001</v>
      </c>
      <c r="F135">
        <f>VLOOKUP(B135,home!$B$2:$E$405,3,FALSE)</f>
        <v>0.86150000000000004</v>
      </c>
      <c r="G135" t="e">
        <f>VLOOKUP(C135,away!$B$2:$E$405,4,FALSE)</f>
        <v>#N/A</v>
      </c>
      <c r="H135">
        <f>VLOOKUP(A135,away!$A$2:$E$405,3,FALSE)</f>
        <v>0.83930000000000005</v>
      </c>
      <c r="I135" t="e">
        <f>VLOOKUP(C135,away!$B$2:$E$405,3,FALSE)</f>
        <v>#N/A</v>
      </c>
      <c r="J135">
        <f>VLOOKUP(B135,home!$B$2:$E$405,4,FALSE)</f>
        <v>0.2979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348</v>
      </c>
      <c r="B136" t="s">
        <v>272</v>
      </c>
      <c r="C136" t="s">
        <v>327</v>
      </c>
      <c r="D136" s="11">
        <v>44204</v>
      </c>
      <c r="E136">
        <f>VLOOKUP(A136,home!$A$2:$E$405,3,FALSE)</f>
        <v>1.2707999999999999</v>
      </c>
      <c r="F136">
        <f>VLOOKUP(B136,home!$B$2:$E$405,3,FALSE)</f>
        <v>0.39350000000000002</v>
      </c>
      <c r="G136">
        <f>VLOOKUP(C136,away!$B$2:$E$405,4,FALSE)</f>
        <v>0.78690000000000004</v>
      </c>
      <c r="H136">
        <f>VLOOKUP(A136,away!$A$2:$E$405,3,FALSE)</f>
        <v>1.2917000000000001</v>
      </c>
      <c r="I136">
        <f>VLOOKUP(C136,away!$B$2:$E$405,3,FALSE)</f>
        <v>1.0322</v>
      </c>
      <c r="J136">
        <f>VLOOKUP(B136,home!$B$2:$E$405,4,FALSE)</f>
        <v>1.1613</v>
      </c>
      <c r="K136" s="3">
        <f t="shared" si="334"/>
        <v>0.39349705661999995</v>
      </c>
      <c r="L136" s="3">
        <f t="shared" si="335"/>
        <v>1.5483528589620001</v>
      </c>
      <c r="M136" s="5">
        <f t="shared" si="336"/>
        <v>0.14343835534120031</v>
      </c>
      <c r="N136" s="5">
        <f t="shared" si="337"/>
        <v>5.6442570633175974E-2</v>
      </c>
      <c r="O136" s="5">
        <f t="shared" si="338"/>
        <v>0.22209318757735477</v>
      </c>
      <c r="P136" s="5">
        <f t="shared" si="339"/>
        <v>8.7393015607042657E-2</v>
      </c>
      <c r="Q136" s="5">
        <f t="shared" si="340"/>
        <v>1.1104992706110593E-2</v>
      </c>
      <c r="R136" s="5">
        <f t="shared" si="341"/>
        <v>0.17193931097069054</v>
      </c>
      <c r="S136" s="5">
        <f t="shared" si="342"/>
        <v>1.3311535744266583E-2</v>
      </c>
      <c r="T136" s="5">
        <f t="shared" si="343"/>
        <v>1.7194447205258496E-2</v>
      </c>
      <c r="U136" s="5">
        <f t="shared" si="344"/>
        <v>6.7657612784237597E-2</v>
      </c>
      <c r="V136" s="5">
        <f t="shared" si="345"/>
        <v>9.0114998900874465E-4</v>
      </c>
      <c r="W136" s="5">
        <f t="shared" si="346"/>
        <v>1.4565939812136957E-3</v>
      </c>
      <c r="X136" s="5">
        <f t="shared" si="347"/>
        <v>2.2553214551590678E-3</v>
      </c>
      <c r="Y136" s="5">
        <f t="shared" si="348"/>
        <v>1.7460167114869407E-3</v>
      </c>
      <c r="Z136" s="5">
        <f t="shared" si="349"/>
        <v>8.874090790314168E-2</v>
      </c>
      <c r="AA136" s="5">
        <f t="shared" si="350"/>
        <v>3.4919286061672751E-2</v>
      </c>
      <c r="AB136" s="5">
        <f t="shared" si="351"/>
        <v>6.8703181422700059E-3</v>
      </c>
      <c r="AC136" s="5">
        <f t="shared" si="352"/>
        <v>3.4315357486842082E-5</v>
      </c>
      <c r="AD136" s="5">
        <f t="shared" si="353"/>
        <v>1.4329136107449914E-4</v>
      </c>
      <c r="AE136" s="5">
        <f t="shared" si="354"/>
        <v>2.2186558858425701E-4</v>
      </c>
      <c r="AF136" s="5">
        <f t="shared" si="355"/>
        <v>1.7176310919486063E-4</v>
      </c>
      <c r="AG136" s="5">
        <f t="shared" si="356"/>
        <v>8.8649967062021551E-5</v>
      </c>
      <c r="AH136" s="5">
        <f t="shared" si="357"/>
        <v>3.4350559614678269E-2</v>
      </c>
      <c r="AI136" s="5">
        <f t="shared" si="358"/>
        <v>1.3516844101625741E-2</v>
      </c>
      <c r="AJ136" s="5">
        <f t="shared" si="359"/>
        <v>2.6594191843905672E-3</v>
      </c>
      <c r="AK136" s="5">
        <f t="shared" si="360"/>
        <v>3.4882454045881645E-4</v>
      </c>
      <c r="AL136" s="5">
        <f t="shared" si="361"/>
        <v>8.3629586111057344E-7</v>
      </c>
      <c r="AM136" s="5">
        <f t="shared" si="362"/>
        <v>1.1276945764377817E-5</v>
      </c>
      <c r="AN136" s="5">
        <f t="shared" si="363"/>
        <v>1.7460691214633811E-5</v>
      </c>
      <c r="AO136" s="5">
        <f t="shared" si="364"/>
        <v>1.3517655580815472E-5</v>
      </c>
      <c r="AP136" s="5">
        <f t="shared" si="365"/>
        <v>6.97670022167309E-6</v>
      </c>
      <c r="AQ136" s="5">
        <f t="shared" si="366"/>
        <v>2.7005984335870893E-6</v>
      </c>
      <c r="AR136" s="5">
        <f t="shared" si="367"/>
        <v>1.0637357437266341E-2</v>
      </c>
      <c r="AS136" s="5">
        <f t="shared" si="368"/>
        <v>4.1857688417791718E-3</v>
      </c>
      <c r="AT136" s="5">
        <f t="shared" si="369"/>
        <v>8.2354385946590484E-4</v>
      </c>
      <c r="AU136" s="5">
        <f t="shared" si="370"/>
        <v>1.0802069489910283E-4</v>
      </c>
      <c r="AV136" s="5">
        <f t="shared" si="371"/>
        <v>1.0626456374210998E-5</v>
      </c>
      <c r="AW136" s="5">
        <f t="shared" si="372"/>
        <v>1.4153663794435716E-8</v>
      </c>
      <c r="AX136" s="5">
        <f t="shared" si="373"/>
        <v>7.3957416099100732E-7</v>
      </c>
      <c r="AY136" s="5">
        <f t="shared" si="374"/>
        <v>1.1451217665848487E-6</v>
      </c>
      <c r="AZ136" s="5">
        <f t="shared" si="375"/>
        <v>8.8652628057563347E-7</v>
      </c>
      <c r="BA136" s="5">
        <f t="shared" si="376"/>
        <v>4.5755183369141007E-7</v>
      </c>
      <c r="BB136" s="5">
        <f t="shared" si="377"/>
        <v>1.7711292245485025E-7</v>
      </c>
      <c r="BC136" s="5">
        <f t="shared" si="378"/>
        <v>5.4846659968416463E-8</v>
      </c>
      <c r="BD136" s="5">
        <f t="shared" si="379"/>
        <v>2.7450637999653382E-3</v>
      </c>
      <c r="BE136" s="5">
        <f t="shared" si="380"/>
        <v>1.0801745255204732E-3</v>
      </c>
      <c r="BF136" s="5">
        <f t="shared" si="381"/>
        <v>2.1252274821410551E-4</v>
      </c>
      <c r="BG136" s="5">
        <f t="shared" si="382"/>
        <v>2.7875691962347965E-5</v>
      </c>
      <c r="BH136" s="5">
        <f t="shared" si="383"/>
        <v>2.7422506846074275E-6</v>
      </c>
      <c r="BI136" s="5">
        <f t="shared" si="384"/>
        <v>2.1581351458144064E-7</v>
      </c>
      <c r="BJ136" s="8">
        <f t="shared" si="385"/>
        <v>9.0880906043159765E-2</v>
      </c>
      <c r="BK136" s="8">
        <f t="shared" si="386"/>
        <v>0.24508035345663284</v>
      </c>
      <c r="BL136" s="8">
        <f t="shared" si="387"/>
        <v>0.57418927509702544</v>
      </c>
      <c r="BM136" s="8">
        <f t="shared" si="388"/>
        <v>0.30647887869628182</v>
      </c>
      <c r="BN136" s="8">
        <f t="shared" si="389"/>
        <v>0.69241143283557482</v>
      </c>
    </row>
    <row r="137" spans="1:66" x14ac:dyDescent="0.25">
      <c r="A137" t="s">
        <v>348</v>
      </c>
      <c r="B137" t="s">
        <v>264</v>
      </c>
      <c r="C137" t="s">
        <v>273</v>
      </c>
      <c r="D137" s="11">
        <v>44204</v>
      </c>
      <c r="E137">
        <f>VLOOKUP(A137,home!$A$2:$E$405,3,FALSE)</f>
        <v>1.2707999999999999</v>
      </c>
      <c r="F137">
        <f>VLOOKUP(B137,home!$B$2:$E$405,3,FALSE)</f>
        <v>0.78690000000000004</v>
      </c>
      <c r="G137">
        <f>VLOOKUP(C137,away!$B$2:$E$405,4,FALSE)</f>
        <v>0.98360000000000003</v>
      </c>
      <c r="H137">
        <f>VLOOKUP(A137,away!$A$2:$E$405,3,FALSE)</f>
        <v>1.2917000000000001</v>
      </c>
      <c r="I137">
        <f>VLOOKUP(C137,away!$B$2:$E$405,3,FALSE)</f>
        <v>1.7419</v>
      </c>
      <c r="J137">
        <f>VLOOKUP(B137,home!$B$2:$E$405,4,FALSE)</f>
        <v>2.3224999999999998</v>
      </c>
      <c r="K137" s="3">
        <f t="shared" si="334"/>
        <v>0.98359264267200008</v>
      </c>
      <c r="L137" s="3">
        <f t="shared" si="335"/>
        <v>5.2256534041750005</v>
      </c>
      <c r="M137" s="5">
        <f t="shared" si="336"/>
        <v>2.0107529062056212E-3</v>
      </c>
      <c r="N137" s="5">
        <f t="shared" si="337"/>
        <v>1.9777617647751913E-3</v>
      </c>
      <c r="O137" s="5">
        <f t="shared" si="338"/>
        <v>1.050749776926818E-2</v>
      </c>
      <c r="P137" s="5">
        <f t="shared" si="339"/>
        <v>1.0335097498744634E-2</v>
      </c>
      <c r="Q137" s="5">
        <f t="shared" si="340"/>
        <v>9.7265596039543452E-4</v>
      </c>
      <c r="R137" s="5">
        <f t="shared" si="341"/>
        <v>2.7454270743668747E-2</v>
      </c>
      <c r="S137" s="5">
        <f t="shared" si="342"/>
        <v>1.3280378705273236E-2</v>
      </c>
      <c r="T137" s="5">
        <f t="shared" si="343"/>
        <v>5.0827629305315071E-3</v>
      </c>
      <c r="U137" s="5">
        <f t="shared" si="344"/>
        <v>2.7003818713397718E-2</v>
      </c>
      <c r="V137" s="5">
        <f t="shared" si="345"/>
        <v>7.5844452933058731E-3</v>
      </c>
      <c r="W137" s="5">
        <f t="shared" si="346"/>
        <v>3.1889908216533924E-4</v>
      </c>
      <c r="X137" s="5">
        <f t="shared" si="347"/>
        <v>1.6664560743055881E-3</v>
      </c>
      <c r="Y137" s="5">
        <f t="shared" si="348"/>
        <v>4.3541609288015532E-3</v>
      </c>
      <c r="Z137" s="5">
        <f t="shared" si="349"/>
        <v>4.7822167790264915E-2</v>
      </c>
      <c r="AA137" s="5">
        <f t="shared" si="350"/>
        <v>4.7037532395130463E-2</v>
      </c>
      <c r="AB137" s="5">
        <f t="shared" si="351"/>
        <v>2.3132885396648095E-2</v>
      </c>
      <c r="AC137" s="5">
        <f t="shared" si="352"/>
        <v>2.4364623985589804E-3</v>
      </c>
      <c r="AD137" s="5">
        <f t="shared" si="353"/>
        <v>7.8416697743170305E-5</v>
      </c>
      <c r="AE137" s="5">
        <f t="shared" si="354"/>
        <v>4.0977848350575997E-4</v>
      </c>
      <c r="AF137" s="5">
        <f t="shared" si="355"/>
        <v>1.0706801636447721E-3</v>
      </c>
      <c r="AG137" s="5">
        <f t="shared" si="356"/>
        <v>1.8650011473109835E-3</v>
      </c>
      <c r="AH137" s="5">
        <f t="shared" si="357"/>
        <v>6.2475518477056471E-2</v>
      </c>
      <c r="AI137" s="5">
        <f t="shared" si="358"/>
        <v>6.1450460321151333E-2</v>
      </c>
      <c r="AJ137" s="5">
        <f t="shared" si="359"/>
        <v>3.0221110330346069E-2</v>
      </c>
      <c r="AK137" s="5">
        <f t="shared" si="360"/>
        <v>9.9084205914357244E-3</v>
      </c>
      <c r="AL137" s="5">
        <f t="shared" si="361"/>
        <v>5.0092831124934345E-4</v>
      </c>
      <c r="AM137" s="5">
        <f t="shared" si="362"/>
        <v>1.5426017392563275E-5</v>
      </c>
      <c r="AN137" s="5">
        <f t="shared" si="363"/>
        <v>8.0611020300311052E-5</v>
      </c>
      <c r="AO137" s="5">
        <f t="shared" si="364"/>
        <v>2.1062262632317027E-4</v>
      </c>
      <c r="AP137" s="5">
        <f t="shared" si="365"/>
        <v>3.6688028141398466E-4</v>
      </c>
      <c r="AQ137" s="5">
        <f t="shared" si="366"/>
        <v>4.7929729787391775E-4</v>
      </c>
      <c r="AR137" s="5">
        <f t="shared" si="367"/>
        <v>6.5295081161445653E-2</v>
      </c>
      <c r="AS137" s="5">
        <f t="shared" si="368"/>
        <v>6.4223761433069043E-2</v>
      </c>
      <c r="AT137" s="5">
        <f t="shared" si="369"/>
        <v>3.1585009615144238E-2</v>
      </c>
      <c r="AU137" s="5">
        <f t="shared" si="370"/>
        <v>1.0355594358726751E-2</v>
      </c>
      <c r="AV137" s="5">
        <f t="shared" si="371"/>
        <v>2.5464216054348248E-3</v>
      </c>
      <c r="AW137" s="5">
        <f t="shared" si="372"/>
        <v>7.1520237804479308E-5</v>
      </c>
      <c r="AX137" s="5">
        <f t="shared" si="373"/>
        <v>2.528819535509257E-6</v>
      </c>
      <c r="AY137" s="5">
        <f t="shared" si="374"/>
        <v>1.3214734414278192E-5</v>
      </c>
      <c r="AZ137" s="5">
        <f t="shared" si="375"/>
        <v>3.4527810938620688E-5</v>
      </c>
      <c r="BA137" s="5">
        <f t="shared" si="376"/>
        <v>6.0143457590038008E-5</v>
      </c>
      <c r="BB137" s="5">
        <f t="shared" si="377"/>
        <v>7.857221597355922E-5</v>
      </c>
      <c r="BC137" s="5">
        <f t="shared" si="378"/>
        <v>8.2118233575160612E-5</v>
      </c>
      <c r="BD137" s="5">
        <f t="shared" si="379"/>
        <v>5.6868243857865229E-2</v>
      </c>
      <c r="BE137" s="5">
        <f t="shared" si="380"/>
        <v>5.5935186260273391E-2</v>
      </c>
      <c r="BF137" s="5">
        <f t="shared" si="381"/>
        <v>2.7508718836046431E-2</v>
      </c>
      <c r="BG137" s="5">
        <f t="shared" si="382"/>
        <v>9.0191244854893118E-3</v>
      </c>
      <c r="BH137" s="5">
        <f t="shared" si="383"/>
        <v>2.2177861218175433E-3</v>
      </c>
      <c r="BI137" s="5">
        <f t="shared" si="384"/>
        <v>4.3627962248796089E-4</v>
      </c>
      <c r="BJ137" s="8">
        <f t="shared" si="385"/>
        <v>1.9220515748510414E-2</v>
      </c>
      <c r="BK137" s="8">
        <f t="shared" si="386"/>
        <v>3.6161279847751963E-2</v>
      </c>
      <c r="BL137" s="8">
        <f t="shared" si="387"/>
        <v>0.6251827220959032</v>
      </c>
      <c r="BM137" s="8">
        <f t="shared" si="388"/>
        <v>0.67518695434276299</v>
      </c>
      <c r="BN137" s="8">
        <f t="shared" si="389"/>
        <v>5.325803664305781E-2</v>
      </c>
    </row>
    <row r="138" spans="1:66" x14ac:dyDescent="0.25">
      <c r="A138" t="s">
        <v>348</v>
      </c>
      <c r="B138" t="s">
        <v>266</v>
      </c>
      <c r="C138" t="s">
        <v>265</v>
      </c>
      <c r="D138" s="11">
        <v>44204</v>
      </c>
      <c r="E138">
        <f>VLOOKUP(A138,home!$A$2:$E$405,3,FALSE)</f>
        <v>1.2707999999999999</v>
      </c>
      <c r="F138">
        <f>VLOOKUP(B138,home!$B$2:$E$405,3,FALSE)</f>
        <v>1.3115000000000001</v>
      </c>
      <c r="G138">
        <f>VLOOKUP(C138,away!$B$2:$E$405,4,FALSE)</f>
        <v>1.1803999999999999</v>
      </c>
      <c r="H138">
        <f>VLOOKUP(A138,away!$A$2:$E$405,3,FALSE)</f>
        <v>1.2917000000000001</v>
      </c>
      <c r="I138">
        <f>VLOOKUP(C138,away!$B$2:$E$405,3,FALSE)</f>
        <v>0.3871</v>
      </c>
      <c r="J138">
        <f>VLOOKUP(B138,home!$B$2:$E$405,4,FALSE)</f>
        <v>0.7742</v>
      </c>
      <c r="K138" s="3">
        <f t="shared" si="334"/>
        <v>1.9673186176799997</v>
      </c>
      <c r="L138" s="3">
        <f t="shared" si="335"/>
        <v>0.38711321559400003</v>
      </c>
      <c r="M138" s="5">
        <f t="shared" si="336"/>
        <v>9.4947437186899825E-2</v>
      </c>
      <c r="N138" s="5">
        <f t="shared" si="337"/>
        <v>0.18679186087879035</v>
      </c>
      <c r="O138" s="5">
        <f t="shared" si="338"/>
        <v>3.6755407721830127E-2</v>
      </c>
      <c r="P138" s="5">
        <f t="shared" si="339"/>
        <v>7.2309597911575624E-2</v>
      </c>
      <c r="Q138" s="5">
        <f t="shared" si="340"/>
        <v>0.18373955276896839</v>
      </c>
      <c r="R138" s="5">
        <f t="shared" si="341"/>
        <v>7.1142520368330997E-3</v>
      </c>
      <c r="S138" s="5">
        <f t="shared" si="342"/>
        <v>1.3767296161562853E-2</v>
      </c>
      <c r="T138" s="5">
        <f t="shared" si="343"/>
        <v>7.1128009104198808E-2</v>
      </c>
      <c r="U138" s="5">
        <f t="shared" si="344"/>
        <v>1.3996000482929614E-2</v>
      </c>
      <c r="V138" s="5">
        <f t="shared" si="345"/>
        <v>1.1649810080504221E-3</v>
      </c>
      <c r="W138" s="5">
        <f t="shared" si="346"/>
        <v>0.12049141432219607</v>
      </c>
      <c r="X138" s="5">
        <f t="shared" si="347"/>
        <v>4.6643818849734273E-2</v>
      </c>
      <c r="Y138" s="5">
        <f t="shared" si="348"/>
        <v>9.0282193512523316E-3</v>
      </c>
      <c r="Z138" s="5">
        <f t="shared" si="349"/>
        <v>9.1800699417487498E-4</v>
      </c>
      <c r="AA138" s="5">
        <f t="shared" si="350"/>
        <v>1.8060122508006865E-3</v>
      </c>
      <c r="AB138" s="5">
        <f t="shared" si="351"/>
        <v>1.7765007623791764E-3</v>
      </c>
      <c r="AC138" s="5">
        <f t="shared" si="352"/>
        <v>5.5451278335274277E-5</v>
      </c>
      <c r="AD138" s="5">
        <f t="shared" si="353"/>
        <v>5.9261250666662706E-2</v>
      </c>
      <c r="AE138" s="5">
        <f t="shared" si="354"/>
        <v>2.2940813305693877E-2</v>
      </c>
      <c r="AF138" s="5">
        <f t="shared" si="355"/>
        <v>4.440346003554389E-3</v>
      </c>
      <c r="AG138" s="5">
        <f t="shared" si="356"/>
        <v>5.7297220659530211E-4</v>
      </c>
      <c r="AH138" s="5">
        <f t="shared" si="357"/>
        <v>8.8843159863204573E-5</v>
      </c>
      <c r="AI138" s="5">
        <f t="shared" si="358"/>
        <v>1.7478280245240285E-4</v>
      </c>
      <c r="AJ138" s="5">
        <f t="shared" si="359"/>
        <v>1.7192673065744888E-4</v>
      </c>
      <c r="AK138" s="5">
        <f t="shared" si="360"/>
        <v>1.1274488603308463E-4</v>
      </c>
      <c r="AL138" s="5">
        <f t="shared" si="361"/>
        <v>1.6892123721944011E-6</v>
      </c>
      <c r="AM138" s="5">
        <f t="shared" si="362"/>
        <v>2.3317152348705357E-2</v>
      </c>
      <c r="AN138" s="5">
        <f t="shared" si="363"/>
        <v>9.0263778242025208E-3</v>
      </c>
      <c r="AO138" s="5">
        <f t="shared" si="364"/>
        <v>1.7471150723467057E-3</v>
      </c>
      <c r="AP138" s="5">
        <f t="shared" si="365"/>
        <v>2.2544377788962571E-4</v>
      </c>
      <c r="AQ138" s="5">
        <f t="shared" si="366"/>
        <v>2.1818066448628131E-5</v>
      </c>
      <c r="AR138" s="5">
        <f t="shared" si="367"/>
        <v>6.8784722596353888E-6</v>
      </c>
      <c r="AS138" s="5">
        <f t="shared" si="368"/>
        <v>1.3532146537576116E-5</v>
      </c>
      <c r="AT138" s="5">
        <f t="shared" si="369"/>
        <v>1.3311021910273724E-5</v>
      </c>
      <c r="AU138" s="5">
        <f t="shared" si="370"/>
        <v>8.7290070748092957E-6</v>
      </c>
      <c r="AV138" s="5">
        <f t="shared" si="371"/>
        <v>4.2931845330331888E-6</v>
      </c>
      <c r="AW138" s="5">
        <f t="shared" si="372"/>
        <v>3.5735054818979136E-8</v>
      </c>
      <c r="AX138" s="5">
        <f t="shared" si="373"/>
        <v>7.6453779878148387E-3</v>
      </c>
      <c r="AY138" s="5">
        <f t="shared" si="374"/>
        <v>2.9596268572945877E-3</v>
      </c>
      <c r="AZ138" s="5">
        <f t="shared" si="375"/>
        <v>5.7285533484283623E-4</v>
      </c>
      <c r="BA138" s="5">
        <f t="shared" si="376"/>
        <v>7.3919956913729294E-5</v>
      </c>
      <c r="BB138" s="5">
        <f t="shared" si="377"/>
        <v>7.1538480543609199E-6</v>
      </c>
      <c r="BC138" s="5">
        <f t="shared" si="378"/>
        <v>5.5386982483890759E-7</v>
      </c>
      <c r="BD138" s="5">
        <f t="shared" si="379"/>
        <v>4.4379125246692995E-7</v>
      </c>
      <c r="BE138" s="5">
        <f t="shared" si="380"/>
        <v>8.7307879334171627E-7</v>
      </c>
      <c r="BF138" s="5">
        <f t="shared" si="381"/>
        <v>8.5881208242137404E-7</v>
      </c>
      <c r="BG138" s="5">
        <f t="shared" si="382"/>
        <v>5.6318566627869973E-7</v>
      </c>
      <c r="BH138" s="5">
        <f t="shared" si="383"/>
        <v>2.7699141162015023E-7</v>
      </c>
      <c r="BI138" s="5">
        <f t="shared" si="384"/>
        <v>1.0898607220355711E-7</v>
      </c>
      <c r="BJ138" s="8">
        <f t="shared" si="385"/>
        <v>0.7506356524019846</v>
      </c>
      <c r="BK138" s="8">
        <f t="shared" si="386"/>
        <v>0.18520607961609081</v>
      </c>
      <c r="BL138" s="8">
        <f t="shared" si="387"/>
        <v>6.2046339511372499E-2</v>
      </c>
      <c r="BM138" s="8">
        <f t="shared" si="388"/>
        <v>0.41418837889648552</v>
      </c>
      <c r="BN138" s="8">
        <f t="shared" si="389"/>
        <v>0.58165810850489741</v>
      </c>
    </row>
    <row r="139" spans="1:66" x14ac:dyDescent="0.25">
      <c r="A139" t="s">
        <v>349</v>
      </c>
      <c r="B139" t="s">
        <v>276</v>
      </c>
      <c r="C139" t="s">
        <v>279</v>
      </c>
      <c r="D139" s="11">
        <v>44204</v>
      </c>
      <c r="E139">
        <f>VLOOKUP(A139,home!$A$2:$E$405,3,FALSE)</f>
        <v>1.4559</v>
      </c>
      <c r="F139">
        <f>VLOOKUP(B139,home!$B$2:$E$405,3,FALSE)</f>
        <v>1.2974000000000001</v>
      </c>
      <c r="G139">
        <f>VLOOKUP(C139,away!$B$2:$E$405,4,FALSE)</f>
        <v>0.99209999999999998</v>
      </c>
      <c r="H139">
        <f>VLOOKUP(A139,away!$A$2:$E$405,3,FALSE)</f>
        <v>1.0662</v>
      </c>
      <c r="I139">
        <f>VLOOKUP(C139,away!$B$2:$E$405,3,FALSE)</f>
        <v>0.93789999999999996</v>
      </c>
      <c r="J139">
        <f>VLOOKUP(B139,home!$B$2:$E$405,4,FALSE)</f>
        <v>0.72950000000000004</v>
      </c>
      <c r="K139" s="3">
        <f t="shared" si="334"/>
        <v>1.8739624711860001</v>
      </c>
      <c r="L139" s="3">
        <f t="shared" si="335"/>
        <v>0.72949196091000001</v>
      </c>
      <c r="M139" s="5">
        <f t="shared" si="336"/>
        <v>7.4017447829079722E-2</v>
      </c>
      <c r="N139" s="5">
        <f t="shared" si="337"/>
        <v>0.13870591944466309</v>
      </c>
      <c r="O139" s="5">
        <f t="shared" si="338"/>
        <v>5.3995133158388997E-2</v>
      </c>
      <c r="P139" s="5">
        <f t="shared" si="339"/>
        <v>0.1011848531655118</v>
      </c>
      <c r="Q139" s="5">
        <f t="shared" si="340"/>
        <v>0.12996484378532358</v>
      </c>
      <c r="R139" s="5">
        <f t="shared" si="341"/>
        <v>1.969450778365487E-2</v>
      </c>
      <c r="S139" s="5">
        <f t="shared" si="342"/>
        <v>3.4580949527496949E-2</v>
      </c>
      <c r="T139" s="5">
        <f t="shared" si="343"/>
        <v>9.4808308742317535E-2</v>
      </c>
      <c r="U139" s="5">
        <f t="shared" si="344"/>
        <v>3.6906768475049805E-2</v>
      </c>
      <c r="V139" s="5">
        <f t="shared" si="345"/>
        <v>5.2526178367261651E-3</v>
      </c>
      <c r="W139" s="5">
        <f t="shared" si="346"/>
        <v>8.1183079942415803E-2</v>
      </c>
      <c r="X139" s="5">
        <f t="shared" si="347"/>
        <v>5.92224041799062E-2</v>
      </c>
      <c r="Y139" s="5">
        <f t="shared" si="348"/>
        <v>2.1601133877502173E-2</v>
      </c>
      <c r="Z139" s="5">
        <f t="shared" si="349"/>
        <v>4.788995034085218E-3</v>
      </c>
      <c r="AA139" s="5">
        <f t="shared" si="350"/>
        <v>8.974396968571819E-3</v>
      </c>
      <c r="AB139" s="5">
        <f t="shared" si="351"/>
        <v>8.4088415603144982E-3</v>
      </c>
      <c r="AC139" s="5">
        <f t="shared" si="352"/>
        <v>4.4878385108179604E-4</v>
      </c>
      <c r="AD139" s="5">
        <f t="shared" si="353"/>
        <v>3.8033511276845046E-2</v>
      </c>
      <c r="AE139" s="5">
        <f t="shared" si="354"/>
        <v>2.7745140721638292E-2</v>
      </c>
      <c r="AF139" s="5">
        <f t="shared" si="355"/>
        <v>1.0119928555375904E-2</v>
      </c>
      <c r="AG139" s="5">
        <f t="shared" si="356"/>
        <v>2.4608021753767576E-3</v>
      </c>
      <c r="AH139" s="5">
        <f t="shared" si="357"/>
        <v>8.7338334455076925E-4</v>
      </c>
      <c r="AI139" s="5">
        <f t="shared" si="358"/>
        <v>1.6366876106470537E-3</v>
      </c>
      <c r="AJ139" s="5">
        <f t="shared" si="359"/>
        <v>1.5335455797038313E-3</v>
      </c>
      <c r="AK139" s="5">
        <f t="shared" si="360"/>
        <v>9.5793562140605284E-4</v>
      </c>
      <c r="AL139" s="5">
        <f t="shared" si="361"/>
        <v>2.4540229044170775E-5</v>
      </c>
      <c r="AM139" s="5">
        <f t="shared" si="362"/>
        <v>1.4254674556047424E-2</v>
      </c>
      <c r="AN139" s="5">
        <f t="shared" si="363"/>
        <v>1.039867049402492E-2</v>
      </c>
      <c r="AO139" s="5">
        <f t="shared" si="364"/>
        <v>3.7928732647715979E-3</v>
      </c>
      <c r="AP139" s="5">
        <f t="shared" si="365"/>
        <v>9.2229018513378242E-4</v>
      </c>
      <c r="AQ139" s="5">
        <f t="shared" si="366"/>
        <v>1.6820081892032242E-4</v>
      </c>
      <c r="AR139" s="5">
        <f t="shared" si="367"/>
        <v>1.2742522572849503E-4</v>
      </c>
      <c r="AS139" s="5">
        <f t="shared" si="368"/>
        <v>2.3879009089760445E-4</v>
      </c>
      <c r="AT139" s="5">
        <f t="shared" si="369"/>
        <v>2.237418344166022E-4</v>
      </c>
      <c r="AU139" s="5">
        <f t="shared" si="370"/>
        <v>1.3976126697700823E-4</v>
      </c>
      <c r="AV139" s="5">
        <f t="shared" si="371"/>
        <v>6.5476842310080186E-5</v>
      </c>
      <c r="AW139" s="5">
        <f t="shared" si="372"/>
        <v>9.3187467779233534E-7</v>
      </c>
      <c r="AX139" s="5">
        <f t="shared" si="373"/>
        <v>4.4521208595004729E-3</v>
      </c>
      <c r="AY139" s="5">
        <f t="shared" si="374"/>
        <v>3.2477863760053153E-3</v>
      </c>
      <c r="AZ139" s="5">
        <f t="shared" si="375"/>
        <v>1.1846170260244497E-3</v>
      </c>
      <c r="BA139" s="5">
        <f t="shared" si="376"/>
        <v>2.880561990806495E-4</v>
      </c>
      <c r="BB139" s="5">
        <f t="shared" si="377"/>
        <v>5.2533670379906074E-5</v>
      </c>
      <c r="BC139" s="5">
        <f t="shared" si="378"/>
        <v>7.664578043847456E-6</v>
      </c>
      <c r="BD139" s="5">
        <f t="shared" si="379"/>
        <v>1.5492612964346534E-5</v>
      </c>
      <c r="BE139" s="5">
        <f t="shared" si="380"/>
        <v>2.9032575275795099E-5</v>
      </c>
      <c r="BF139" s="5">
        <f t="shared" si="381"/>
        <v>2.7202978254361277E-5</v>
      </c>
      <c r="BG139" s="5">
        <f t="shared" si="382"/>
        <v>1.6992453451053957E-5</v>
      </c>
      <c r="BH139" s="5">
        <f t="shared" si="383"/>
        <v>7.9608050151625407E-6</v>
      </c>
      <c r="BI139" s="5">
        <f t="shared" si="384"/>
        <v>2.9836499677687787E-6</v>
      </c>
      <c r="BJ139" s="8">
        <f t="shared" si="385"/>
        <v>0.64261456072929712</v>
      </c>
      <c r="BK139" s="8">
        <f t="shared" si="386"/>
        <v>0.21875697881494591</v>
      </c>
      <c r="BL139" s="8">
        <f t="shared" si="387"/>
        <v>0.13387606043754602</v>
      </c>
      <c r="BM139" s="8">
        <f t="shared" si="388"/>
        <v>0.47922703534792466</v>
      </c>
      <c r="BN139" s="8">
        <f t="shared" si="389"/>
        <v>0.51756270516662206</v>
      </c>
    </row>
    <row r="140" spans="1:66" x14ac:dyDescent="0.25">
      <c r="A140" t="s">
        <v>349</v>
      </c>
      <c r="B140" t="s">
        <v>282</v>
      </c>
      <c r="C140" t="s">
        <v>284</v>
      </c>
      <c r="D140" s="11">
        <v>44204</v>
      </c>
      <c r="E140">
        <f>VLOOKUP(A140,home!$A$2:$E$405,3,FALSE)</f>
        <v>1.4559</v>
      </c>
      <c r="F140">
        <f>VLOOKUP(B140,home!$B$2:$E$405,3,FALSE)</f>
        <v>0.53420000000000001</v>
      </c>
      <c r="G140">
        <f>VLOOKUP(C140,away!$B$2:$E$405,4,FALSE)</f>
        <v>0.96160000000000001</v>
      </c>
      <c r="H140">
        <f>VLOOKUP(A140,away!$A$2:$E$405,3,FALSE)</f>
        <v>1.0662</v>
      </c>
      <c r="I140">
        <f>VLOOKUP(C140,away!$B$2:$E$405,3,FALSE)</f>
        <v>0.93789999999999996</v>
      </c>
      <c r="J140">
        <f>VLOOKUP(B140,home!$B$2:$E$405,4,FALSE)</f>
        <v>0.93789999999999996</v>
      </c>
      <c r="K140" s="3">
        <f t="shared" si="334"/>
        <v>0.74787649564800007</v>
      </c>
      <c r="L140" s="3">
        <f t="shared" si="335"/>
        <v>0.93788966434199994</v>
      </c>
      <c r="M140" s="5">
        <f t="shared" si="336"/>
        <v>0.18530240626598599</v>
      </c>
      <c r="N140" s="5">
        <f t="shared" si="337"/>
        <v>0.13858331423334763</v>
      </c>
      <c r="O140" s="5">
        <f t="shared" si="338"/>
        <v>0.17379321161457048</v>
      </c>
      <c r="P140" s="5">
        <f t="shared" si="339"/>
        <v>0.12997585806971629</v>
      </c>
      <c r="Q140" s="5">
        <f t="shared" si="340"/>
        <v>5.1821601702060807E-2</v>
      </c>
      <c r="R140" s="5">
        <f t="shared" si="341"/>
        <v>8.1499428453053829E-2</v>
      </c>
      <c r="S140" s="5">
        <f t="shared" si="342"/>
        <v>2.279209971066095E-2</v>
      </c>
      <c r="T140" s="5">
        <f t="shared" si="343"/>
        <v>4.860294462601062E-2</v>
      </c>
      <c r="U140" s="5">
        <f t="shared" si="344"/>
        <v>6.0951506948784817E-2</v>
      </c>
      <c r="V140" s="5">
        <f t="shared" si="345"/>
        <v>1.7763292248116258E-3</v>
      </c>
      <c r="W140" s="5">
        <f t="shared" si="346"/>
        <v>1.2918719293267891E-2</v>
      </c>
      <c r="X140" s="5">
        <f t="shared" si="347"/>
        <v>1.211633330169154E-2</v>
      </c>
      <c r="Y140" s="5">
        <f t="shared" si="348"/>
        <v>5.6818918866896363E-3</v>
      </c>
      <c r="Z140" s="5">
        <f t="shared" si="349"/>
        <v>2.5479157198633171E-2</v>
      </c>
      <c r="AA140" s="5">
        <f t="shared" si="350"/>
        <v>1.9055262797778295E-2</v>
      </c>
      <c r="AB140" s="5">
        <f t="shared" si="351"/>
        <v>7.1254915824270661E-3</v>
      </c>
      <c r="AC140" s="5">
        <f t="shared" si="352"/>
        <v>7.7872678457624936E-5</v>
      </c>
      <c r="AD140" s="5">
        <f t="shared" si="353"/>
        <v>2.41540162832735E-3</v>
      </c>
      <c r="AE140" s="5">
        <f t="shared" si="354"/>
        <v>2.2653802224430579E-3</v>
      </c>
      <c r="AF140" s="5">
        <f t="shared" si="355"/>
        <v>1.0623383482170623E-3</v>
      </c>
      <c r="AG140" s="5">
        <f t="shared" si="356"/>
        <v>3.3211871894231178E-4</v>
      </c>
      <c r="AH140" s="5">
        <f t="shared" si="357"/>
        <v>5.9741595481857777E-3</v>
      </c>
      <c r="AI140" s="5">
        <f t="shared" si="358"/>
        <v>4.4679335073392196E-3</v>
      </c>
      <c r="AJ140" s="5">
        <f t="shared" si="359"/>
        <v>1.6707312271285663E-3</v>
      </c>
      <c r="AK140" s="5">
        <f t="shared" si="360"/>
        <v>4.1650020510486504E-4</v>
      </c>
      <c r="AL140" s="5">
        <f t="shared" si="361"/>
        <v>2.1848757189236414E-6</v>
      </c>
      <c r="AM140" s="5">
        <f t="shared" si="362"/>
        <v>3.6128442107518635E-4</v>
      </c>
      <c r="AN140" s="5">
        <f t="shared" si="363"/>
        <v>3.3884492441420023E-4</v>
      </c>
      <c r="AO140" s="5">
        <f t="shared" si="364"/>
        <v>1.588995762114123E-4</v>
      </c>
      <c r="AP140" s="5">
        <f t="shared" si="365"/>
        <v>4.9676756732335848E-5</v>
      </c>
      <c r="AQ140" s="5">
        <f t="shared" si="366"/>
        <v>1.1647829174322411E-5</v>
      </c>
      <c r="AR140" s="5">
        <f t="shared" si="367"/>
        <v>1.1206204986747032E-3</v>
      </c>
      <c r="AS140" s="5">
        <f t="shared" si="368"/>
        <v>8.3808573150015149E-4</v>
      </c>
      <c r="AT140" s="5">
        <f t="shared" si="369"/>
        <v>3.1339230996346192E-4</v>
      </c>
      <c r="AU140" s="5">
        <f t="shared" si="370"/>
        <v>7.812624751283525E-5</v>
      </c>
      <c r="AV140" s="5">
        <f t="shared" si="371"/>
        <v>1.4607196052006876E-5</v>
      </c>
      <c r="AW140" s="5">
        <f t="shared" si="372"/>
        <v>4.2570217765961415E-8</v>
      </c>
      <c r="AX140" s="5">
        <f t="shared" si="373"/>
        <v>4.5032687794321129E-5</v>
      </c>
      <c r="AY140" s="5">
        <f t="shared" si="374"/>
        <v>4.2235692439833917E-5</v>
      </c>
      <c r="AZ140" s="5">
        <f t="shared" si="375"/>
        <v>1.9806209702823885E-5</v>
      </c>
      <c r="BA140" s="5">
        <f t="shared" si="376"/>
        <v>6.192013123356254E-6</v>
      </c>
      <c r="BB140" s="5">
        <f t="shared" si="377"/>
        <v>1.4518562774664635E-6</v>
      </c>
      <c r="BC140" s="5">
        <f t="shared" si="378"/>
        <v>2.7233619934916952E-7</v>
      </c>
      <c r="BD140" s="5">
        <f t="shared" si="379"/>
        <v>1.7516973055946359E-4</v>
      </c>
      <c r="BE140" s="5">
        <f t="shared" si="380"/>
        <v>1.3100532423441605E-4</v>
      </c>
      <c r="BF140" s="5">
        <f t="shared" si="381"/>
        <v>4.8987901399832533E-5</v>
      </c>
      <c r="BG140" s="5">
        <f t="shared" si="382"/>
        <v>1.221230000935217E-5</v>
      </c>
      <c r="BH140" s="5">
        <f t="shared" si="383"/>
        <v>2.2833230336990853E-6</v>
      </c>
      <c r="BI140" s="5">
        <f t="shared" si="384"/>
        <v>3.4152872577504647E-7</v>
      </c>
      <c r="BJ140" s="8">
        <f t="shared" si="385"/>
        <v>0.27683538826414256</v>
      </c>
      <c r="BK140" s="8">
        <f t="shared" si="386"/>
        <v>0.33996898651779117</v>
      </c>
      <c r="BL140" s="8">
        <f t="shared" si="387"/>
        <v>0.35768905797603873</v>
      </c>
      <c r="BM140" s="8">
        <f t="shared" si="388"/>
        <v>0.2389545764956485</v>
      </c>
      <c r="BN140" s="8">
        <f t="shared" si="389"/>
        <v>0.76097582033873512</v>
      </c>
    </row>
    <row r="141" spans="1:66" x14ac:dyDescent="0.25">
      <c r="A141" t="s">
        <v>349</v>
      </c>
      <c r="B141" t="s">
        <v>287</v>
      </c>
      <c r="C141" t="s">
        <v>281</v>
      </c>
      <c r="D141" s="11">
        <v>44204</v>
      </c>
      <c r="E141">
        <f>VLOOKUP(A141,home!$A$2:$E$405,3,FALSE)</f>
        <v>1.4559</v>
      </c>
      <c r="F141">
        <f>VLOOKUP(B141,home!$B$2:$E$405,3,FALSE)</f>
        <v>1.0684</v>
      </c>
      <c r="G141">
        <f>VLOOKUP(C141,away!$B$2:$E$405,4,FALSE)</f>
        <v>0.94440000000000002</v>
      </c>
      <c r="H141">
        <f>VLOOKUP(A141,away!$A$2:$E$405,3,FALSE)</f>
        <v>1.0662</v>
      </c>
      <c r="I141">
        <f>VLOOKUP(C141,away!$B$2:$E$405,3,FALSE)</f>
        <v>1.2896000000000001</v>
      </c>
      <c r="J141">
        <f>VLOOKUP(B141,home!$B$2:$E$405,4,FALSE)</f>
        <v>1.2504999999999999</v>
      </c>
      <c r="K141" s="3">
        <f t="shared" si="334"/>
        <v>1.4689986740640002</v>
      </c>
      <c r="L141" s="3">
        <f t="shared" si="335"/>
        <v>1.71940188576</v>
      </c>
      <c r="M141" s="5">
        <f t="shared" si="336"/>
        <v>4.123777557478002E-2</v>
      </c>
      <c r="N141" s="5">
        <f t="shared" si="337"/>
        <v>6.0578237640700645E-2</v>
      </c>
      <c r="O141" s="5">
        <f t="shared" si="338"/>
        <v>7.0904309087824413E-2</v>
      </c>
      <c r="P141" s="5">
        <f t="shared" si="339"/>
        <v>0.10415833603543809</v>
      </c>
      <c r="Q141" s="5">
        <f t="shared" si="340"/>
        <v>4.449467538566159E-2</v>
      </c>
      <c r="R141" s="5">
        <f t="shared" si="341"/>
        <v>6.0956501377057624E-2</v>
      </c>
      <c r="S141" s="5">
        <f t="shared" si="342"/>
        <v>6.5770757603049526E-2</v>
      </c>
      <c r="T141" s="5">
        <f t="shared" si="343"/>
        <v>7.6504228764385576E-2</v>
      </c>
      <c r="U141" s="5">
        <f t="shared" si="344"/>
        <v>8.9545019698478043E-2</v>
      </c>
      <c r="V141" s="5">
        <f t="shared" si="345"/>
        <v>1.8458191080707991E-2</v>
      </c>
      <c r="W141" s="5">
        <f t="shared" si="346"/>
        <v>2.1787539714815004E-2</v>
      </c>
      <c r="X141" s="5">
        <f t="shared" si="347"/>
        <v>3.7461536871723808E-2</v>
      </c>
      <c r="Y141" s="5">
        <f t="shared" si="348"/>
        <v>3.2205718570354855E-2</v>
      </c>
      <c r="Z141" s="5">
        <f t="shared" si="349"/>
        <v>3.4936241139014966E-2</v>
      </c>
      <c r="AA141" s="5">
        <f t="shared" si="350"/>
        <v>5.1321291909993155E-2</v>
      </c>
      <c r="AB141" s="5">
        <f t="shared" si="351"/>
        <v>3.7695454883515729E-2</v>
      </c>
      <c r="AC141" s="5">
        <f t="shared" si="352"/>
        <v>2.9138551400892426E-3</v>
      </c>
      <c r="AD141" s="5">
        <f t="shared" si="353"/>
        <v>8.0014667380449989E-3</v>
      </c>
      <c r="AE141" s="5">
        <f t="shared" si="354"/>
        <v>1.3757736998240483E-2</v>
      </c>
      <c r="AF141" s="5">
        <f t="shared" si="355"/>
        <v>1.182753946928241E-2</v>
      </c>
      <c r="AG141" s="5">
        <f t="shared" si="356"/>
        <v>6.7787645557950008E-3</v>
      </c>
      <c r="AH141" s="5">
        <f t="shared" si="357"/>
        <v>1.5017359723947105E-2</v>
      </c>
      <c r="AI141" s="5">
        <f t="shared" si="358"/>
        <v>2.2060481522420412E-2</v>
      </c>
      <c r="AJ141" s="5">
        <f t="shared" si="359"/>
        <v>1.6203409052824486E-2</v>
      </c>
      <c r="AK141" s="5">
        <f t="shared" si="360"/>
        <v>7.9342621379719317E-3</v>
      </c>
      <c r="AL141" s="5">
        <f t="shared" si="361"/>
        <v>2.9439250649166256E-4</v>
      </c>
      <c r="AM141" s="5">
        <f t="shared" si="362"/>
        <v>2.3508288057510584E-3</v>
      </c>
      <c r="AN141" s="5">
        <f t="shared" si="363"/>
        <v>4.0420194817072982E-3</v>
      </c>
      <c r="AO141" s="5">
        <f t="shared" si="364"/>
        <v>3.4749279595630944E-3</v>
      </c>
      <c r="AP141" s="5">
        <f t="shared" si="365"/>
        <v>1.9915992288509774E-3</v>
      </c>
      <c r="AQ141" s="5">
        <f t="shared" si="366"/>
        <v>8.5608986744113301E-4</v>
      </c>
      <c r="AR141" s="5">
        <f t="shared" si="367"/>
        <v>5.1641753256981855E-3</v>
      </c>
      <c r="AS141" s="5">
        <f t="shared" si="368"/>
        <v>7.5861667060846596E-3</v>
      </c>
      <c r="AT141" s="5">
        <f t="shared" si="369"/>
        <v>5.5720344162334158E-3</v>
      </c>
      <c r="AU141" s="5">
        <f t="shared" si="370"/>
        <v>2.7284370564286224E-3</v>
      </c>
      <c r="AV141" s="5">
        <f t="shared" si="371"/>
        <v>1.0020176045401827E-3</v>
      </c>
      <c r="AW141" s="5">
        <f t="shared" si="372"/>
        <v>2.0654897919633079E-5</v>
      </c>
      <c r="AX141" s="5">
        <f t="shared" si="373"/>
        <v>5.7556073309996119E-4</v>
      </c>
      <c r="AY141" s="5">
        <f t="shared" si="374"/>
        <v>9.8962020986148114E-4</v>
      </c>
      <c r="AZ141" s="5">
        <f t="shared" si="375"/>
        <v>8.5077742751101914E-4</v>
      </c>
      <c r="BA141" s="5">
        <f t="shared" si="376"/>
        <v>4.8760943774149595E-4</v>
      </c>
      <c r="BB141" s="5">
        <f t="shared" si="377"/>
        <v>2.0959914669177533E-4</v>
      </c>
      <c r="BC141" s="5">
        <f t="shared" si="378"/>
        <v>7.2077033615105079E-5</v>
      </c>
      <c r="BD141" s="5">
        <f t="shared" si="379"/>
        <v>1.4798821322334523E-3</v>
      </c>
      <c r="BE141" s="5">
        <f t="shared" si="380"/>
        <v>2.1739448900219465E-3</v>
      </c>
      <c r="BF141" s="5">
        <f t="shared" si="381"/>
        <v>1.5967610804652245E-3</v>
      </c>
      <c r="BG141" s="5">
        <f t="shared" si="382"/>
        <v>7.8187997000013878E-4</v>
      </c>
      <c r="BH141" s="5">
        <f t="shared" si="383"/>
        <v>2.871451598018511E-4</v>
      </c>
      <c r="BI141" s="5">
        <f t="shared" si="384"/>
        <v>8.4363171802562863E-5</v>
      </c>
      <c r="BJ141" s="8">
        <f t="shared" si="385"/>
        <v>0.32929815404083879</v>
      </c>
      <c r="BK141" s="8">
        <f t="shared" si="386"/>
        <v>0.23382292815041797</v>
      </c>
      <c r="BL141" s="8">
        <f t="shared" si="387"/>
        <v>0.40009489690734301</v>
      </c>
      <c r="BM141" s="8">
        <f t="shared" si="388"/>
        <v>0.61485341982421093</v>
      </c>
      <c r="BN141" s="8">
        <f t="shared" si="389"/>
        <v>0.38232983510146235</v>
      </c>
    </row>
    <row r="142" spans="1:66" x14ac:dyDescent="0.25">
      <c r="A142" t="s">
        <v>357</v>
      </c>
      <c r="B142" t="s">
        <v>331</v>
      </c>
      <c r="C142" t="s">
        <v>328</v>
      </c>
      <c r="D142" s="11">
        <v>44204</v>
      </c>
      <c r="E142">
        <f>VLOOKUP(A142,home!$A$2:$E$405,3,FALSE)</f>
        <v>1.9167000000000001</v>
      </c>
      <c r="F142">
        <f>VLOOKUP(B142,home!$B$2:$E$405,3,FALSE)</f>
        <v>1.0435000000000001</v>
      </c>
      <c r="G142">
        <f>VLOOKUP(C142,away!$B$2:$E$405,4,FALSE)</f>
        <v>1.5651999999999999</v>
      </c>
      <c r="H142">
        <f>VLOOKUP(A142,away!$A$2:$E$405,3,FALSE)</f>
        <v>1.5417000000000001</v>
      </c>
      <c r="I142">
        <f>VLOOKUP(C142,away!$B$2:$E$405,3,FALSE)</f>
        <v>0.97299999999999998</v>
      </c>
      <c r="J142">
        <f>VLOOKUP(B142,home!$B$2:$E$405,4,FALSE)</f>
        <v>1.2972999999999999</v>
      </c>
      <c r="K142" s="3">
        <f t="shared" si="334"/>
        <v>3.1305196595400004</v>
      </c>
      <c r="L142" s="3">
        <f t="shared" si="335"/>
        <v>1.9460461299299998</v>
      </c>
      <c r="M142" s="5">
        <f t="shared" si="336"/>
        <v>6.2413062131912939E-3</v>
      </c>
      <c r="N142" s="5">
        <f t="shared" si="337"/>
        <v>1.9538531801604499E-2</v>
      </c>
      <c r="O142" s="5">
        <f t="shared" si="338"/>
        <v>1.2145869801888979E-2</v>
      </c>
      <c r="P142" s="5">
        <f t="shared" si="339"/>
        <v>3.8022884197026659E-2</v>
      </c>
      <c r="Q142" s="5">
        <f t="shared" si="340"/>
        <v>3.0582878961735199E-2</v>
      </c>
      <c r="R142" s="5">
        <f t="shared" si="341"/>
        <v>1.1818211461299855E-2</v>
      </c>
      <c r="S142" s="5">
        <f t="shared" si="342"/>
        <v>5.7910142255352799E-2</v>
      </c>
      <c r="T142" s="5">
        <f t="shared" si="343"/>
        <v>5.9515693245602394E-2</v>
      </c>
      <c r="U142" s="5">
        <f t="shared" si="344"/>
        <v>3.6997143320200147E-2</v>
      </c>
      <c r="V142" s="5">
        <f t="shared" si="345"/>
        <v>3.9199604797733198E-2</v>
      </c>
      <c r="W142" s="5">
        <f t="shared" si="346"/>
        <v>3.1913434611681439E-2</v>
      </c>
      <c r="X142" s="5">
        <f t="shared" si="347"/>
        <v>6.210501591883677E-2</v>
      </c>
      <c r="Y142" s="5">
        <f t="shared" si="348"/>
        <v>6.0429612939046681E-2</v>
      </c>
      <c r="Z142" s="5">
        <f t="shared" si="349"/>
        <v>7.6662615589856474E-3</v>
      </c>
      <c r="AA142" s="5">
        <f t="shared" si="350"/>
        <v>2.3999382525580339E-2</v>
      </c>
      <c r="AB142" s="5">
        <f t="shared" si="351"/>
        <v>3.7565269406575008E-2</v>
      </c>
      <c r="AC142" s="5">
        <f t="shared" si="352"/>
        <v>1.4925581910274013E-2</v>
      </c>
      <c r="AD142" s="5">
        <f t="shared" si="353"/>
        <v>2.4976408613828261E-2</v>
      </c>
      <c r="AE142" s="5">
        <f t="shared" si="354"/>
        <v>4.8605243322490797E-2</v>
      </c>
      <c r="AF142" s="5">
        <f t="shared" si="355"/>
        <v>4.7294022831019605E-2</v>
      </c>
      <c r="AG142" s="5">
        <f t="shared" si="356"/>
        <v>3.0678783366375573E-2</v>
      </c>
      <c r="AH142" s="5">
        <f t="shared" si="357"/>
        <v>3.729724659473787E-3</v>
      </c>
      <c r="AI142" s="5">
        <f t="shared" si="358"/>
        <v>1.1675976371153824E-2</v>
      </c>
      <c r="AJ142" s="5">
        <f t="shared" si="359"/>
        <v>1.8275936787110782E-2</v>
      </c>
      <c r="AK142" s="5">
        <f t="shared" si="360"/>
        <v>1.9071059802853538E-2</v>
      </c>
      <c r="AL142" s="5">
        <f t="shared" si="361"/>
        <v>3.6371467969196444E-3</v>
      </c>
      <c r="AM142" s="5">
        <f t="shared" si="362"/>
        <v>1.5637827638058713E-2</v>
      </c>
      <c r="AN142" s="5">
        <f t="shared" si="363"/>
        <v>3.0431933955556548E-2</v>
      </c>
      <c r="AO142" s="5">
        <f t="shared" si="364"/>
        <v>2.9610973650248094E-2</v>
      </c>
      <c r="AP142" s="5">
        <f t="shared" si="365"/>
        <v>1.9208106891841496E-2</v>
      </c>
      <c r="AQ142" s="5">
        <f t="shared" si="366"/>
        <v>9.3449655200374768E-3</v>
      </c>
      <c r="AR142" s="5">
        <f t="shared" si="367"/>
        <v>1.4516432478546902E-3</v>
      </c>
      <c r="AS142" s="5">
        <f t="shared" si="368"/>
        <v>4.5443977260476043E-3</v>
      </c>
      <c r="AT142" s="5">
        <f t="shared" si="369"/>
        <v>7.1131632110804513E-3</v>
      </c>
      <c r="AU142" s="5">
        <f t="shared" si="370"/>
        <v>7.4226324246013439E-3</v>
      </c>
      <c r="AV142" s="5">
        <f t="shared" si="371"/>
        <v>5.8091741826883916E-3</v>
      </c>
      <c r="AW142" s="5">
        <f t="shared" si="372"/>
        <v>6.1549977032482849E-4</v>
      </c>
      <c r="AX142" s="5">
        <f t="shared" si="373"/>
        <v>8.1590878089067946E-3</v>
      </c>
      <c r="AY142" s="5">
        <f t="shared" si="374"/>
        <v>1.5877961254282109E-2</v>
      </c>
      <c r="AZ142" s="5">
        <f t="shared" si="375"/>
        <v>1.5449622525037097E-2</v>
      </c>
      <c r="BA142" s="5">
        <f t="shared" si="376"/>
        <v>1.0021892707909262E-2</v>
      </c>
      <c r="BB142" s="5">
        <f t="shared" si="377"/>
        <v>4.8757663797001265E-3</v>
      </c>
      <c r="BC142" s="5">
        <f t="shared" si="378"/>
        <v>1.8976932587316479E-3</v>
      </c>
      <c r="BD142" s="5">
        <f t="shared" si="379"/>
        <v>4.7082745408777232E-4</v>
      </c>
      <c r="BE142" s="5">
        <f t="shared" si="380"/>
        <v>1.473934601272938E-3</v>
      </c>
      <c r="BF142" s="5">
        <f t="shared" si="381"/>
        <v>2.3070906230805927E-3</v>
      </c>
      <c r="BG142" s="5">
        <f t="shared" si="382"/>
        <v>2.4074641839647282E-3</v>
      </c>
      <c r="BH142" s="5">
        <f t="shared" si="383"/>
        <v>1.8841534893850014E-3</v>
      </c>
      <c r="BI142" s="5">
        <f t="shared" si="384"/>
        <v>1.1796759080221276E-3</v>
      </c>
      <c r="BJ142" s="8">
        <f t="shared" si="385"/>
        <v>0.57615545720253059</v>
      </c>
      <c r="BK142" s="8">
        <f t="shared" si="386"/>
        <v>0.17581462742477974</v>
      </c>
      <c r="BL142" s="8">
        <f t="shared" si="387"/>
        <v>0.21134273118822194</v>
      </c>
      <c r="BM142" s="8">
        <f t="shared" si="388"/>
        <v>0.83736693345381419</v>
      </c>
      <c r="BN142" s="8">
        <f t="shared" si="389"/>
        <v>0.11834968243674648</v>
      </c>
    </row>
    <row r="143" spans="1:66" x14ac:dyDescent="0.25">
      <c r="A143" t="s">
        <v>357</v>
      </c>
      <c r="B143" t="s">
        <v>335</v>
      </c>
      <c r="C143" t="s">
        <v>336</v>
      </c>
      <c r="D143" s="11">
        <v>44204</v>
      </c>
      <c r="E143">
        <f>VLOOKUP(A143,home!$A$2:$E$405,3,FALSE)</f>
        <v>1.9167000000000001</v>
      </c>
      <c r="F143">
        <f>VLOOKUP(B143,home!$B$2:$E$405,3,FALSE)</f>
        <v>2.0869</v>
      </c>
      <c r="G143">
        <f>VLOOKUP(C143,away!$B$2:$E$405,4,FALSE)</f>
        <v>1.8261000000000001</v>
      </c>
      <c r="H143">
        <f>VLOOKUP(A143,away!$A$2:$E$405,3,FALSE)</f>
        <v>1.5417000000000001</v>
      </c>
      <c r="I143">
        <f>VLOOKUP(C143,away!$B$2:$E$405,3,FALSE)</f>
        <v>0.64859999999999995</v>
      </c>
      <c r="J143">
        <f>VLOOKUP(B143,home!$B$2:$E$405,4,FALSE)</f>
        <v>0.64859999999999995</v>
      </c>
      <c r="K143" s="3">
        <f t="shared" si="334"/>
        <v>7.3043292021030011</v>
      </c>
      <c r="L143" s="3">
        <f t="shared" si="335"/>
        <v>0.64856537773199996</v>
      </c>
      <c r="M143" s="5">
        <f t="shared" si="336"/>
        <v>3.5164283181976578E-4</v>
      </c>
      <c r="N143" s="5">
        <f t="shared" si="337"/>
        <v>2.5685150051713099E-3</v>
      </c>
      <c r="O143" s="5">
        <f t="shared" si="338"/>
        <v>2.2806336604593651E-4</v>
      </c>
      <c r="P143" s="5">
        <f t="shared" si="339"/>
        <v>1.6658499045392402E-3</v>
      </c>
      <c r="Q143" s="5">
        <f t="shared" si="340"/>
        <v>9.3806395791562695E-3</v>
      </c>
      <c r="R143" s="5">
        <f t="shared" si="341"/>
        <v>7.3957001573207097E-5</v>
      </c>
      <c r="S143" s="5">
        <f t="shared" si="342"/>
        <v>1.9729222760580456E-3</v>
      </c>
      <c r="T143" s="5">
        <f t="shared" si="343"/>
        <v>6.0839580520232342E-3</v>
      </c>
      <c r="U143" s="5">
        <f t="shared" si="344"/>
        <v>5.4020628629115419E-4</v>
      </c>
      <c r="V143" s="5">
        <f t="shared" si="345"/>
        <v>1.0384882006635318E-3</v>
      </c>
      <c r="W143" s="5">
        <f t="shared" si="346"/>
        <v>2.2839759870811452E-2</v>
      </c>
      <c r="X143" s="5">
        <f t="shared" si="347"/>
        <v>1.4813077487921005E-2</v>
      </c>
      <c r="Y143" s="5">
        <f t="shared" si="348"/>
        <v>4.8036245981634348E-3</v>
      </c>
      <c r="Z143" s="5">
        <f t="shared" si="349"/>
        <v>1.5988650220417727E-5</v>
      </c>
      <c r="AA143" s="5">
        <f t="shared" si="350"/>
        <v>1.167863647072078E-4</v>
      </c>
      <c r="AB143" s="5">
        <f t="shared" si="351"/>
        <v>4.2652302706915458E-4</v>
      </c>
      <c r="AC143" s="5">
        <f t="shared" si="352"/>
        <v>3.0747915807565135E-4</v>
      </c>
      <c r="AD143" s="5">
        <f t="shared" si="353"/>
        <v>4.1707281248347078E-2</v>
      </c>
      <c r="AE143" s="5">
        <f t="shared" si="354"/>
        <v>2.7049898617008981E-2</v>
      </c>
      <c r="AF143" s="5">
        <f t="shared" si="355"/>
        <v>8.7718138570763663E-3</v>
      </c>
      <c r="AG143" s="5">
        <f t="shared" si="356"/>
        <v>1.8963649225365085E-3</v>
      </c>
      <c r="AH143" s="5">
        <f t="shared" si="357"/>
        <v>2.5924212424075115E-6</v>
      </c>
      <c r="AI143" s="5">
        <f t="shared" si="358"/>
        <v>1.893589818506933E-5</v>
      </c>
      <c r="AJ143" s="5">
        <f t="shared" si="359"/>
        <v>6.9157017040625559E-5</v>
      </c>
      <c r="AK143" s="5">
        <f t="shared" si="360"/>
        <v>1.6838187303339211E-4</v>
      </c>
      <c r="AL143" s="5">
        <f t="shared" si="361"/>
        <v>5.8265271437771252E-5</v>
      </c>
      <c r="AM143" s="5">
        <f t="shared" si="362"/>
        <v>6.0928742472524902E-2</v>
      </c>
      <c r="AN143" s="5">
        <f t="shared" si="363"/>
        <v>3.9516272876428858E-2</v>
      </c>
      <c r="AO143" s="5">
        <f t="shared" si="364"/>
        <v>1.2814443222330933E-2</v>
      </c>
      <c r="AP143" s="5">
        <f t="shared" si="365"/>
        <v>2.770334736305443E-3</v>
      </c>
      <c r="AQ143" s="5">
        <f t="shared" si="366"/>
        <v>4.4918579867400503E-4</v>
      </c>
      <c r="AR143" s="5">
        <f t="shared" si="367"/>
        <v>3.3627093246449781E-7</v>
      </c>
      <c r="AS143" s="5">
        <f t="shared" si="368"/>
        <v>2.4562335918188376E-6</v>
      </c>
      <c r="AT143" s="5">
        <f t="shared" si="369"/>
        <v>8.970569375954339E-6</v>
      </c>
      <c r="AU143" s="5">
        <f t="shared" si="370"/>
        <v>2.184133061742473E-5</v>
      </c>
      <c r="AV143" s="5">
        <f t="shared" si="371"/>
        <v>3.9884067260410443E-5</v>
      </c>
      <c r="AW143" s="5">
        <f t="shared" si="372"/>
        <v>7.6672808694572066E-6</v>
      </c>
      <c r="AX143" s="5">
        <f t="shared" si="373"/>
        <v>7.4173932148246191E-2</v>
      </c>
      <c r="AY143" s="5">
        <f t="shared" si="374"/>
        <v>4.8106644321595018E-2</v>
      </c>
      <c r="AZ143" s="5">
        <f t="shared" si="375"/>
        <v>1.5600151972927122E-2</v>
      </c>
      <c r="BA143" s="5">
        <f t="shared" si="376"/>
        <v>3.3725728189993617E-3</v>
      </c>
      <c r="BB143" s="5">
        <f t="shared" si="377"/>
        <v>5.468334910707491E-4</v>
      </c>
      <c r="BC143" s="5">
        <f t="shared" si="378"/>
        <v>7.0931453938561764E-5</v>
      </c>
      <c r="BD143" s="5">
        <f t="shared" si="379"/>
        <v>3.6348947389021464E-8</v>
      </c>
      <c r="BE143" s="5">
        <f t="shared" si="380"/>
        <v>2.6550467787933514E-7</v>
      </c>
      <c r="BF143" s="5">
        <f t="shared" si="381"/>
        <v>9.6966678596448901E-7</v>
      </c>
      <c r="BG143" s="5">
        <f t="shared" si="382"/>
        <v>2.3609218070099265E-6</v>
      </c>
      <c r="BH143" s="5">
        <f t="shared" si="383"/>
        <v>4.3112375247060965E-6</v>
      </c>
      <c r="BI143" s="5">
        <f t="shared" si="384"/>
        <v>6.2981396297826004E-6</v>
      </c>
      <c r="BJ143" s="8">
        <f t="shared" si="385"/>
        <v>0.39826497855125675</v>
      </c>
      <c r="BK143" s="8">
        <f t="shared" si="386"/>
        <v>5.3501291964189027E-2</v>
      </c>
      <c r="BL143" s="8">
        <f t="shared" si="387"/>
        <v>1.7323335463389597E-3</v>
      </c>
      <c r="BM143" s="8">
        <f t="shared" si="388"/>
        <v>0.39114694798297389</v>
      </c>
      <c r="BN143" s="8">
        <f t="shared" si="389"/>
        <v>1.4268667688305727E-2</v>
      </c>
    </row>
    <row r="144" spans="1:66" x14ac:dyDescent="0.25">
      <c r="A144" t="s">
        <v>357</v>
      </c>
      <c r="B144" t="s">
        <v>337</v>
      </c>
      <c r="C144" t="s">
        <v>332</v>
      </c>
      <c r="D144" s="11">
        <v>44204</v>
      </c>
      <c r="E144">
        <f>VLOOKUP(A144,home!$A$2:$E$405,3,FALSE)</f>
        <v>1.9167000000000001</v>
      </c>
      <c r="F144">
        <f>VLOOKUP(B144,home!$B$2:$E$405,3,FALSE)</f>
        <v>1.0435000000000001</v>
      </c>
      <c r="G144">
        <f>VLOOKUP(C144,away!$B$2:$E$405,4,FALSE)</f>
        <v>0.78259999999999996</v>
      </c>
      <c r="H144">
        <f>VLOOKUP(A144,away!$A$2:$E$405,3,FALSE)</f>
        <v>1.5417000000000001</v>
      </c>
      <c r="I144">
        <f>VLOOKUP(C144,away!$B$2:$E$405,3,FALSE)</f>
        <v>1.2972999999999999</v>
      </c>
      <c r="J144">
        <f>VLOOKUP(B144,home!$B$2:$E$405,4,FALSE)</f>
        <v>0.97299999999999998</v>
      </c>
      <c r="K144" s="3">
        <f t="shared" si="334"/>
        <v>1.5652598297700002</v>
      </c>
      <c r="L144" s="3">
        <f t="shared" si="335"/>
        <v>1.94604612993</v>
      </c>
      <c r="M144" s="5">
        <f t="shared" si="336"/>
        <v>2.9857895755475726E-2</v>
      </c>
      <c r="N144" s="5">
        <f t="shared" si="337"/>
        <v>4.673536482750635E-2</v>
      </c>
      <c r="O144" s="5">
        <f t="shared" si="338"/>
        <v>5.810484248279691E-2</v>
      </c>
      <c r="P144" s="5">
        <f t="shared" si="339"/>
        <v>9.0949175853435385E-2</v>
      </c>
      <c r="Q144" s="5">
        <f t="shared" si="340"/>
        <v>3.6576494597070727E-2</v>
      </c>
      <c r="R144" s="5">
        <f t="shared" si="341"/>
        <v>5.6537351921919603E-2</v>
      </c>
      <c r="S144" s="5">
        <f t="shared" si="342"/>
        <v>6.9259339775326709E-2</v>
      </c>
      <c r="T144" s="5">
        <f t="shared" si="343"/>
        <v>7.1179545757035043E-2</v>
      </c>
      <c r="U144" s="5">
        <f t="shared" si="344"/>
        <v>8.8495645844950482E-2</v>
      </c>
      <c r="V144" s="5">
        <f t="shared" si="345"/>
        <v>2.3440960788641323E-2</v>
      </c>
      <c r="W144" s="5">
        <f t="shared" si="346"/>
        <v>1.9083905902198089E-2</v>
      </c>
      <c r="X144" s="5">
        <f t="shared" si="347"/>
        <v>3.7138161224920876E-2</v>
      </c>
      <c r="Y144" s="5">
        <f t="shared" si="348"/>
        <v>3.6136287462236835E-2</v>
      </c>
      <c r="Z144" s="5">
        <f t="shared" si="349"/>
        <v>3.6674764968047356E-2</v>
      </c>
      <c r="AA144" s="5">
        <f t="shared" si="350"/>
        <v>5.7405536370740584E-2</v>
      </c>
      <c r="AB144" s="5">
        <f t="shared" si="351"/>
        <v>4.4927290043760483E-2</v>
      </c>
      <c r="AC144" s="5">
        <f t="shared" si="352"/>
        <v>4.462672291107121E-3</v>
      </c>
      <c r="AD144" s="5">
        <f t="shared" si="353"/>
        <v>7.4678178259553179E-3</v>
      </c>
      <c r="AE144" s="5">
        <f t="shared" si="354"/>
        <v>1.4532717979222613E-2</v>
      </c>
      <c r="AF144" s="5">
        <f t="shared" si="355"/>
        <v>1.4140669790415152E-2</v>
      </c>
      <c r="AG144" s="5">
        <f t="shared" si="356"/>
        <v>9.1727985734184891E-3</v>
      </c>
      <c r="AH144" s="5">
        <f t="shared" si="357"/>
        <v>1.7842696108040235E-2</v>
      </c>
      <c r="AI144" s="5">
        <f t="shared" si="358"/>
        <v>2.7928455472708908E-2</v>
      </c>
      <c r="AJ144" s="5">
        <f t="shared" si="359"/>
        <v>2.1857644729475691E-2</v>
      </c>
      <c r="AK144" s="5">
        <f t="shared" si="360"/>
        <v>1.1404297756144087E-2</v>
      </c>
      <c r="AL144" s="5">
        <f t="shared" si="361"/>
        <v>5.437441007954747E-4</v>
      </c>
      <c r="AM144" s="5">
        <f t="shared" si="362"/>
        <v>2.3378150518016368E-3</v>
      </c>
      <c r="AN144" s="5">
        <f t="shared" si="363"/>
        <v>4.5494959340506777E-3</v>
      </c>
      <c r="AO144" s="5">
        <f t="shared" si="364"/>
        <v>4.4267644777957974E-3</v>
      </c>
      <c r="AP144" s="5">
        <f t="shared" si="365"/>
        <v>2.8715626267087025E-3</v>
      </c>
      <c r="AQ144" s="5">
        <f t="shared" si="366"/>
        <v>1.3970483341395248E-3</v>
      </c>
      <c r="AR144" s="5">
        <f t="shared" si="367"/>
        <v>6.9445419417137489E-3</v>
      </c>
      <c r="AS144" s="5">
        <f t="shared" si="368"/>
        <v>1.0870012537517491E-2</v>
      </c>
      <c r="AT144" s="5">
        <f t="shared" si="369"/>
        <v>8.5071969870361992E-3</v>
      </c>
      <c r="AU144" s="5">
        <f t="shared" si="370"/>
        <v>4.4386579025827138E-3</v>
      </c>
      <c r="AV144" s="5">
        <f t="shared" si="371"/>
        <v>1.7369132282509705E-3</v>
      </c>
      <c r="AW144" s="5">
        <f t="shared" si="372"/>
        <v>4.6007817094231158E-5</v>
      </c>
      <c r="AX144" s="5">
        <f t="shared" si="373"/>
        <v>6.0988133166946289E-4</v>
      </c>
      <c r="AY144" s="5">
        <f t="shared" si="374"/>
        <v>1.1868572052119131E-3</v>
      </c>
      <c r="AZ144" s="5">
        <f t="shared" si="375"/>
        <v>1.15483943549109E-3</v>
      </c>
      <c r="BA144" s="5">
        <f t="shared" si="376"/>
        <v>7.4912360470932708E-4</v>
      </c>
      <c r="BB144" s="5">
        <f t="shared" si="377"/>
        <v>3.6445727294594948E-4</v>
      </c>
      <c r="BC144" s="5">
        <f t="shared" si="378"/>
        <v>1.4185013310826121E-4</v>
      </c>
      <c r="BD144" s="5">
        <f t="shared" si="379"/>
        <v>2.2523998283014335E-3</v>
      </c>
      <c r="BE144" s="5">
        <f t="shared" si="380"/>
        <v>3.5255909718210801E-3</v>
      </c>
      <c r="BF144" s="5">
        <f t="shared" si="381"/>
        <v>2.7592329621956568E-3</v>
      </c>
      <c r="BG144" s="5">
        <f t="shared" si="382"/>
        <v>1.4396388389007158E-3</v>
      </c>
      <c r="BH144" s="5">
        <f t="shared" si="383"/>
        <v>5.633522109770037E-4</v>
      </c>
      <c r="BI144" s="5">
        <f t="shared" si="384"/>
        <v>1.7635851717088345E-4</v>
      </c>
      <c r="BJ144" s="8">
        <f t="shared" si="385"/>
        <v>0.31195345934761176</v>
      </c>
      <c r="BK144" s="8">
        <f t="shared" si="386"/>
        <v>0.21970064576999362</v>
      </c>
      <c r="BL144" s="8">
        <f t="shared" si="387"/>
        <v>0.42771765665700501</v>
      </c>
      <c r="BM144" s="8">
        <f t="shared" si="388"/>
        <v>0.67614455191633549</v>
      </c>
      <c r="BN144" s="8">
        <f t="shared" si="389"/>
        <v>0.31876112543820473</v>
      </c>
    </row>
    <row r="145" spans="1:66" x14ac:dyDescent="0.25">
      <c r="A145" t="s">
        <v>290</v>
      </c>
      <c r="B145" t="s">
        <v>298</v>
      </c>
      <c r="C145" t="s">
        <v>297</v>
      </c>
      <c r="D145" s="11">
        <v>44204</v>
      </c>
      <c r="E145">
        <f>VLOOKUP(A145,home!$A$2:$E$405,3,FALSE)</f>
        <v>1.5758000000000001</v>
      </c>
      <c r="F145">
        <f>VLOOKUP(B145,home!$B$2:$E$405,3,FALSE)</f>
        <v>0.42309999999999998</v>
      </c>
      <c r="G145">
        <f>VLOOKUP(C145,away!$B$2:$E$405,4,FALSE)</f>
        <v>1.2692000000000001</v>
      </c>
      <c r="H145">
        <f>VLOOKUP(A145,away!$A$2:$E$405,3,FALSE)</f>
        <v>1.1246</v>
      </c>
      <c r="I145">
        <f>VLOOKUP(C145,away!$B$2:$E$405,3,FALSE)</f>
        <v>1.2597</v>
      </c>
      <c r="J145">
        <f>VLOOKUP(B145,home!$B$2:$E$405,4,FALSE)</f>
        <v>1.0868</v>
      </c>
      <c r="K145" s="3">
        <f t="shared" si="334"/>
        <v>0.84620226781600005</v>
      </c>
      <c r="L145" s="3">
        <f t="shared" si="335"/>
        <v>1.5396245882160002</v>
      </c>
      <c r="M145" s="5">
        <f t="shared" si="336"/>
        <v>9.2012866722559108E-2</v>
      </c>
      <c r="N145" s="5">
        <f t="shared" si="337"/>
        <v>7.7861496488880882E-2</v>
      </c>
      <c r="O145" s="5">
        <f t="shared" si="338"/>
        <v>0.14166527203829379</v>
      </c>
      <c r="P145" s="5">
        <f t="shared" si="339"/>
        <v>0.11987747446957481</v>
      </c>
      <c r="Q145" s="5">
        <f t="shared" si="340"/>
        <v>3.2943287452219264E-2</v>
      </c>
      <c r="R145" s="5">
        <f t="shared" si="341"/>
        <v>0.10905566806323289</v>
      </c>
      <c r="S145" s="5">
        <f t="shared" si="342"/>
        <v>3.9045106942853958E-2</v>
      </c>
      <c r="T145" s="5">
        <f t="shared" si="343"/>
        <v>5.0720295378104414E-2</v>
      </c>
      <c r="U145" s="5">
        <f t="shared" si="344"/>
        <v>9.2283153633296602E-2</v>
      </c>
      <c r="V145" s="5">
        <f t="shared" si="345"/>
        <v>5.652142861977255E-3</v>
      </c>
      <c r="W145" s="5">
        <f t="shared" si="346"/>
        <v>9.2922281837941063E-3</v>
      </c>
      <c r="X145" s="5">
        <f t="shared" si="347"/>
        <v>1.4306542991083115E-2</v>
      </c>
      <c r="Y145" s="5">
        <f t="shared" si="348"/>
        <v>1.1013352680720423E-2</v>
      </c>
      <c r="Z145" s="5">
        <f t="shared" si="349"/>
        <v>5.5968262678158583E-2</v>
      </c>
      <c r="AA145" s="5">
        <f t="shared" si="350"/>
        <v>4.7360470803979392E-2</v>
      </c>
      <c r="AB145" s="5">
        <f t="shared" si="351"/>
        <v>2.0038268899580408E-2</v>
      </c>
      <c r="AC145" s="5">
        <f t="shared" si="352"/>
        <v>4.6023767909416941E-4</v>
      </c>
      <c r="AD145" s="5">
        <f t="shared" si="353"/>
        <v>1.9657761405475808E-3</v>
      </c>
      <c r="AE145" s="5">
        <f t="shared" si="354"/>
        <v>3.0265572809154073E-3</v>
      </c>
      <c r="AF145" s="5">
        <f t="shared" si="355"/>
        <v>2.329881003670761E-3</v>
      </c>
      <c r="AG145" s="5">
        <f t="shared" si="356"/>
        <v>1.1957140269562923E-3</v>
      </c>
      <c r="AH145" s="5">
        <f t="shared" si="357"/>
        <v>2.1542528344756218E-2</v>
      </c>
      <c r="AI145" s="5">
        <f t="shared" si="358"/>
        <v>1.8229336339823175E-2</v>
      </c>
      <c r="AJ145" s="5">
        <f t="shared" si="359"/>
        <v>7.7128528757694952E-3</v>
      </c>
      <c r="AK145" s="5">
        <f t="shared" si="360"/>
        <v>2.175544531602435E-3</v>
      </c>
      <c r="AL145" s="5">
        <f t="shared" si="361"/>
        <v>2.3984528508129119E-5</v>
      </c>
      <c r="AM145" s="5">
        <f t="shared" si="362"/>
        <v>3.3268884562998946E-4</v>
      </c>
      <c r="AN145" s="5">
        <f t="shared" si="363"/>
        <v>5.1221592695712911E-4</v>
      </c>
      <c r="AO145" s="5">
        <f t="shared" si="364"/>
        <v>3.9431011780952341E-4</v>
      </c>
      <c r="AP145" s="5">
        <f t="shared" si="365"/>
        <v>2.0236318425396335E-4</v>
      </c>
      <c r="AQ145" s="5">
        <f t="shared" si="366"/>
        <v>7.7890833556771758E-5</v>
      </c>
      <c r="AR145" s="5">
        <f t="shared" si="367"/>
        <v>6.633481266385354E-3</v>
      </c>
      <c r="AS145" s="5">
        <f t="shared" si="368"/>
        <v>5.6132668911302386E-3</v>
      </c>
      <c r="AT145" s="5">
        <f t="shared" si="369"/>
        <v>2.3749795865654379E-3</v>
      </c>
      <c r="AU145" s="5">
        <f t="shared" si="370"/>
        <v>6.699043707227932E-4</v>
      </c>
      <c r="AV145" s="5">
        <f t="shared" si="371"/>
        <v>1.4171864943136948E-4</v>
      </c>
      <c r="AW145" s="5">
        <f t="shared" si="372"/>
        <v>8.6799596812170538E-7</v>
      </c>
      <c r="AX145" s="5">
        <f t="shared" si="373"/>
        <v>4.6920342608197358E-5</v>
      </c>
      <c r="AY145" s="5">
        <f t="shared" si="374"/>
        <v>7.2239713167099524E-5</v>
      </c>
      <c r="AZ145" s="5">
        <f t="shared" si="375"/>
        <v>5.5611019318868791E-5</v>
      </c>
      <c r="BA145" s="5">
        <f t="shared" si="376"/>
        <v>2.8540030906361801E-5</v>
      </c>
      <c r="BB145" s="5">
        <f t="shared" si="377"/>
        <v>1.0985233332969807E-5</v>
      </c>
      <c r="BC145" s="5">
        <f t="shared" si="378"/>
        <v>3.3826270693460594E-6</v>
      </c>
      <c r="BD145" s="5">
        <f t="shared" si="379"/>
        <v>1.7021784771995203E-3</v>
      </c>
      <c r="BE145" s="5">
        <f t="shared" si="380"/>
        <v>1.4403872876338195E-3</v>
      </c>
      <c r="BF145" s="5">
        <f t="shared" si="381"/>
        <v>6.0942949466453761E-4</v>
      </c>
      <c r="BG145" s="5">
        <f t="shared" si="382"/>
        <v>1.7190020681969687E-4</v>
      </c>
      <c r="BH145" s="5">
        <f t="shared" si="383"/>
        <v>3.6365586212216724E-5</v>
      </c>
      <c r="BI145" s="5">
        <f t="shared" si="384"/>
        <v>6.1545283046472139E-6</v>
      </c>
      <c r="BJ145" s="8">
        <f t="shared" si="385"/>
        <v>0.20639227950150246</v>
      </c>
      <c r="BK145" s="8">
        <f t="shared" si="386"/>
        <v>0.25714405291773446</v>
      </c>
      <c r="BL145" s="8">
        <f t="shared" si="387"/>
        <v>0.47946286187540393</v>
      </c>
      <c r="BM145" s="8">
        <f t="shared" si="388"/>
        <v>0.42548002002083973</v>
      </c>
      <c r="BN145" s="8">
        <f t="shared" si="389"/>
        <v>0.57341606523476074</v>
      </c>
    </row>
    <row r="146" spans="1:66" x14ac:dyDescent="0.25">
      <c r="A146" t="s">
        <v>290</v>
      </c>
      <c r="B146" t="s">
        <v>301</v>
      </c>
      <c r="C146" t="s">
        <v>294</v>
      </c>
      <c r="D146" s="11">
        <v>44204</v>
      </c>
      <c r="E146">
        <f>VLOOKUP(A146,home!$A$2:$E$405,3,FALSE)</f>
        <v>1.5758000000000001</v>
      </c>
      <c r="F146">
        <f>VLOOKUP(B146,home!$B$2:$E$405,3,FALSE)</f>
        <v>0.86539999999999995</v>
      </c>
      <c r="G146">
        <f>VLOOKUP(C146,away!$B$2:$E$405,4,FALSE)</f>
        <v>0.74039999999999995</v>
      </c>
      <c r="H146">
        <f>VLOOKUP(A146,away!$A$2:$E$405,3,FALSE)</f>
        <v>1.1246</v>
      </c>
      <c r="I146">
        <f>VLOOKUP(C146,away!$B$2:$E$405,3,FALSE)</f>
        <v>0.74099999999999999</v>
      </c>
      <c r="J146">
        <f>VLOOKUP(B146,home!$B$2:$E$405,4,FALSE)</f>
        <v>1.7784</v>
      </c>
      <c r="K146" s="3">
        <f t="shared" si="334"/>
        <v>1.0096814957279998</v>
      </c>
      <c r="L146" s="3">
        <f t="shared" si="335"/>
        <v>1.48199158224</v>
      </c>
      <c r="M146" s="5">
        <f t="shared" si="336"/>
        <v>8.2771367712450347E-2</v>
      </c>
      <c r="N146" s="5">
        <f t="shared" si="337"/>
        <v>8.3572718355359135E-2</v>
      </c>
      <c r="O146" s="5">
        <f t="shared" si="338"/>
        <v>0.12266647020034314</v>
      </c>
      <c r="P146" s="5">
        <f t="shared" si="339"/>
        <v>0.12385406510755657</v>
      </c>
      <c r="Q146" s="5">
        <f t="shared" si="340"/>
        <v>4.2190913635546931E-2</v>
      </c>
      <c r="R146" s="5">
        <f t="shared" si="341"/>
        <v>9.0895338130001183E-2</v>
      </c>
      <c r="S146" s="5">
        <f t="shared" si="342"/>
        <v>4.6331931764610285E-2</v>
      </c>
      <c r="T146" s="5">
        <f t="shared" si="343"/>
        <v>6.252657885489539E-2</v>
      </c>
      <c r="U146" s="5">
        <f t="shared" si="344"/>
        <v>9.177534095780189E-2</v>
      </c>
      <c r="V146" s="5">
        <f t="shared" si="345"/>
        <v>7.7031442849070444E-3</v>
      </c>
      <c r="W146" s="5">
        <f t="shared" si="346"/>
        <v>1.4199794928556633E-2</v>
      </c>
      <c r="X146" s="5">
        <f t="shared" si="347"/>
        <v>2.1043976553655173E-2</v>
      </c>
      <c r="Y146" s="5">
        <f t="shared" si="348"/>
        <v>1.5593498054686451E-2</v>
      </c>
      <c r="Z146" s="5">
        <f t="shared" si="349"/>
        <v>4.4902041991173418E-2</v>
      </c>
      <c r="AA146" s="5">
        <f t="shared" si="350"/>
        <v>4.5336760918889434E-2</v>
      </c>
      <c r="AB146" s="5">
        <f t="shared" si="351"/>
        <v>2.2887844288023502E-2</v>
      </c>
      <c r="AC146" s="5">
        <f t="shared" si="352"/>
        <v>7.2040743085687671E-4</v>
      </c>
      <c r="AD146" s="5">
        <f t="shared" si="353"/>
        <v>3.5843175456239805E-3</v>
      </c>
      <c r="AE146" s="5">
        <f t="shared" si="354"/>
        <v>5.3119284306898766E-3</v>
      </c>
      <c r="AF146" s="5">
        <f t="shared" si="355"/>
        <v>3.9361166098718665E-3</v>
      </c>
      <c r="AG146" s="5">
        <f t="shared" si="356"/>
        <v>1.9444305608483838E-3</v>
      </c>
      <c r="AH146" s="5">
        <f t="shared" si="357"/>
        <v>1.6636112064076503E-2</v>
      </c>
      <c r="AI146" s="5">
        <f t="shared" si="358"/>
        <v>1.6797174511955386E-2</v>
      </c>
      <c r="AJ146" s="5">
        <f t="shared" si="359"/>
        <v>8.4798981426176742E-3</v>
      </c>
      <c r="AK146" s="5">
        <f t="shared" si="360"/>
        <v>2.8539987467531007E-3</v>
      </c>
      <c r="AL146" s="5">
        <f t="shared" si="361"/>
        <v>4.3118963144495185E-5</v>
      </c>
      <c r="AM146" s="5">
        <f t="shared" si="362"/>
        <v>7.2380382012594694E-4</v>
      </c>
      <c r="AN146" s="5">
        <f t="shared" si="363"/>
        <v>1.0726711686198085E-3</v>
      </c>
      <c r="AO146" s="5">
        <f t="shared" si="364"/>
        <v>7.9484482120305018E-4</v>
      </c>
      <c r="AP146" s="5">
        <f t="shared" si="365"/>
        <v>3.9265111140332601E-4</v>
      </c>
      <c r="AQ146" s="5">
        <f t="shared" si="366"/>
        <v>1.454764104642274E-4</v>
      </c>
      <c r="AR146" s="5">
        <f t="shared" si="367"/>
        <v>4.9309156080325342E-3</v>
      </c>
      <c r="AS146" s="5">
        <f t="shared" si="368"/>
        <v>4.9786542464268285E-3</v>
      </c>
      <c r="AT146" s="5">
        <f t="shared" si="369"/>
        <v>2.513427533122399E-3</v>
      </c>
      <c r="AU146" s="5">
        <f t="shared" si="370"/>
        <v>8.4592042368232035E-4</v>
      </c>
      <c r="AV146" s="5">
        <f t="shared" si="371"/>
        <v>2.1352754966260705E-4</v>
      </c>
      <c r="AW146" s="5">
        <f t="shared" si="372"/>
        <v>1.7922390771721653E-6</v>
      </c>
      <c r="AX146" s="5">
        <f t="shared" si="373"/>
        <v>1.2180188728640102E-4</v>
      </c>
      <c r="AY146" s="5">
        <f t="shared" si="374"/>
        <v>1.8050937165939161E-4</v>
      </c>
      <c r="AZ146" s="5">
        <f t="shared" si="375"/>
        <v>1.3375668465732501E-4</v>
      </c>
      <c r="BA146" s="5">
        <f t="shared" si="376"/>
        <v>6.6075426910161946E-5</v>
      </c>
      <c r="BB146" s="5">
        <f t="shared" si="377"/>
        <v>2.4480806618443591E-5</v>
      </c>
      <c r="BC146" s="5">
        <f t="shared" si="378"/>
        <v>7.2560698669957309E-6</v>
      </c>
      <c r="BD146" s="5">
        <f t="shared" si="379"/>
        <v>1.2179292373066747E-3</v>
      </c>
      <c r="BE146" s="5">
        <f t="shared" si="380"/>
        <v>1.2297206140146654E-3</v>
      </c>
      <c r="BF146" s="5">
        <f t="shared" si="381"/>
        <v>6.2081307444294075E-4</v>
      </c>
      <c r="BG146" s="5">
        <f t="shared" si="382"/>
        <v>2.0894115785701558E-4</v>
      </c>
      <c r="BH146" s="5">
        <f t="shared" si="383"/>
        <v>5.274100519605288E-5</v>
      </c>
      <c r="BI146" s="5">
        <f t="shared" si="384"/>
        <v>1.0650323402509779E-5</v>
      </c>
      <c r="BJ146" s="8">
        <f t="shared" si="385"/>
        <v>0.25756760110854893</v>
      </c>
      <c r="BK146" s="8">
        <f t="shared" si="386"/>
        <v>0.26160454463518501</v>
      </c>
      <c r="BL146" s="8">
        <f t="shared" si="387"/>
        <v>0.4351521787336084</v>
      </c>
      <c r="BM146" s="8">
        <f t="shared" si="388"/>
        <v>0.45309677619467625</v>
      </c>
      <c r="BN146" s="8">
        <f t="shared" si="389"/>
        <v>0.54595087314125734</v>
      </c>
    </row>
    <row r="147" spans="1:66" x14ac:dyDescent="0.25">
      <c r="A147" t="s">
        <v>290</v>
      </c>
      <c r="B147" t="s">
        <v>300</v>
      </c>
      <c r="C147" t="s">
        <v>312</v>
      </c>
      <c r="D147" s="11">
        <v>44204</v>
      </c>
      <c r="E147">
        <f>VLOOKUP(A147,home!$A$2:$E$405,3,FALSE)</f>
        <v>1.5758000000000001</v>
      </c>
      <c r="F147">
        <f>VLOOKUP(B147,home!$B$2:$E$405,3,FALSE)</f>
        <v>0.75</v>
      </c>
      <c r="G147">
        <f>VLOOKUP(C147,away!$B$2:$E$405,4,FALSE)</f>
        <v>1.0788</v>
      </c>
      <c r="H147">
        <f>VLOOKUP(A147,away!$A$2:$E$405,3,FALSE)</f>
        <v>1.1246</v>
      </c>
      <c r="I147">
        <f>VLOOKUP(C147,away!$B$2:$E$405,3,FALSE)</f>
        <v>1.2448999999999999</v>
      </c>
      <c r="J147">
        <f>VLOOKUP(B147,home!$B$2:$E$405,4,FALSE)</f>
        <v>1.2125999999999999</v>
      </c>
      <c r="K147" s="3">
        <f t="shared" si="334"/>
        <v>1.27497978</v>
      </c>
      <c r="L147" s="3">
        <f t="shared" si="335"/>
        <v>1.6976576312039997</v>
      </c>
      <c r="M147" s="5">
        <f t="shared" si="336"/>
        <v>5.1168180681004552E-2</v>
      </c>
      <c r="N147" s="5">
        <f t="shared" si="337"/>
        <v>6.5238395747667419E-2</v>
      </c>
      <c r="O147" s="5">
        <f t="shared" si="338"/>
        <v>8.6866052407932437E-2</v>
      </c>
      <c r="P147" s="5">
        <f t="shared" si="339"/>
        <v>0.11075246038853416</v>
      </c>
      <c r="Q147" s="5">
        <f t="shared" si="340"/>
        <v>4.1588817728956992E-2</v>
      </c>
      <c r="R147" s="5">
        <f t="shared" si="341"/>
        <v>7.3734408381446556E-2</v>
      </c>
      <c r="S147" s="5">
        <f t="shared" si="342"/>
        <v>5.9930347917702367E-2</v>
      </c>
      <c r="T147" s="5">
        <f t="shared" si="343"/>
        <v>7.0603573790316024E-2</v>
      </c>
      <c r="U147" s="5">
        <f t="shared" si="344"/>
        <v>9.4009879776606881E-2</v>
      </c>
      <c r="V147" s="5">
        <f t="shared" si="345"/>
        <v>1.4413109856529022E-2</v>
      </c>
      <c r="W147" s="5">
        <f t="shared" si="346"/>
        <v>1.7674967226175228E-2</v>
      </c>
      <c r="X147" s="5">
        <f t="shared" si="347"/>
        <v>3.0006042992796966E-2</v>
      </c>
      <c r="Y147" s="5">
        <f t="shared" si="348"/>
        <v>2.5469993934478543E-2</v>
      </c>
      <c r="Z147" s="5">
        <f t="shared" si="349"/>
        <v>4.1725260357024951E-2</v>
      </c>
      <c r="AA147" s="5">
        <f t="shared" si="350"/>
        <v>5.319886327044239E-2</v>
      </c>
      <c r="AB147" s="5">
        <f t="shared" si="351"/>
        <v>3.3913737494399375E-2</v>
      </c>
      <c r="AC147" s="5">
        <f t="shared" si="352"/>
        <v>1.9498047385303841E-3</v>
      </c>
      <c r="AD147" s="5">
        <f t="shared" si="353"/>
        <v>5.6338064563840294E-3</v>
      </c>
      <c r="AE147" s="5">
        <f t="shared" si="354"/>
        <v>9.5642745234067114E-3</v>
      </c>
      <c r="AF147" s="5">
        <f t="shared" si="355"/>
        <v>8.1184318157957024E-3</v>
      </c>
      <c r="AG147" s="5">
        <f t="shared" si="356"/>
        <v>4.5941059084983046E-3</v>
      </c>
      <c r="AH147" s="5">
        <f t="shared" si="357"/>
        <v>1.7708801664769298E-2</v>
      </c>
      <c r="AI147" s="5">
        <f t="shared" si="358"/>
        <v>2.2578364050611189E-2</v>
      </c>
      <c r="AJ147" s="5">
        <f t="shared" si="359"/>
        <v>1.4393478815004088E-2</v>
      </c>
      <c r="AK147" s="5">
        <f t="shared" si="360"/>
        <v>6.117131484329524E-3</v>
      </c>
      <c r="AL147" s="5">
        <f t="shared" si="361"/>
        <v>1.6881246837031189E-4</v>
      </c>
      <c r="AM147" s="5">
        <f t="shared" si="362"/>
        <v>1.4365978632646164E-3</v>
      </c>
      <c r="AN147" s="5">
        <f t="shared" si="363"/>
        <v>2.4388513255425358E-3</v>
      </c>
      <c r="AO147" s="5">
        <f t="shared" si="364"/>
        <v>2.0701672820896385E-3</v>
      </c>
      <c r="AP147" s="5">
        <f t="shared" si="365"/>
        <v>1.1714784281027723E-3</v>
      </c>
      <c r="AQ147" s="5">
        <f t="shared" si="366"/>
        <v>4.9719232331488477E-4</v>
      </c>
      <c r="AR147" s="5">
        <f t="shared" si="367"/>
        <v>6.0126964571347316E-3</v>
      </c>
      <c r="AS147" s="5">
        <f t="shared" si="368"/>
        <v>7.6660664061244188E-3</v>
      </c>
      <c r="AT147" s="5">
        <f t="shared" si="369"/>
        <v>4.8870398299729534E-3</v>
      </c>
      <c r="AU147" s="5">
        <f t="shared" si="370"/>
        <v>2.076958989090051E-3</v>
      </c>
      <c r="AV147" s="5">
        <f t="shared" si="371"/>
        <v>6.6202017874476447E-4</v>
      </c>
      <c r="AW147" s="5">
        <f t="shared" si="372"/>
        <v>1.0149751904971176E-5</v>
      </c>
      <c r="AX147" s="5">
        <f t="shared" si="373"/>
        <v>3.0527220460893167E-4</v>
      </c>
      <c r="AY147" s="5">
        <f t="shared" si="374"/>
        <v>5.1824768774882165E-4</v>
      </c>
      <c r="AZ147" s="5">
        <f t="shared" si="375"/>
        <v>4.3990357098030742E-4</v>
      </c>
      <c r="BA147" s="5">
        <f t="shared" si="376"/>
        <v>2.4893521808953633E-4</v>
      </c>
      <c r="BB147" s="5">
        <f t="shared" si="377"/>
        <v>1.056516931662834E-4</v>
      </c>
      <c r="BC147" s="5">
        <f t="shared" si="378"/>
        <v>3.5872080630672859E-5</v>
      </c>
      <c r="BD147" s="5">
        <f t="shared" si="379"/>
        <v>1.7012500040946743E-3</v>
      </c>
      <c r="BE147" s="5">
        <f t="shared" si="380"/>
        <v>2.1690593559456268E-3</v>
      </c>
      <c r="BF147" s="5">
        <f t="shared" si="381"/>
        <v>1.382753410225249E-3</v>
      </c>
      <c r="BG147" s="5">
        <f t="shared" si="382"/>
        <v>5.876608795877459E-4</v>
      </c>
      <c r="BH147" s="5">
        <f t="shared" si="383"/>
        <v>1.8731393474284784E-4</v>
      </c>
      <c r="BI147" s="5">
        <f t="shared" si="384"/>
        <v>4.7764295861874041E-5</v>
      </c>
      <c r="BJ147" s="8">
        <f t="shared" si="385"/>
        <v>0.28776057980201486</v>
      </c>
      <c r="BK147" s="8">
        <f t="shared" si="386"/>
        <v>0.23890096373841962</v>
      </c>
      <c r="BL147" s="8">
        <f t="shared" si="387"/>
        <v>0.4299013010870667</v>
      </c>
      <c r="BM147" s="8">
        <f t="shared" si="388"/>
        <v>0.56843169171314001</v>
      </c>
      <c r="BN147" s="8">
        <f t="shared" si="389"/>
        <v>0.42934831533554213</v>
      </c>
    </row>
    <row r="148" spans="1:66" x14ac:dyDescent="0.25">
      <c r="A148" t="s">
        <v>290</v>
      </c>
      <c r="B148" t="s">
        <v>315</v>
      </c>
      <c r="C148" t="s">
        <v>299</v>
      </c>
      <c r="D148" s="11">
        <v>44204</v>
      </c>
      <c r="E148">
        <f>VLOOKUP(A148,home!$A$2:$E$405,3,FALSE)</f>
        <v>1.5758000000000001</v>
      </c>
      <c r="F148">
        <f>VLOOKUP(B148,home!$B$2:$E$405,3,FALSE)</f>
        <v>1.0961000000000001</v>
      </c>
      <c r="G148">
        <f>VLOOKUP(C148,away!$B$2:$E$405,4,FALSE)</f>
        <v>1.3221000000000001</v>
      </c>
      <c r="H148">
        <f>VLOOKUP(A148,away!$A$2:$E$405,3,FALSE)</f>
        <v>1.1246</v>
      </c>
      <c r="I148">
        <f>VLOOKUP(C148,away!$B$2:$E$405,3,FALSE)</f>
        <v>1.0374000000000001</v>
      </c>
      <c r="J148">
        <f>VLOOKUP(B148,home!$B$2:$E$405,4,FALSE)</f>
        <v>0.97</v>
      </c>
      <c r="K148" s="3">
        <f t="shared" si="334"/>
        <v>2.2835765737980003</v>
      </c>
      <c r="L148" s="3">
        <f t="shared" si="335"/>
        <v>1.1316602388000001</v>
      </c>
      <c r="M148" s="5">
        <f t="shared" si="336"/>
        <v>3.2868622076014625E-2</v>
      </c>
      <c r="N148" s="5">
        <f t="shared" si="337"/>
        <v>7.5058015385806781E-2</v>
      </c>
      <c r="O148" s="5">
        <f t="shared" si="338"/>
        <v>3.7196112707569659E-2</v>
      </c>
      <c r="P148" s="5">
        <f t="shared" si="339"/>
        <v>8.4940171615356178E-2</v>
      </c>
      <c r="Q148" s="5">
        <f t="shared" si="340"/>
        <v>8.5700362805399152E-2</v>
      </c>
      <c r="R148" s="5">
        <f t="shared" si="341"/>
        <v>2.1046680894540003E-2</v>
      </c>
      <c r="S148" s="5">
        <f t="shared" si="342"/>
        <v>5.4876294611320785E-2</v>
      </c>
      <c r="T148" s="5">
        <f t="shared" si="343"/>
        <v>9.6983693037604637E-2</v>
      </c>
      <c r="U148" s="5">
        <f t="shared" si="344"/>
        <v>4.8061707446973481E-2</v>
      </c>
      <c r="V148" s="5">
        <f t="shared" si="345"/>
        <v>1.5757013452325316E-2</v>
      </c>
      <c r="W148" s="5">
        <f t="shared" si="346"/>
        <v>6.523444695613298E-2</v>
      </c>
      <c r="X148" s="5">
        <f t="shared" si="347"/>
        <v>7.3823229820363379E-2</v>
      </c>
      <c r="Y148" s="5">
        <f t="shared" si="348"/>
        <v>4.1771406943749853E-2</v>
      </c>
      <c r="Z148" s="5">
        <f t="shared" si="349"/>
        <v>7.9392306423541788E-3</v>
      </c>
      <c r="AA148" s="5">
        <f t="shared" si="350"/>
        <v>1.8129841108859252E-2</v>
      </c>
      <c r="AB148" s="5">
        <f t="shared" si="351"/>
        <v>2.0700440221435482E-2</v>
      </c>
      <c r="AC148" s="5">
        <f t="shared" si="352"/>
        <v>2.5449869477542453E-3</v>
      </c>
      <c r="AD148" s="5">
        <f t="shared" si="353"/>
        <v>3.7241963718423386E-2</v>
      </c>
      <c r="AE148" s="5">
        <f t="shared" si="354"/>
        <v>4.2145249554971939E-2</v>
      </c>
      <c r="AF148" s="5">
        <f t="shared" si="355"/>
        <v>2.3847051587832575E-2</v>
      </c>
      <c r="AG148" s="5">
        <f t="shared" si="356"/>
        <v>8.9955866981875111E-3</v>
      </c>
      <c r="AH148" s="5">
        <f t="shared" si="357"/>
        <v>2.2461279111537016E-3</v>
      </c>
      <c r="AI148" s="5">
        <f t="shared" si="358"/>
        <v>5.1292050796644291E-3</v>
      </c>
      <c r="AJ148" s="5">
        <f t="shared" si="359"/>
        <v>5.8564662810637004E-3</v>
      </c>
      <c r="AK148" s="5">
        <f t="shared" si="360"/>
        <v>4.457896401558319E-3</v>
      </c>
      <c r="AL148" s="5">
        <f t="shared" si="361"/>
        <v>2.6307355094004403E-4</v>
      </c>
      <c r="AM148" s="5">
        <f t="shared" si="362"/>
        <v>1.7008975181925345E-2</v>
      </c>
      <c r="AN148" s="5">
        <f t="shared" si="363"/>
        <v>1.9248380916120911E-2</v>
      </c>
      <c r="AO148" s="5">
        <f t="shared" si="364"/>
        <v>1.0891313672025378E-2</v>
      </c>
      <c r="AP148" s="5">
        <f t="shared" si="365"/>
        <v>4.1084222103099817E-3</v>
      </c>
      <c r="AQ148" s="5">
        <f t="shared" si="366"/>
        <v>1.1623345149026545E-3</v>
      </c>
      <c r="AR148" s="5">
        <f t="shared" si="367"/>
        <v>5.0837072966230872E-4</v>
      </c>
      <c r="AS148" s="5">
        <f t="shared" si="368"/>
        <v>1.1609034890614444E-3</v>
      </c>
      <c r="AT148" s="5">
        <f t="shared" si="369"/>
        <v>1.3255060060305391E-3</v>
      </c>
      <c r="AU148" s="5">
        <f t="shared" si="370"/>
        <v>1.0089648212666298E-3</v>
      </c>
      <c r="AV148" s="5">
        <f t="shared" si="371"/>
        <v>5.7601210740769058E-4</v>
      </c>
      <c r="AW148" s="5">
        <f t="shared" si="372"/>
        <v>1.888453616663338E-5</v>
      </c>
      <c r="AX148" s="5">
        <f t="shared" si="373"/>
        <v>6.4735495449593852E-3</v>
      </c>
      <c r="AY148" s="5">
        <f t="shared" si="374"/>
        <v>7.3258586239323686E-3</v>
      </c>
      <c r="AZ148" s="5">
        <f t="shared" si="375"/>
        <v>4.1451914598871729E-3</v>
      </c>
      <c r="BA148" s="5">
        <f t="shared" si="376"/>
        <v>1.5636494524558797E-3</v>
      </c>
      <c r="BB148" s="5">
        <f t="shared" si="377"/>
        <v>4.423799781914275E-4</v>
      </c>
      <c r="BC148" s="5">
        <f t="shared" si="378"/>
        <v>1.0012476635208993E-4</v>
      </c>
      <c r="BD148" s="5">
        <f t="shared" si="379"/>
        <v>9.5883823554763071E-5</v>
      </c>
      <c r="BE148" s="5">
        <f t="shared" si="380"/>
        <v>2.1895805327583784E-4</v>
      </c>
      <c r="BF148" s="5">
        <f t="shared" si="381"/>
        <v>2.5000374055255894E-4</v>
      </c>
      <c r="BG148" s="5">
        <f t="shared" si="382"/>
        <v>1.9030089509589889E-4</v>
      </c>
      <c r="BH148" s="5">
        <f t="shared" si="383"/>
        <v>1.0864166650344637E-4</v>
      </c>
      <c r="BI148" s="5">
        <f t="shared" si="384"/>
        <v>4.961831291312902E-5</v>
      </c>
      <c r="BJ148" s="8">
        <f t="shared" si="385"/>
        <v>0.62327118682953475</v>
      </c>
      <c r="BK148" s="8">
        <f t="shared" si="386"/>
        <v>0.19857602087764356</v>
      </c>
      <c r="BL148" s="8">
        <f t="shared" si="387"/>
        <v>0.16831764169814234</v>
      </c>
      <c r="BM148" s="8">
        <f t="shared" si="388"/>
        <v>0.65398714047522255</v>
      </c>
      <c r="BN148" s="8">
        <f t="shared" si="389"/>
        <v>0.33680996548468639</v>
      </c>
    </row>
    <row r="149" spans="1:66" x14ac:dyDescent="0.25">
      <c r="A149" t="s">
        <v>290</v>
      </c>
      <c r="B149" t="s">
        <v>292</v>
      </c>
      <c r="C149" t="s">
        <v>295</v>
      </c>
      <c r="D149" s="11">
        <v>44204</v>
      </c>
      <c r="E149">
        <f>VLOOKUP(A149,home!$A$2:$E$405,3,FALSE)</f>
        <v>1.5758000000000001</v>
      </c>
      <c r="F149">
        <f>VLOOKUP(B149,home!$B$2:$E$405,3,FALSE)</f>
        <v>0.88839999999999997</v>
      </c>
      <c r="G149">
        <f>VLOOKUP(C149,away!$B$2:$E$405,4,FALSE)</f>
        <v>0.63460000000000005</v>
      </c>
      <c r="H149">
        <f>VLOOKUP(A149,away!$A$2:$E$405,3,FALSE)</f>
        <v>1.1246</v>
      </c>
      <c r="I149">
        <f>VLOOKUP(C149,away!$B$2:$E$405,3,FALSE)</f>
        <v>1.0508999999999999</v>
      </c>
      <c r="J149">
        <f>VLOOKUP(B149,home!$B$2:$E$405,4,FALSE)</f>
        <v>1.3338000000000001</v>
      </c>
      <c r="K149" s="3">
        <f t="shared" si="334"/>
        <v>0.88840238091200008</v>
      </c>
      <c r="L149" s="3">
        <f t="shared" si="335"/>
        <v>1.576341046332</v>
      </c>
      <c r="M149" s="5">
        <f t="shared" si="336"/>
        <v>8.5030656122958681E-2</v>
      </c>
      <c r="N149" s="5">
        <f t="shared" si="337"/>
        <v>7.554143735014604E-2</v>
      </c>
      <c r="O149" s="5">
        <f t="shared" si="338"/>
        <v>0.13403731344316117</v>
      </c>
      <c r="P149" s="5">
        <f t="shared" si="339"/>
        <v>0.11907906839395242</v>
      </c>
      <c r="Q149" s="5">
        <f t="shared" si="340"/>
        <v>3.3555596399692217E-2</v>
      </c>
      <c r="R149" s="5">
        <f t="shared" si="341"/>
        <v>0.10564425946026149</v>
      </c>
      <c r="S149" s="5">
        <f t="shared" si="342"/>
        <v>4.1690330217688927E-2</v>
      </c>
      <c r="T149" s="5">
        <f t="shared" si="343"/>
        <v>5.2895063938985118E-2</v>
      </c>
      <c r="U149" s="5">
        <f t="shared" si="344"/>
        <v>9.3854611634181392E-2</v>
      </c>
      <c r="V149" s="5">
        <f t="shared" si="345"/>
        <v>6.4871318307962791E-3</v>
      </c>
      <c r="W149" s="5">
        <f t="shared" si="346"/>
        <v>9.9369572448028999E-3</v>
      </c>
      <c r="X149" s="5">
        <f t="shared" si="347"/>
        <v>1.5664033580628952E-2</v>
      </c>
      <c r="Y149" s="5">
        <f t="shared" si="348"/>
        <v>1.2345929542134114E-2</v>
      </c>
      <c r="Z149" s="5">
        <f t="shared" si="349"/>
        <v>5.551046083218595E-2</v>
      </c>
      <c r="AA149" s="5">
        <f t="shared" si="350"/>
        <v>4.9315625568836327E-2</v>
      </c>
      <c r="AB149" s="5">
        <f t="shared" si="351"/>
        <v>2.190605958575945E-2</v>
      </c>
      <c r="AC149" s="5">
        <f t="shared" si="352"/>
        <v>5.6779640586546837E-4</v>
      </c>
      <c r="AD149" s="5">
        <f t="shared" si="353"/>
        <v>2.2070041188259112E-3</v>
      </c>
      <c r="AE149" s="5">
        <f t="shared" si="354"/>
        <v>3.4789911819290706E-3</v>
      </c>
      <c r="AF149" s="5">
        <f t="shared" si="355"/>
        <v>2.7420382999509365E-3</v>
      </c>
      <c r="AG149" s="5">
        <f t="shared" si="356"/>
        <v>1.4407958409423591E-3</v>
      </c>
      <c r="AH149" s="5">
        <f t="shared" si="357"/>
        <v>2.1875854477644889E-2</v>
      </c>
      <c r="AI149" s="5">
        <f t="shared" si="358"/>
        <v>1.9434561202424157E-2</v>
      </c>
      <c r="AJ149" s="5">
        <f t="shared" si="359"/>
        <v>8.6328552221068035E-3</v>
      </c>
      <c r="AK149" s="5">
        <f t="shared" si="360"/>
        <v>2.556483044462759E-3</v>
      </c>
      <c r="AL149" s="5">
        <f t="shared" si="361"/>
        <v>3.1806254417288316E-5</v>
      </c>
      <c r="AM149" s="5">
        <f t="shared" si="362"/>
        <v>3.9214154276950614E-4</v>
      </c>
      <c r="AN149" s="5">
        <f t="shared" si="363"/>
        <v>6.1814880983952802E-4</v>
      </c>
      <c r="AO149" s="5">
        <f t="shared" si="364"/>
        <v>4.872066708456611E-4</v>
      </c>
      <c r="AP149" s="5">
        <f t="shared" si="365"/>
        <v>2.560012911002599E-4</v>
      </c>
      <c r="AQ149" s="5">
        <f t="shared" si="366"/>
        <v>1.0088633576883171E-4</v>
      </c>
      <c r="AR149" s="5">
        <f t="shared" si="367"/>
        <v>6.89676146733946E-3</v>
      </c>
      <c r="AS149" s="5">
        <f t="shared" si="368"/>
        <v>6.1270993081665153E-3</v>
      </c>
      <c r="AT149" s="5">
        <f t="shared" si="369"/>
        <v>2.7216648067297003E-3</v>
      </c>
      <c r="AU149" s="5">
        <f t="shared" si="370"/>
        <v>8.0597783144768819E-4</v>
      </c>
      <c r="AV149" s="5">
        <f t="shared" si="371"/>
        <v>1.7900815610510419E-4</v>
      </c>
      <c r="AW149" s="5">
        <f t="shared" si="372"/>
        <v>1.2372855070433732E-6</v>
      </c>
      <c r="AX149" s="5">
        <f t="shared" si="373"/>
        <v>5.8063246708489002E-5</v>
      </c>
      <c r="AY149" s="5">
        <f t="shared" si="374"/>
        <v>9.1527479069892609E-5</v>
      </c>
      <c r="AZ149" s="5">
        <f t="shared" si="375"/>
        <v>7.2139261062582381E-5</v>
      </c>
      <c r="BA149" s="5">
        <f t="shared" si="376"/>
        <v>3.7905359421669467E-5</v>
      </c>
      <c r="BB149" s="5">
        <f t="shared" si="377"/>
        <v>1.4937943483086255E-5</v>
      </c>
      <c r="BC149" s="5">
        <f t="shared" si="378"/>
        <v>4.7094586920352917E-6</v>
      </c>
      <c r="BD149" s="5">
        <f t="shared" si="379"/>
        <v>1.8119413646213495E-3</v>
      </c>
      <c r="BE149" s="5">
        <f t="shared" si="380"/>
        <v>1.6097330224025454E-3</v>
      </c>
      <c r="BF149" s="5">
        <f t="shared" si="381"/>
        <v>7.1504532486754561E-4</v>
      </c>
      <c r="BG149" s="5">
        <f t="shared" si="382"/>
        <v>2.1174932302410736E-4</v>
      </c>
      <c r="BH149" s="5">
        <f t="shared" si="383"/>
        <v>4.7029650682780294E-5</v>
      </c>
      <c r="BI149" s="5">
        <f t="shared" si="384"/>
        <v>8.3562507280083381E-6</v>
      </c>
      <c r="BJ149" s="8">
        <f t="shared" si="385"/>
        <v>0.21194151489679922</v>
      </c>
      <c r="BK149" s="8">
        <f t="shared" si="386"/>
        <v>0.25297831670474896</v>
      </c>
      <c r="BL149" s="8">
        <f t="shared" si="387"/>
        <v>0.47839199014495326</v>
      </c>
      <c r="BM149" s="8">
        <f t="shared" si="388"/>
        <v>0.44584366121495245</v>
      </c>
      <c r="BN149" s="8">
        <f t="shared" si="389"/>
        <v>0.552888331170172</v>
      </c>
    </row>
    <row r="150" spans="1:66" x14ac:dyDescent="0.25">
      <c r="A150" t="s">
        <v>290</v>
      </c>
      <c r="B150" t="s">
        <v>317</v>
      </c>
      <c r="C150" t="s">
        <v>304</v>
      </c>
      <c r="D150" s="11">
        <v>44204</v>
      </c>
      <c r="E150">
        <f>VLOOKUP(A150,home!$A$2:$E$405,3,FALSE)</f>
        <v>1.5758000000000001</v>
      </c>
      <c r="F150">
        <f>VLOOKUP(B150,home!$B$2:$E$405,3,FALSE)</f>
        <v>0.92310000000000003</v>
      </c>
      <c r="G150">
        <f>VLOOKUP(C150,away!$B$2:$E$405,4,FALSE)</f>
        <v>1.0788</v>
      </c>
      <c r="H150">
        <f>VLOOKUP(A150,away!$A$2:$E$405,3,FALSE)</f>
        <v>1.1246</v>
      </c>
      <c r="I150">
        <f>VLOOKUP(C150,away!$B$2:$E$405,3,FALSE)</f>
        <v>1.0669999999999999</v>
      </c>
      <c r="J150">
        <f>VLOOKUP(B150,home!$B$2:$E$405,4,FALSE)</f>
        <v>1.0508999999999999</v>
      </c>
      <c r="K150" s="3">
        <f t="shared" si="334"/>
        <v>1.569245113224</v>
      </c>
      <c r="L150" s="3">
        <f t="shared" si="335"/>
        <v>1.2610255633799998</v>
      </c>
      <c r="M150" s="5">
        <f t="shared" si="336"/>
        <v>5.8996882432241896E-2</v>
      </c>
      <c r="N150" s="5">
        <f t="shared" si="337"/>
        <v>9.258056945224645E-2</v>
      </c>
      <c r="O150" s="5">
        <f t="shared" si="338"/>
        <v>7.4396576906781448E-2</v>
      </c>
      <c r="P150" s="5">
        <f t="shared" si="339"/>
        <v>0.11674646475156028</v>
      </c>
      <c r="Q150" s="5">
        <f t="shared" si="340"/>
        <v>7.2640803096216455E-2</v>
      </c>
      <c r="R150" s="5">
        <f t="shared" si="341"/>
        <v>4.6907992653708798E-2</v>
      </c>
      <c r="S150" s="5">
        <f t="shared" si="342"/>
        <v>5.7756174860769588E-2</v>
      </c>
      <c r="T150" s="5">
        <f t="shared" si="343"/>
        <v>9.1601909648781982E-2</v>
      </c>
      <c r="U150" s="5">
        <f t="shared" si="344"/>
        <v>7.3610138242979822E-2</v>
      </c>
      <c r="V150" s="5">
        <f t="shared" si="345"/>
        <v>1.2699031155138575E-2</v>
      </c>
      <c r="W150" s="5">
        <f t="shared" si="346"/>
        <v>3.7997075093134818E-2</v>
      </c>
      <c r="X150" s="5">
        <f t="shared" si="347"/>
        <v>4.791528302611249E-2</v>
      </c>
      <c r="Y150" s="5">
        <f t="shared" si="348"/>
        <v>3.0211198386257833E-2</v>
      </c>
      <c r="Z150" s="5">
        <f t="shared" si="349"/>
        <v>1.9717392621056012E-2</v>
      </c>
      <c r="AA150" s="5">
        <f t="shared" si="350"/>
        <v>3.0941422016111102E-2</v>
      </c>
      <c r="AB150" s="5">
        <f t="shared" si="351"/>
        <v>2.4277337647491917E-2</v>
      </c>
      <c r="AC150" s="5">
        <f t="shared" si="352"/>
        <v>1.5705988732064411E-3</v>
      </c>
      <c r="AD150" s="5">
        <f t="shared" si="353"/>
        <v>1.4906681101676804E-2</v>
      </c>
      <c r="AE150" s="5">
        <f t="shared" si="354"/>
        <v>1.8797705934367987E-2</v>
      </c>
      <c r="AF150" s="5">
        <f t="shared" si="355"/>
        <v>1.1852193858068983E-2</v>
      </c>
      <c r="AG150" s="5">
        <f t="shared" si="356"/>
        <v>4.981973145720138E-3</v>
      </c>
      <c r="AH150" s="5">
        <f t="shared" si="357"/>
        <v>6.2160340345879502E-3</v>
      </c>
      <c r="AI150" s="5">
        <f t="shared" si="358"/>
        <v>9.7544810324112045E-3</v>
      </c>
      <c r="AJ150" s="5">
        <f t="shared" si="359"/>
        <v>7.6535858460737415E-3</v>
      </c>
      <c r="AK150" s="5">
        <f t="shared" si="360"/>
        <v>4.003450729197197E-3</v>
      </c>
      <c r="AL150" s="5">
        <f t="shared" si="361"/>
        <v>1.2431969855371762E-4</v>
      </c>
      <c r="AM150" s="5">
        <f t="shared" si="362"/>
        <v>4.6784472946389682E-3</v>
      </c>
      <c r="AN150" s="5">
        <f t="shared" si="363"/>
        <v>5.8996416354657414E-3</v>
      </c>
      <c r="AO150" s="5">
        <f t="shared" si="364"/>
        <v>3.7197994585516456E-3</v>
      </c>
      <c r="AP150" s="5">
        <f t="shared" si="365"/>
        <v>1.5635874026269027E-3</v>
      </c>
      <c r="AQ150" s="5">
        <f t="shared" si="366"/>
        <v>4.9293092132286494E-4</v>
      </c>
      <c r="AR150" s="5">
        <f t="shared" si="367"/>
        <v>1.5677155640911045E-3</v>
      </c>
      <c r="AS150" s="5">
        <f t="shared" si="368"/>
        <v>2.460129987875172E-3</v>
      </c>
      <c r="AT150" s="5">
        <f t="shared" si="369"/>
        <v>1.9302734806844663E-3</v>
      </c>
      <c r="AU150" s="5">
        <f t="shared" si="370"/>
        <v>1.0096907422499932E-3</v>
      </c>
      <c r="AV150" s="5">
        <f t="shared" si="371"/>
        <v>3.9611306578582901E-4</v>
      </c>
      <c r="AW150" s="5">
        <f t="shared" si="372"/>
        <v>6.8336404243221514E-6</v>
      </c>
      <c r="AX150" s="5">
        <f t="shared" si="373"/>
        <v>1.2236050924313735E-3</v>
      </c>
      <c r="AY150" s="5">
        <f t="shared" si="374"/>
        <v>1.5429973010379096E-3</v>
      </c>
      <c r="AZ150" s="5">
        <f t="shared" si="375"/>
        <v>9.7287952041757487E-4</v>
      </c>
      <c r="BA150" s="5">
        <f t="shared" si="376"/>
        <v>4.0894198177847884E-4</v>
      </c>
      <c r="BB150" s="5">
        <f t="shared" si="377"/>
        <v>1.2892157324048494E-4</v>
      </c>
      <c r="BC150" s="5">
        <f t="shared" si="378"/>
        <v>3.251467990548368E-5</v>
      </c>
      <c r="BD150" s="5">
        <f t="shared" si="379"/>
        <v>3.294882337379298E-4</v>
      </c>
      <c r="BE150" s="5">
        <f t="shared" si="380"/>
        <v>5.1704780065805339E-4</v>
      </c>
      <c r="BF150" s="5">
        <f t="shared" si="381"/>
        <v>4.0568736724293366E-4</v>
      </c>
      <c r="BG150" s="5">
        <f t="shared" si="382"/>
        <v>2.1220763951422793E-4</v>
      </c>
      <c r="BH150" s="5">
        <f t="shared" si="383"/>
        <v>8.3251450324125652E-5</v>
      </c>
      <c r="BI150" s="5">
        <f t="shared" si="384"/>
        <v>2.6128386317988915E-5</v>
      </c>
      <c r="BJ150" s="8">
        <f t="shared" si="385"/>
        <v>0.44414965960400138</v>
      </c>
      <c r="BK150" s="8">
        <f t="shared" si="386"/>
        <v>0.24943646907250841</v>
      </c>
      <c r="BL150" s="8">
        <f t="shared" si="387"/>
        <v>0.28669875282782503</v>
      </c>
      <c r="BM150" s="8">
        <f t="shared" si="388"/>
        <v>0.53619682117202161</v>
      </c>
      <c r="BN150" s="8">
        <f t="shared" si="389"/>
        <v>0.46226928929275535</v>
      </c>
    </row>
    <row r="151" spans="1:66" x14ac:dyDescent="0.25">
      <c r="A151" t="s">
        <v>290</v>
      </c>
      <c r="B151" t="s">
        <v>310</v>
      </c>
      <c r="C151" t="s">
        <v>293</v>
      </c>
      <c r="D151" s="11">
        <v>44204</v>
      </c>
      <c r="E151">
        <f>VLOOKUP(A151,home!$A$2:$E$405,3,FALSE)</f>
        <v>1.5758000000000001</v>
      </c>
      <c r="F151">
        <f>VLOOKUP(B151,home!$B$2:$E$405,3,FALSE)</f>
        <v>0.79320000000000002</v>
      </c>
      <c r="G151">
        <f>VLOOKUP(C151,away!$B$2:$E$405,4,FALSE)</f>
        <v>1.2692000000000001</v>
      </c>
      <c r="H151">
        <f>VLOOKUP(A151,away!$A$2:$E$405,3,FALSE)</f>
        <v>1.1246</v>
      </c>
      <c r="I151">
        <f>VLOOKUP(C151,away!$B$2:$E$405,3,FALSE)</f>
        <v>0.59279999999999999</v>
      </c>
      <c r="J151">
        <f>VLOOKUP(B151,home!$B$2:$E$405,4,FALSE)</f>
        <v>0.66690000000000005</v>
      </c>
      <c r="K151" s="3">
        <f t="shared" si="334"/>
        <v>1.5864042515520003</v>
      </c>
      <c r="L151" s="3">
        <f t="shared" si="335"/>
        <v>0.44459747467200006</v>
      </c>
      <c r="M151" s="5">
        <f t="shared" si="336"/>
        <v>0.13120402478548937</v>
      </c>
      <c r="N151" s="5">
        <f t="shared" si="337"/>
        <v>0.20814262274043435</v>
      </c>
      <c r="O151" s="5">
        <f t="shared" si="338"/>
        <v>5.8332978086431078E-2</v>
      </c>
      <c r="P151" s="5">
        <f t="shared" si="339"/>
        <v>9.2539684442003917E-2</v>
      </c>
      <c r="Q151" s="5">
        <f t="shared" si="340"/>
        <v>0.16509917082230458</v>
      </c>
      <c r="R151" s="5">
        <f t="shared" si="341"/>
        <v>1.2967347373662189E-2</v>
      </c>
      <c r="S151" s="5">
        <f t="shared" si="342"/>
        <v>1.6317321840215306E-2</v>
      </c>
      <c r="T151" s="5">
        <f t="shared" si="343"/>
        <v>7.3402674418037772E-2</v>
      </c>
      <c r="U151" s="5">
        <f t="shared" si="344"/>
        <v>2.0571455004929358E-2</v>
      </c>
      <c r="V151" s="5">
        <f t="shared" si="345"/>
        <v>1.2787546524505558E-3</v>
      </c>
      <c r="W151" s="5">
        <f t="shared" si="346"/>
        <v>8.7304675506737955E-2</v>
      </c>
      <c r="X151" s="5">
        <f t="shared" si="347"/>
        <v>3.8815438257354111E-2</v>
      </c>
      <c r="Y151" s="5">
        <f t="shared" si="348"/>
        <v>8.628622913753289E-3</v>
      </c>
      <c r="Z151" s="5">
        <f t="shared" si="349"/>
        <v>1.9217499651749338E-3</v>
      </c>
      <c r="AA151" s="5">
        <f t="shared" si="350"/>
        <v>3.0486723151734231E-3</v>
      </c>
      <c r="AB151" s="5">
        <f t="shared" si="351"/>
        <v>2.4182133611899996E-3</v>
      </c>
      <c r="AC151" s="5">
        <f t="shared" si="352"/>
        <v>5.6370008565852994E-5</v>
      </c>
      <c r="AD151" s="5">
        <f t="shared" si="353"/>
        <v>3.4625127101064218E-2</v>
      </c>
      <c r="AE151" s="5">
        <f t="shared" si="354"/>
        <v>1.539424406933018E-2</v>
      </c>
      <c r="AF151" s="5">
        <f t="shared" si="355"/>
        <v>3.4221210188543059E-3</v>
      </c>
      <c r="AG151" s="5">
        <f t="shared" si="356"/>
        <v>5.0715545433486543E-4</v>
      </c>
      <c r="AH151" s="5">
        <f t="shared" si="357"/>
        <v>2.1360129536694485E-4</v>
      </c>
      <c r="AI151" s="5">
        <f t="shared" si="358"/>
        <v>3.3885800310713585E-4</v>
      </c>
      <c r="AJ151" s="5">
        <f t="shared" si="359"/>
        <v>2.6878288840079067E-4</v>
      </c>
      <c r="AK151" s="5">
        <f t="shared" si="360"/>
        <v>1.4213277230114703E-4</v>
      </c>
      <c r="AL151" s="5">
        <f t="shared" si="361"/>
        <v>1.5903362151292837E-6</v>
      </c>
      <c r="AM151" s="5">
        <f t="shared" si="362"/>
        <v>1.0985889768731332E-2</v>
      </c>
      <c r="AN151" s="5">
        <f t="shared" si="363"/>
        <v>4.8842988482029129E-3</v>
      </c>
      <c r="AO151" s="5">
        <f t="shared" si="364"/>
        <v>1.0857734667271868E-3</v>
      </c>
      <c r="AP151" s="5">
        <f t="shared" si="365"/>
        <v>1.6091071379092337E-4</v>
      </c>
      <c r="AQ151" s="5">
        <f t="shared" si="366"/>
        <v>1.7885124249778373E-5</v>
      </c>
      <c r="AR151" s="5">
        <f t="shared" si="367"/>
        <v>1.8993319301362344E-5</v>
      </c>
      <c r="AS151" s="5">
        <f t="shared" si="368"/>
        <v>3.0131082490765886E-5</v>
      </c>
      <c r="AT151" s="5">
        <f t="shared" si="369"/>
        <v>2.3900038683607524E-5</v>
      </c>
      <c r="AU151" s="5">
        <f t="shared" si="370"/>
        <v>1.263837432664408E-5</v>
      </c>
      <c r="AV151" s="5">
        <f t="shared" si="371"/>
        <v>5.0123926911234537E-6</v>
      </c>
      <c r="AW151" s="5">
        <f t="shared" si="372"/>
        <v>3.1157837265995018E-8</v>
      </c>
      <c r="AX151" s="5">
        <f t="shared" si="373"/>
        <v>2.9046770393661688E-3</v>
      </c>
      <c r="AY151" s="5">
        <f t="shared" si="374"/>
        <v>1.2914120764399401E-3</v>
      </c>
      <c r="AZ151" s="5">
        <f t="shared" si="375"/>
        <v>2.8707927397306064E-4</v>
      </c>
      <c r="BA151" s="5">
        <f t="shared" si="376"/>
        <v>4.254490674636467E-5</v>
      </c>
      <c r="BB151" s="5">
        <f t="shared" si="377"/>
        <v>4.7288395248973663E-6</v>
      </c>
      <c r="BC151" s="5">
        <f t="shared" si="378"/>
        <v>4.2048602217970217E-7</v>
      </c>
      <c r="BD151" s="5">
        <f t="shared" si="379"/>
        <v>1.407396966170775E-6</v>
      </c>
      <c r="BE151" s="5">
        <f t="shared" si="380"/>
        <v>2.2327005307547041E-6</v>
      </c>
      <c r="BF151" s="5">
        <f t="shared" si="381"/>
        <v>1.7709828072158353E-6</v>
      </c>
      <c r="BG151" s="5">
        <f t="shared" si="382"/>
        <v>9.364982182642324E-7</v>
      </c>
      <c r="BH151" s="5">
        <f t="shared" si="383"/>
        <v>3.7141618875631277E-7</v>
      </c>
      <c r="BI151" s="5">
        <f t="shared" si="384"/>
        <v>1.1784324418765097E-7</v>
      </c>
      <c r="BJ151" s="8">
        <f t="shared" si="385"/>
        <v>0.6570074728459806</v>
      </c>
      <c r="BK151" s="8">
        <f t="shared" si="386"/>
        <v>0.24268915814138006</v>
      </c>
      <c r="BL151" s="8">
        <f t="shared" si="387"/>
        <v>9.8399553146010926E-2</v>
      </c>
      <c r="BM151" s="8">
        <f t="shared" si="388"/>
        <v>0.33044072492961812</v>
      </c>
      <c r="BN151" s="8">
        <f t="shared" si="389"/>
        <v>0.66828582825032545</v>
      </c>
    </row>
    <row r="152" spans="1:66" x14ac:dyDescent="0.25">
      <c r="A152" t="s">
        <v>338</v>
      </c>
      <c r="B152" t="s">
        <v>92</v>
      </c>
      <c r="C152" t="s">
        <v>75</v>
      </c>
      <c r="D152" s="11">
        <v>44235</v>
      </c>
      <c r="E152">
        <f>VLOOKUP(A152,home!$A$2:$E$405,3,FALSE)</f>
        <v>1.3308</v>
      </c>
      <c r="F152">
        <f>VLOOKUP(B152,home!$B$2:$E$405,3,FALSE)</f>
        <v>0.93930000000000002</v>
      </c>
      <c r="G152">
        <f>VLOOKUP(C152,away!$B$2:$E$405,4,FALSE)</f>
        <v>0.62619999999999998</v>
      </c>
      <c r="H152">
        <f>VLOOKUP(A152,away!$A$2:$E$405,3,FALSE)</f>
        <v>0.86150000000000004</v>
      </c>
      <c r="I152">
        <f>VLOOKUP(C152,away!$B$2:$E$405,3,FALSE)</f>
        <v>0.77380000000000004</v>
      </c>
      <c r="J152">
        <f>VLOOKUP(B152,home!$B$2:$E$405,4,FALSE)</f>
        <v>0.58040000000000003</v>
      </c>
      <c r="K152" s="3">
        <f t="shared" si="334"/>
        <v>0.7827627995280001</v>
      </c>
      <c r="L152" s="3">
        <f t="shared" si="335"/>
        <v>0.38691129748000008</v>
      </c>
      <c r="M152" s="5">
        <f t="shared" si="336"/>
        <v>0.31046810726451674</v>
      </c>
      <c r="N152" s="5">
        <f t="shared" si="337"/>
        <v>0.24302288480653256</v>
      </c>
      <c r="O152" s="5">
        <f t="shared" si="338"/>
        <v>0.12012361820787398</v>
      </c>
      <c r="P152" s="5">
        <f t="shared" si="339"/>
        <v>9.4028299677828095E-2</v>
      </c>
      <c r="Q152" s="5">
        <f t="shared" si="340"/>
        <v>9.5114636830266025E-2</v>
      </c>
      <c r="R152" s="5">
        <f t="shared" si="341"/>
        <v>2.3238592489400342E-2</v>
      </c>
      <c r="S152" s="5">
        <f t="shared" si="342"/>
        <v>7.1193473125169488E-3</v>
      </c>
      <c r="T152" s="5">
        <f t="shared" si="343"/>
        <v>3.6800927545337224E-2</v>
      </c>
      <c r="U152" s="5">
        <f t="shared" si="344"/>
        <v>1.8190305714093368E-2</v>
      </c>
      <c r="V152" s="5">
        <f t="shared" si="345"/>
        <v>2.3957376581734181E-4</v>
      </c>
      <c r="W152" s="5">
        <f t="shared" si="346"/>
        <v>2.4817399800449357E-2</v>
      </c>
      <c r="X152" s="5">
        <f t="shared" si="347"/>
        <v>9.6021323568717537E-3</v>
      </c>
      <c r="Y152" s="5">
        <f t="shared" si="348"/>
        <v>1.8575867443859704E-3</v>
      </c>
      <c r="Z152" s="5">
        <f t="shared" si="349"/>
        <v>2.9970913238942915E-3</v>
      </c>
      <c r="AA152" s="5">
        <f t="shared" si="350"/>
        <v>2.3460115951325759E-3</v>
      </c>
      <c r="AB152" s="5">
        <f t="shared" si="351"/>
        <v>9.1818530196556189E-4</v>
      </c>
      <c r="AC152" s="5">
        <f t="shared" si="352"/>
        <v>4.5348284815987164E-6</v>
      </c>
      <c r="AD152" s="5">
        <f t="shared" si="353"/>
        <v>4.856534336201342E-3</v>
      </c>
      <c r="AE152" s="5">
        <f t="shared" si="354"/>
        <v>1.8790480012758318E-3</v>
      </c>
      <c r="AF152" s="5">
        <f t="shared" si="355"/>
        <v>3.6351245010041644E-4</v>
      </c>
      <c r="AG152" s="5">
        <f t="shared" si="356"/>
        <v>4.6882357906161986E-5</v>
      </c>
      <c r="AH152" s="5">
        <f t="shared" si="357"/>
        <v>2.8990212319849771E-4</v>
      </c>
      <c r="AI152" s="5">
        <f t="shared" si="358"/>
        <v>2.2692459754396728E-4</v>
      </c>
      <c r="AJ152" s="5">
        <f t="shared" si="359"/>
        <v>8.8814066627640248E-5</v>
      </c>
      <c r="AK152" s="5">
        <f t="shared" si="360"/>
        <v>2.317344914363934E-5</v>
      </c>
      <c r="AL152" s="5">
        <f t="shared" si="361"/>
        <v>5.4936684506795095E-8</v>
      </c>
      <c r="AM152" s="5">
        <f t="shared" si="362"/>
        <v>7.6030288260176405E-4</v>
      </c>
      <c r="AN152" s="5">
        <f t="shared" si="363"/>
        <v>2.9416977478523266E-4</v>
      </c>
      <c r="AO152" s="5">
        <f t="shared" si="364"/>
        <v>5.6908804620776885E-5</v>
      </c>
      <c r="AP152" s="5">
        <f t="shared" si="365"/>
        <v>7.3395531446202063E-6</v>
      </c>
      <c r="AQ152" s="5">
        <f t="shared" si="366"/>
        <v>7.0993900752710428E-7</v>
      </c>
      <c r="AR152" s="5">
        <f t="shared" si="367"/>
        <v>2.2433281325787519E-5</v>
      </c>
      <c r="AS152" s="5">
        <f t="shared" si="368"/>
        <v>1.7559938093172647E-5</v>
      </c>
      <c r="AT152" s="5">
        <f t="shared" si="369"/>
        <v>6.872633150675094E-6</v>
      </c>
      <c r="AU152" s="5">
        <f t="shared" si="370"/>
        <v>1.793213855050459E-6</v>
      </c>
      <c r="AV152" s="5">
        <f t="shared" si="371"/>
        <v>3.5091527433292363E-7</v>
      </c>
      <c r="AW152" s="5">
        <f t="shared" si="372"/>
        <v>4.6216976820586803E-10</v>
      </c>
      <c r="AX152" s="5">
        <f t="shared" si="373"/>
        <v>9.9189468812427506E-5</v>
      </c>
      <c r="AY152" s="5">
        <f t="shared" si="374"/>
        <v>3.8377526074568323E-5</v>
      </c>
      <c r="AZ152" s="5">
        <f t="shared" si="375"/>
        <v>7.424349203791881E-6</v>
      </c>
      <c r="BA152" s="5">
        <f t="shared" si="376"/>
        <v>9.575215277945745E-7</v>
      </c>
      <c r="BB152" s="5">
        <f t="shared" si="377"/>
        <v>9.2618974171007643E-8</v>
      </c>
      <c r="BC152" s="5">
        <f t="shared" si="378"/>
        <v>7.1670654935542372E-9</v>
      </c>
      <c r="BD152" s="5">
        <f t="shared" si="379"/>
        <v>1.446614997415718E-6</v>
      </c>
      <c r="BE152" s="5">
        <f t="shared" si="380"/>
        <v>1.1323564052163181E-6</v>
      </c>
      <c r="BF152" s="5">
        <f t="shared" si="381"/>
        <v>4.4318323490529368E-7</v>
      </c>
      <c r="BG152" s="5">
        <f t="shared" si="382"/>
        <v>1.1563578321944768E-7</v>
      </c>
      <c r="BH152" s="5">
        <f t="shared" si="383"/>
        <v>2.262884734961695E-8</v>
      </c>
      <c r="BI152" s="5">
        <f t="shared" si="384"/>
        <v>3.5426039802955861E-9</v>
      </c>
      <c r="BJ152" s="8">
        <f t="shared" si="385"/>
        <v>0.41962702483514475</v>
      </c>
      <c r="BK152" s="8">
        <f t="shared" si="386"/>
        <v>0.41189829531191979</v>
      </c>
      <c r="BL152" s="8">
        <f t="shared" si="387"/>
        <v>0.16549770148855064</v>
      </c>
      <c r="BM152" s="8">
        <f t="shared" si="388"/>
        <v>0.11398559661918703</v>
      </c>
      <c r="BN152" s="8">
        <f t="shared" si="389"/>
        <v>0.88599613927641774</v>
      </c>
    </row>
    <row r="153" spans="1:66" x14ac:dyDescent="0.25">
      <c r="A153" t="s">
        <v>339</v>
      </c>
      <c r="B153" t="s">
        <v>112</v>
      </c>
      <c r="C153" t="s">
        <v>109</v>
      </c>
      <c r="D153" s="11">
        <v>44235</v>
      </c>
      <c r="E153">
        <f>VLOOKUP(A153,home!$A$2:$E$405,3,FALSE)</f>
        <v>1.1719999999999999</v>
      </c>
      <c r="F153">
        <f>VLOOKUP(B153,home!$B$2:$E$405,3,FALSE)</f>
        <v>0.68259999999999998</v>
      </c>
      <c r="G153">
        <f>VLOOKUP(C153,away!$B$2:$E$405,4,FALSE)</f>
        <v>1.5998000000000001</v>
      </c>
      <c r="H153">
        <f>VLOOKUP(A153,away!$A$2:$E$405,3,FALSE)</f>
        <v>1.0484</v>
      </c>
      <c r="I153">
        <f>VLOOKUP(C153,away!$B$2:$E$405,3,FALSE)</f>
        <v>0.95379999999999998</v>
      </c>
      <c r="J153">
        <f>VLOOKUP(B153,home!$B$2:$E$405,4,FALSE)</f>
        <v>0.7631</v>
      </c>
      <c r="K153" s="3">
        <f t="shared" si="334"/>
        <v>1.2798515185599999</v>
      </c>
      <c r="L153" s="3">
        <f t="shared" si="335"/>
        <v>0.76307246735199996</v>
      </c>
      <c r="M153" s="5">
        <f t="shared" si="336"/>
        <v>0.12964906407110857</v>
      </c>
      <c r="N153" s="5">
        <f t="shared" si="337"/>
        <v>0.16593155153129105</v>
      </c>
      <c r="O153" s="5">
        <f t="shared" si="338"/>
        <v>9.8931631210618348E-2</v>
      </c>
      <c r="P153" s="5">
        <f t="shared" si="339"/>
        <v>0.12661779843852777</v>
      </c>
      <c r="Q153" s="5">
        <f t="shared" si="340"/>
        <v>0.10618387410216988</v>
      </c>
      <c r="R153" s="5">
        <f t="shared" si="341"/>
        <v>3.7746001963522326E-2</v>
      </c>
      <c r="S153" s="5">
        <f t="shared" si="342"/>
        <v>3.0914351361276595E-2</v>
      </c>
      <c r="T153" s="5">
        <f t="shared" si="343"/>
        <v>8.1025990804136902E-2</v>
      </c>
      <c r="U153" s="5">
        <f t="shared" si="344"/>
        <v>4.8309277932582793E-2</v>
      </c>
      <c r="V153" s="5">
        <f t="shared" si="345"/>
        <v>3.3546174458331675E-3</v>
      </c>
      <c r="W153" s="5">
        <f t="shared" si="346"/>
        <v>4.5299864172081983E-2</v>
      </c>
      <c r="X153" s="5">
        <f t="shared" si="347"/>
        <v>3.4567079124501063E-2</v>
      </c>
      <c r="Y153" s="5">
        <f t="shared" si="348"/>
        <v>1.3188593178342414E-2</v>
      </c>
      <c r="Z153" s="5">
        <f t="shared" si="349"/>
        <v>9.600978283659474E-3</v>
      </c>
      <c r="AA153" s="5">
        <f t="shared" si="350"/>
        <v>1.228782663600316E-2</v>
      </c>
      <c r="AB153" s="5">
        <f t="shared" si="351"/>
        <v>7.8632967899453319E-3</v>
      </c>
      <c r="AC153" s="5">
        <f t="shared" si="352"/>
        <v>2.0476154158829301E-4</v>
      </c>
      <c r="AD153" s="5">
        <f t="shared" si="353"/>
        <v>1.449427498780022E-2</v>
      </c>
      <c r="AE153" s="5">
        <f t="shared" si="354"/>
        <v>1.1060182177419093E-2</v>
      </c>
      <c r="AF153" s="5">
        <f t="shared" si="355"/>
        <v>4.2198602517429006E-3</v>
      </c>
      <c r="AG153" s="5">
        <f t="shared" si="356"/>
        <v>1.0733530580593624E-3</v>
      </c>
      <c r="AH153" s="5">
        <f t="shared" si="357"/>
        <v>1.8315605469762508E-3</v>
      </c>
      <c r="AI153" s="5">
        <f t="shared" si="358"/>
        <v>2.3441255473821386E-3</v>
      </c>
      <c r="AJ153" s="5">
        <f t="shared" si="359"/>
        <v>1.500066320756161E-3</v>
      </c>
      <c r="AK153" s="5">
        <f t="shared" si="360"/>
        <v>6.3995405285349478E-4</v>
      </c>
      <c r="AL153" s="5">
        <f t="shared" si="361"/>
        <v>7.9989642151427508E-6</v>
      </c>
      <c r="AM153" s="5">
        <f t="shared" si="362"/>
        <v>3.710103970712462E-3</v>
      </c>
      <c r="AN153" s="5">
        <f t="shared" si="363"/>
        <v>2.8310781910640104E-3</v>
      </c>
      <c r="AO153" s="5">
        <f t="shared" si="364"/>
        <v>1.0801589102608254E-3</v>
      </c>
      <c r="AP153" s="5">
        <f t="shared" si="365"/>
        <v>2.7474650826165859E-4</v>
      </c>
      <c r="AQ153" s="5">
        <f t="shared" si="366"/>
        <v>5.2412873988892603E-5</v>
      </c>
      <c r="AR153" s="5">
        <f t="shared" si="367"/>
        <v>2.7952268513714936E-4</v>
      </c>
      <c r="AS153" s="5">
        <f t="shared" si="368"/>
        <v>3.5774753304474935E-4</v>
      </c>
      <c r="AT153" s="5">
        <f t="shared" si="369"/>
        <v>2.2893186171420816E-4</v>
      </c>
      <c r="AU153" s="5">
        <f t="shared" si="370"/>
        <v>9.7666263620565708E-5</v>
      </c>
      <c r="AV153" s="5">
        <f t="shared" si="371"/>
        <v>3.1249578951715587E-5</v>
      </c>
      <c r="AW153" s="5">
        <f t="shared" si="372"/>
        <v>2.1699844670139802E-7</v>
      </c>
      <c r="AX153" s="5">
        <f t="shared" si="373"/>
        <v>7.9139703348863873E-4</v>
      </c>
      <c r="AY153" s="5">
        <f t="shared" si="374"/>
        <v>6.0389328699922895E-4</v>
      </c>
      <c r="AZ153" s="5">
        <f t="shared" si="375"/>
        <v>2.3040717026390548E-4</v>
      </c>
      <c r="BA153" s="5">
        <f t="shared" si="376"/>
        <v>5.8605789302956916E-5</v>
      </c>
      <c r="BB153" s="5">
        <f t="shared" si="377"/>
        <v>1.1180116061129692E-5</v>
      </c>
      <c r="BC153" s="5">
        <f t="shared" si="378"/>
        <v>1.706247749609592E-6</v>
      </c>
      <c r="BD153" s="5">
        <f t="shared" si="379"/>
        <v>3.5549344171410103E-5</v>
      </c>
      <c r="BE153" s="5">
        <f t="shared" si="380"/>
        <v>4.549788212159131E-5</v>
      </c>
      <c r="BF153" s="5">
        <f t="shared" si="381"/>
        <v>2.9115266762291261E-5</v>
      </c>
      <c r="BG153" s="5">
        <f t="shared" si="382"/>
        <v>1.2421072792999318E-5</v>
      </c>
      <c r="BH153" s="5">
        <f t="shared" si="383"/>
        <v>3.9742822190661204E-6</v>
      </c>
      <c r="BI153" s="5">
        <f t="shared" si="384"/>
        <v>1.0172982266515548E-6</v>
      </c>
      <c r="BJ153" s="8">
        <f t="shared" si="385"/>
        <v>0.48669031348569813</v>
      </c>
      <c r="BK153" s="8">
        <f t="shared" si="386"/>
        <v>0.29135248510954875</v>
      </c>
      <c r="BL153" s="8">
        <f t="shared" si="387"/>
        <v>0.21257643406940244</v>
      </c>
      <c r="BM153" s="8">
        <f t="shared" si="388"/>
        <v>0.33455661334251829</v>
      </c>
      <c r="BN153" s="8">
        <f t="shared" si="389"/>
        <v>0.6650599213172379</v>
      </c>
    </row>
    <row r="154" spans="1:66" x14ac:dyDescent="0.25">
      <c r="A154" t="s">
        <v>339</v>
      </c>
      <c r="B154" t="s">
        <v>115</v>
      </c>
      <c r="C154" t="s">
        <v>121</v>
      </c>
      <c r="D154" s="11">
        <v>44235</v>
      </c>
      <c r="E154">
        <f>VLOOKUP(A154,home!$A$2:$E$405,3,FALSE)</f>
        <v>1.1719999999999999</v>
      </c>
      <c r="F154">
        <f>VLOOKUP(B154,home!$B$2:$E$405,3,FALSE)</f>
        <v>1.1944999999999999</v>
      </c>
      <c r="G154">
        <f>VLOOKUP(C154,away!$B$2:$E$405,4,FALSE)</f>
        <v>1.3186</v>
      </c>
      <c r="H154">
        <f>VLOOKUP(A154,away!$A$2:$E$405,3,FALSE)</f>
        <v>1.0484</v>
      </c>
      <c r="I154">
        <f>VLOOKUP(C154,away!$B$2:$E$405,3,FALSE)</f>
        <v>1.0405</v>
      </c>
      <c r="J154">
        <f>VLOOKUP(B154,home!$B$2:$E$405,4,FALSE)</f>
        <v>0.95379999999999998</v>
      </c>
      <c r="K154" s="3">
        <f t="shared" si="334"/>
        <v>1.8459793443999997</v>
      </c>
      <c r="L154" s="3">
        <f t="shared" si="335"/>
        <v>1.04046245876</v>
      </c>
      <c r="M154" s="5">
        <f t="shared" si="336"/>
        <v>5.5774315951904768E-2</v>
      </c>
      <c r="N154" s="5">
        <f t="shared" si="337"/>
        <v>0.1029582351952556</v>
      </c>
      <c r="O154" s="5">
        <f t="shared" si="338"/>
        <v>5.8031081910975932E-2</v>
      </c>
      <c r="P154" s="5">
        <f t="shared" si="339"/>
        <v>0.10712417854084602</v>
      </c>
      <c r="Q154" s="5">
        <f t="shared" si="340"/>
        <v>9.5029387753159472E-2</v>
      </c>
      <c r="R154" s="5">
        <f t="shared" si="341"/>
        <v>3.0189581084798481E-2</v>
      </c>
      <c r="S154" s="5">
        <f t="shared" si="342"/>
        <v>5.1437608118523E-2</v>
      </c>
      <c r="T154" s="5">
        <f t="shared" si="343"/>
        <v>9.8874510436109744E-2</v>
      </c>
      <c r="U154" s="5">
        <f t="shared" si="344"/>
        <v>5.5729343098626927E-2</v>
      </c>
      <c r="V154" s="5">
        <f t="shared" si="345"/>
        <v>1.0977198259249508E-2</v>
      </c>
      <c r="W154" s="5">
        <f t="shared" si="346"/>
        <v>5.8474095634436889E-2</v>
      </c>
      <c r="X154" s="5">
        <f t="shared" si="347"/>
        <v>6.08401013175736E-2</v>
      </c>
      <c r="Y154" s="5">
        <f t="shared" si="348"/>
        <v>3.1650920704045064E-2</v>
      </c>
      <c r="Z154" s="5">
        <f t="shared" si="349"/>
        <v>1.0470375254807941E-2</v>
      </c>
      <c r="AA154" s="5">
        <f t="shared" si="350"/>
        <v>1.932809644849234E-2</v>
      </c>
      <c r="AB154" s="5">
        <f t="shared" si="351"/>
        <v>1.7839633405243929E-2</v>
      </c>
      <c r="AC154" s="5">
        <f t="shared" si="352"/>
        <v>1.317724975793662E-3</v>
      </c>
      <c r="AD154" s="5">
        <f t="shared" si="353"/>
        <v>2.6985493180910175E-2</v>
      </c>
      <c r="AE154" s="5">
        <f t="shared" si="354"/>
        <v>2.8077392585861016E-2</v>
      </c>
      <c r="AF154" s="5">
        <f t="shared" si="355"/>
        <v>1.4606736462727369E-2</v>
      </c>
      <c r="AG154" s="5">
        <f t="shared" si="356"/>
        <v>5.0659203114895562E-3</v>
      </c>
      <c r="AH154" s="5">
        <f t="shared" si="357"/>
        <v>2.7235080954393326E-3</v>
      </c>
      <c r="AI154" s="5">
        <f t="shared" si="358"/>
        <v>5.0275396884871901E-3</v>
      </c>
      <c r="AJ154" s="5">
        <f t="shared" si="359"/>
        <v>4.6403672090492816E-3</v>
      </c>
      <c r="AK154" s="5">
        <f t="shared" si="360"/>
        <v>2.8553406727786831E-3</v>
      </c>
      <c r="AL154" s="5">
        <f t="shared" si="361"/>
        <v>1.0123670952513503E-4</v>
      </c>
      <c r="AM154" s="5">
        <f t="shared" si="362"/>
        <v>9.962932602081441E-3</v>
      </c>
      <c r="AN154" s="5">
        <f t="shared" si="363"/>
        <v>1.0366057351621822E-2</v>
      </c>
      <c r="AO154" s="5">
        <f t="shared" si="364"/>
        <v>5.3927467598578055E-3</v>
      </c>
      <c r="AP154" s="5">
        <f t="shared" si="365"/>
        <v>1.8703168510772257E-3</v>
      </c>
      <c r="AQ154" s="5">
        <f t="shared" si="366"/>
        <v>4.8649861738301768E-4</v>
      </c>
      <c r="AR154" s="5">
        <f t="shared" si="367"/>
        <v>5.6674158588671463E-4</v>
      </c>
      <c r="AS154" s="5">
        <f t="shared" si="368"/>
        <v>1.0461932611593736E-3</v>
      </c>
      <c r="AT154" s="5">
        <f t="shared" si="369"/>
        <v>9.6562557517533912E-4</v>
      </c>
      <c r="AU154" s="5">
        <f t="shared" si="370"/>
        <v>5.9417495539934833E-4</v>
      </c>
      <c r="AV154" s="5">
        <f t="shared" si="371"/>
        <v>2.7420867365674705E-4</v>
      </c>
      <c r="AW154" s="5">
        <f t="shared" si="372"/>
        <v>5.4011815100869506E-6</v>
      </c>
      <c r="AX154" s="5">
        <f t="shared" si="373"/>
        <v>3.0652279655152791E-3</v>
      </c>
      <c r="AY154" s="5">
        <f t="shared" si="374"/>
        <v>3.1892546256599404E-3</v>
      </c>
      <c r="AZ154" s="5">
        <f t="shared" si="375"/>
        <v>1.6591498547129219E-3</v>
      </c>
      <c r="BA154" s="5">
        <f t="shared" si="376"/>
        <v>5.7542771242863463E-4</v>
      </c>
      <c r="BB154" s="5">
        <f t="shared" si="377"/>
        <v>1.4967773312803484E-4</v>
      </c>
      <c r="BC154" s="5">
        <f t="shared" si="378"/>
        <v>3.1146812446403654E-5</v>
      </c>
      <c r="BD154" s="5">
        <f t="shared" si="379"/>
        <v>9.8278890655538765E-5</v>
      </c>
      <c r="BE154" s="5">
        <f t="shared" si="380"/>
        <v>1.8142080214067071E-4</v>
      </c>
      <c r="BF154" s="5">
        <f t="shared" si="381"/>
        <v>1.6744952669807869E-4</v>
      </c>
      <c r="BG154" s="5">
        <f t="shared" si="382"/>
        <v>1.0303612250473652E-4</v>
      </c>
      <c r="BH154" s="5">
        <f t="shared" si="383"/>
        <v>4.7550638467702892E-5</v>
      </c>
      <c r="BI154" s="5">
        <f t="shared" si="384"/>
        <v>1.7555499284882312E-5</v>
      </c>
      <c r="BJ154" s="8">
        <f t="shared" si="385"/>
        <v>0.55931123046748099</v>
      </c>
      <c r="BK154" s="8">
        <f t="shared" si="386"/>
        <v>0.22992151718150203</v>
      </c>
      <c r="BL154" s="8">
        <f t="shared" si="387"/>
        <v>0.20042672714492124</v>
      </c>
      <c r="BM154" s="8">
        <f t="shared" si="388"/>
        <v>0.54783921616762199</v>
      </c>
      <c r="BN154" s="8">
        <f t="shared" si="389"/>
        <v>0.44910678043694024</v>
      </c>
    </row>
    <row r="155" spans="1:66" s="10" customFormat="1" x14ac:dyDescent="0.25">
      <c r="A155" t="s">
        <v>341</v>
      </c>
      <c r="B155" t="s">
        <v>153</v>
      </c>
      <c r="C155" t="s">
        <v>150</v>
      </c>
      <c r="D155" s="11">
        <v>44235</v>
      </c>
      <c r="E155">
        <f>VLOOKUP(A155,home!$A$2:$E$405,3,FALSE)</f>
        <v>1.3095000000000001</v>
      </c>
      <c r="F155">
        <f>VLOOKUP(B155,home!$B$2:$E$405,3,FALSE)</f>
        <v>0.57269999999999999</v>
      </c>
      <c r="G155">
        <f>VLOOKUP(C155,away!$B$2:$E$405,4,FALSE)</f>
        <v>0.5091</v>
      </c>
      <c r="H155">
        <f>VLOOKUP(A155,away!$A$2:$E$405,3,FALSE)</f>
        <v>1.2142999999999999</v>
      </c>
      <c r="I155">
        <f>VLOOKUP(C155,away!$B$2:$E$405,3,FALSE)</f>
        <v>1.0980000000000001</v>
      </c>
      <c r="J155">
        <f>VLOOKUP(B155,home!$B$2:$E$405,4,FALSE)</f>
        <v>1.2353000000000001</v>
      </c>
      <c r="K155" s="3">
        <f t="shared" si="334"/>
        <v>0.38179987591500003</v>
      </c>
      <c r="L155" s="3">
        <f t="shared" si="335"/>
        <v>1.6470272194200002</v>
      </c>
      <c r="M155" s="5">
        <f t="shared" si="336"/>
        <v>0.13148965556874831</v>
      </c>
      <c r="N155" s="5">
        <f t="shared" si="337"/>
        <v>5.0202734180254199E-2</v>
      </c>
      <c r="O155" s="5">
        <f t="shared" si="338"/>
        <v>0.21656704179388903</v>
      </c>
      <c r="P155" s="5">
        <f t="shared" si="339"/>
        <v>8.2685269684185464E-2</v>
      </c>
      <c r="Q155" s="5">
        <f t="shared" si="340"/>
        <v>9.5836988403073895E-3</v>
      </c>
      <c r="R155" s="5">
        <f t="shared" si="341"/>
        <v>0.17834590633190209</v>
      </c>
      <c r="S155" s="5">
        <f t="shared" si="342"/>
        <v>1.299884350821021E-2</v>
      </c>
      <c r="T155" s="5">
        <f t="shared" si="343"/>
        <v>1.5784612852710156E-2</v>
      </c>
      <c r="U155" s="5">
        <f t="shared" si="344"/>
        <v>6.8092444907468436E-2</v>
      </c>
      <c r="V155" s="5">
        <f t="shared" si="345"/>
        <v>9.0823611130799167E-4</v>
      </c>
      <c r="W155" s="5">
        <f t="shared" si="346"/>
        <v>1.2196850093453635E-3</v>
      </c>
      <c r="X155" s="5">
        <f t="shared" si="347"/>
        <v>2.0088544095103506E-3</v>
      </c>
      <c r="Y155" s="5">
        <f t="shared" si="348"/>
        <v>1.6543189461577204E-3</v>
      </c>
      <c r="Z155" s="5">
        <f t="shared" si="349"/>
        <v>9.7913520733590817E-2</v>
      </c>
      <c r="AA155" s="5">
        <f t="shared" si="350"/>
        <v>3.738337006648576E-2</v>
      </c>
      <c r="AB155" s="5">
        <f t="shared" si="351"/>
        <v>7.1364830263343929E-3</v>
      </c>
      <c r="AC155" s="5">
        <f t="shared" si="352"/>
        <v>3.5695653906949824E-5</v>
      </c>
      <c r="AD155" s="5">
        <f t="shared" si="353"/>
        <v>1.1641889630586138E-4</v>
      </c>
      <c r="AE155" s="5">
        <f t="shared" si="354"/>
        <v>1.9174509107058817E-4</v>
      </c>
      <c r="AF155" s="5">
        <f t="shared" si="355"/>
        <v>1.5790469209171282E-4</v>
      </c>
      <c r="AG155" s="5">
        <f t="shared" si="356"/>
        <v>8.6691108649728348E-5</v>
      </c>
      <c r="AH155" s="5">
        <f t="shared" si="357"/>
        <v>4.0316558449367178E-2</v>
      </c>
      <c r="AI155" s="5">
        <f t="shared" si="358"/>
        <v>1.5392857013288236E-2</v>
      </c>
      <c r="AJ155" s="5">
        <f t="shared" si="359"/>
        <v>2.9384954488253924E-3</v>
      </c>
      <c r="AK155" s="5">
        <f t="shared" si="360"/>
        <v>3.7397239924610902E-4</v>
      </c>
      <c r="AL155" s="5">
        <f t="shared" si="361"/>
        <v>8.9786675828847171E-7</v>
      </c>
      <c r="AM155" s="5">
        <f t="shared" si="362"/>
        <v>8.8897440327478279E-6</v>
      </c>
      <c r="AN155" s="5">
        <f t="shared" si="363"/>
        <v>1.4641650395612192E-5</v>
      </c>
      <c r="AO155" s="5">
        <f t="shared" si="364"/>
        <v>1.2057598369402451E-5</v>
      </c>
      <c r="AP155" s="5">
        <f t="shared" si="365"/>
        <v>6.6197309050800159E-6</v>
      </c>
      <c r="AQ155" s="5">
        <f t="shared" si="366"/>
        <v>2.7257192464756464E-6</v>
      </c>
      <c r="AR155" s="5">
        <f t="shared" si="367"/>
        <v>1.3280493831889017E-2</v>
      </c>
      <c r="AS155" s="5">
        <f t="shared" si="368"/>
        <v>5.0704908971051501E-3</v>
      </c>
      <c r="AT155" s="5">
        <f t="shared" si="369"/>
        <v>9.6795639767144153E-4</v>
      </c>
      <c r="AU155" s="5">
        <f t="shared" si="370"/>
        <v>1.2318854417402893E-4</v>
      </c>
      <c r="AV155" s="5">
        <f t="shared" si="371"/>
        <v>1.1758342719948437E-5</v>
      </c>
      <c r="AW155" s="5">
        <f t="shared" si="372"/>
        <v>1.5683607016762127E-8</v>
      </c>
      <c r="AX155" s="5">
        <f t="shared" si="373"/>
        <v>5.6568386143653838E-7</v>
      </c>
      <c r="AY155" s="5">
        <f t="shared" si="374"/>
        <v>9.3169671737259027E-7</v>
      </c>
      <c r="AZ155" s="5">
        <f t="shared" si="375"/>
        <v>7.6726492687845986E-7</v>
      </c>
      <c r="BA155" s="5">
        <f t="shared" si="376"/>
        <v>4.2123540635837317E-7</v>
      </c>
      <c r="BB155" s="5">
        <f t="shared" si="377"/>
        <v>1.7344654501392141E-7</v>
      </c>
      <c r="BC155" s="5">
        <f t="shared" si="378"/>
        <v>5.7134236150456924E-8</v>
      </c>
      <c r="BD155" s="5">
        <f t="shared" si="379"/>
        <v>3.6455558047434403E-3</v>
      </c>
      <c r="BE155" s="5">
        <f t="shared" si="380"/>
        <v>1.3918727538922537E-3</v>
      </c>
      <c r="BF155" s="5">
        <f t="shared" si="381"/>
        <v>2.6570842236276583E-4</v>
      </c>
      <c r="BG155" s="5">
        <f t="shared" si="382"/>
        <v>3.3815814229224802E-5</v>
      </c>
      <c r="BH155" s="5">
        <f t="shared" si="383"/>
        <v>3.2277184191706806E-6</v>
      </c>
      <c r="BI155" s="5">
        <f t="shared" si="384"/>
        <v>2.4646849838558524E-7</v>
      </c>
      <c r="BJ155" s="8">
        <f t="shared" si="385"/>
        <v>8.105451493104561E-2</v>
      </c>
      <c r="BK155" s="8">
        <f t="shared" si="386"/>
        <v>0.22811953008983457</v>
      </c>
      <c r="BL155" s="8">
        <f t="shared" si="387"/>
        <v>0.59134144443251146</v>
      </c>
      <c r="BM155" s="8">
        <f t="shared" si="388"/>
        <v>0.32955378777458572</v>
      </c>
      <c r="BN155" s="8">
        <f t="shared" si="389"/>
        <v>0.66887430639928647</v>
      </c>
    </row>
    <row r="156" spans="1:66" x14ac:dyDescent="0.25">
      <c r="A156" t="s">
        <v>351</v>
      </c>
      <c r="B156" t="s">
        <v>161</v>
      </c>
      <c r="C156" t="s">
        <v>159</v>
      </c>
      <c r="D156" s="11">
        <v>44235</v>
      </c>
      <c r="E156">
        <f>VLOOKUP(A156,home!$A$2:$E$405,3,FALSE)</f>
        <v>1.2019</v>
      </c>
      <c r="F156">
        <f>VLOOKUP(B156,home!$B$2:$E$405,3,FALSE)</f>
        <v>1.3867</v>
      </c>
      <c r="G156">
        <f>VLOOKUP(C156,away!$B$2:$E$405,4,FALSE)</f>
        <v>1.3311999999999999</v>
      </c>
      <c r="H156">
        <f>VLOOKUP(A156,away!$A$2:$E$405,3,FALSE)</f>
        <v>1.1635</v>
      </c>
      <c r="I156">
        <f>VLOOKUP(C156,away!$B$2:$E$405,3,FALSE)</f>
        <v>1.3752</v>
      </c>
      <c r="J156">
        <f>VLOOKUP(B156,home!$B$2:$E$405,4,FALSE)</f>
        <v>0.57299999999999995</v>
      </c>
      <c r="K156" s="3">
        <f t="shared" si="334"/>
        <v>2.2186774005759999</v>
      </c>
      <c r="L156" s="3">
        <f t="shared" si="335"/>
        <v>0.91682589959999983</v>
      </c>
      <c r="M156" s="5">
        <f t="shared" si="336"/>
        <v>4.3477865904104851E-2</v>
      </c>
      <c r="N156" s="5">
        <f t="shared" si="337"/>
        <v>9.6463358506711255E-2</v>
      </c>
      <c r="O156" s="5">
        <f t="shared" si="338"/>
        <v>3.9861633520219091E-2</v>
      </c>
      <c r="P156" s="5">
        <f t="shared" si="339"/>
        <v>8.8440105441352834E-2</v>
      </c>
      <c r="Q156" s="5">
        <f t="shared" si="340"/>
        <v>0.10701053675125045</v>
      </c>
      <c r="R156" s="5">
        <f t="shared" si="341"/>
        <v>1.8273089005850188E-2</v>
      </c>
      <c r="S156" s="5">
        <f t="shared" si="342"/>
        <v>4.4974909001565942E-2</v>
      </c>
      <c r="T156" s="5">
        <f t="shared" si="343"/>
        <v>9.811003162364404E-2</v>
      </c>
      <c r="U156" s="5">
        <f t="shared" si="344"/>
        <v>4.0542089615993579E-2</v>
      </c>
      <c r="V156" s="5">
        <f t="shared" si="345"/>
        <v>1.0165033560056455E-2</v>
      </c>
      <c r="W156" s="5">
        <f t="shared" si="346"/>
        <v>7.9140619837835616E-2</v>
      </c>
      <c r="X156" s="5">
        <f t="shared" si="347"/>
        <v>7.255816997772524E-2</v>
      </c>
      <c r="Y156" s="5">
        <f t="shared" si="348"/>
        <v>3.3261604731578819E-2</v>
      </c>
      <c r="Z156" s="5">
        <f t="shared" si="349"/>
        <v>5.5844137554198221E-3</v>
      </c>
      <c r="AA156" s="5">
        <f t="shared" si="350"/>
        <v>1.239001259461571E-2</v>
      </c>
      <c r="AB156" s="5">
        <f t="shared" si="351"/>
        <v>1.3744720468262943E-2</v>
      </c>
      <c r="AC156" s="5">
        <f t="shared" si="352"/>
        <v>1.2923194095029839E-3</v>
      </c>
      <c r="AD156" s="5">
        <f t="shared" si="353"/>
        <v>4.3896876175445659E-2</v>
      </c>
      <c r="AE156" s="5">
        <f t="shared" si="354"/>
        <v>4.0245792989182766E-2</v>
      </c>
      <c r="AF156" s="5">
        <f t="shared" si="355"/>
        <v>1.8449192681211427E-2</v>
      </c>
      <c r="AG156" s="5">
        <f t="shared" si="356"/>
        <v>5.6382325589484673E-3</v>
      </c>
      <c r="AH156" s="5">
        <f t="shared" si="357"/>
        <v>1.2799837912628475E-3</v>
      </c>
      <c r="AI156" s="5">
        <f t="shared" si="358"/>
        <v>2.8398711107784679E-3</v>
      </c>
      <c r="AJ156" s="5">
        <f t="shared" si="359"/>
        <v>3.1503789270164247E-3</v>
      </c>
      <c r="AK156" s="5">
        <f t="shared" si="360"/>
        <v>2.3298915095407362E-3</v>
      </c>
      <c r="AL156" s="5">
        <f t="shared" si="361"/>
        <v>1.0515039086089085E-4</v>
      </c>
      <c r="AM156" s="5">
        <f t="shared" si="362"/>
        <v>1.9478601425268832E-2</v>
      </c>
      <c r="AN156" s="5">
        <f t="shared" si="363"/>
        <v>1.7858486274671938E-2</v>
      </c>
      <c r="AO156" s="5">
        <f t="shared" si="364"/>
        <v>8.1865613721351736E-3</v>
      </c>
      <c r="AP156" s="5">
        <f t="shared" si="365"/>
        <v>2.5018838315461469E-3</v>
      </c>
      <c r="AQ156" s="5">
        <f t="shared" si="366"/>
        <v>5.7344797363799742E-4</v>
      </c>
      <c r="AR156" s="5">
        <f t="shared" si="367"/>
        <v>2.3470445817959582E-4</v>
      </c>
      <c r="AS156" s="5">
        <f t="shared" si="368"/>
        <v>5.2073347717750422E-4</v>
      </c>
      <c r="AT156" s="5">
        <f t="shared" si="369"/>
        <v>5.7766979876854344E-4</v>
      </c>
      <c r="AU156" s="5">
        <f t="shared" si="370"/>
        <v>4.272209758410176E-4</v>
      </c>
      <c r="AV156" s="5">
        <f t="shared" si="371"/>
        <v>2.3696638103762289E-4</v>
      </c>
      <c r="AW156" s="5">
        <f t="shared" si="372"/>
        <v>5.9414086414093328E-6</v>
      </c>
      <c r="AX156" s="5">
        <f t="shared" si="373"/>
        <v>7.2027887961785744E-3</v>
      </c>
      <c r="AY156" s="5">
        <f t="shared" si="374"/>
        <v>6.6037033176852208E-3</v>
      </c>
      <c r="AZ156" s="5">
        <f t="shared" si="375"/>
        <v>3.0272231174641282E-3</v>
      </c>
      <c r="BA156" s="5">
        <f t="shared" si="376"/>
        <v>9.2514551931965525E-4</v>
      </c>
      <c r="BB156" s="5">
        <f t="shared" si="377"/>
        <v>2.1204934325278792E-4</v>
      </c>
      <c r="BC156" s="5">
        <f t="shared" si="378"/>
        <v>3.8882465977465305E-5</v>
      </c>
      <c r="BD156" s="5">
        <f t="shared" si="379"/>
        <v>3.5863854335106395E-5</v>
      </c>
      <c r="BE156" s="5">
        <f t="shared" si="380"/>
        <v>7.9570323110850167E-5</v>
      </c>
      <c r="BF156" s="5">
        <f t="shared" si="381"/>
        <v>8.8270438821286742E-5</v>
      </c>
      <c r="BG156" s="5">
        <f t="shared" si="382"/>
        <v>6.5281209250571772E-5</v>
      </c>
      <c r="BH156" s="5">
        <f t="shared" si="383"/>
        <v>3.6209485911629142E-5</v>
      </c>
      <c r="BI156" s="5">
        <f t="shared" si="384"/>
        <v>1.6067433615721302E-5</v>
      </c>
      <c r="BJ156" s="8">
        <f t="shared" si="385"/>
        <v>0.66138318927067163</v>
      </c>
      <c r="BK156" s="8">
        <f t="shared" si="386"/>
        <v>0.1950590870251292</v>
      </c>
      <c r="BL156" s="8">
        <f t="shared" si="387"/>
        <v>0.13673022837958948</v>
      </c>
      <c r="BM156" s="8">
        <f t="shared" si="388"/>
        <v>0.59863256739227766</v>
      </c>
      <c r="BN156" s="8">
        <f t="shared" si="389"/>
        <v>0.39352658912948868</v>
      </c>
    </row>
    <row r="157" spans="1:66" x14ac:dyDescent="0.25">
      <c r="A157" t="s">
        <v>342</v>
      </c>
      <c r="B157" t="s">
        <v>171</v>
      </c>
      <c r="C157" t="s">
        <v>167</v>
      </c>
      <c r="D157" s="11">
        <v>44235</v>
      </c>
      <c r="E157">
        <f>VLOOKUP(A157,home!$A$2:$E$405,3,FALSE)</f>
        <v>1.3226</v>
      </c>
      <c r="F157">
        <f>VLOOKUP(B157,home!$B$2:$E$405,3,FALSE)</f>
        <v>0.75609999999999999</v>
      </c>
      <c r="G157">
        <f>VLOOKUP(C157,away!$B$2:$E$405,4,FALSE)</f>
        <v>0.9073</v>
      </c>
      <c r="H157">
        <f>VLOOKUP(A157,away!$A$2:$E$405,3,FALSE)</f>
        <v>1.2016</v>
      </c>
      <c r="I157">
        <f>VLOOKUP(C157,away!$B$2:$E$405,3,FALSE)</f>
        <v>0.66579999999999995</v>
      </c>
      <c r="J157">
        <f>VLOOKUP(B157,home!$B$2:$E$405,4,FALSE)</f>
        <v>1.0403</v>
      </c>
      <c r="K157" s="3">
        <f t="shared" si="334"/>
        <v>0.90731620437799998</v>
      </c>
      <c r="L157" s="3">
        <f t="shared" si="335"/>
        <v>0.83226629878399994</v>
      </c>
      <c r="M157" s="5">
        <f t="shared" si="336"/>
        <v>0.17559369512830772</v>
      </c>
      <c r="N157" s="5">
        <f t="shared" si="337"/>
        <v>0.15931900497652385</v>
      </c>
      <c r="O157" s="5">
        <f t="shared" si="338"/>
        <v>0.14614071473424273</v>
      </c>
      <c r="P157" s="5">
        <f t="shared" si="339"/>
        <v>0.13259583859776117</v>
      </c>
      <c r="Q157" s="5">
        <f t="shared" si="340"/>
        <v>7.2276357440289651E-2</v>
      </c>
      <c r="R157" s="5">
        <f t="shared" si="341"/>
        <v>6.081399587675828E-2</v>
      </c>
      <c r="S157" s="5">
        <f t="shared" si="342"/>
        <v>2.5031730781387786E-2</v>
      </c>
      <c r="T157" s="5">
        <f t="shared" si="343"/>
        <v>6.0153176496419283E-2</v>
      </c>
      <c r="U157" s="5">
        <f t="shared" si="344"/>
        <v>5.5177523911959667E-2</v>
      </c>
      <c r="V157" s="5">
        <f t="shared" si="345"/>
        <v>2.1002420338651117E-3</v>
      </c>
      <c r="W157" s="5">
        <f t="shared" si="346"/>
        <v>2.1859170099663747E-2</v>
      </c>
      <c r="X157" s="5">
        <f t="shared" si="347"/>
        <v>1.8192650593337023E-2</v>
      </c>
      <c r="Y157" s="5">
        <f t="shared" si="348"/>
        <v>7.5705649871935727E-3</v>
      </c>
      <c r="Z157" s="5">
        <f t="shared" si="349"/>
        <v>1.6871146420871685E-2</v>
      </c>
      <c r="AA157" s="5">
        <f t="shared" si="350"/>
        <v>1.5307464534090777E-2</v>
      </c>
      <c r="AB157" s="5">
        <f t="shared" si="351"/>
        <v>6.9443553098610458E-3</v>
      </c>
      <c r="AC157" s="5">
        <f t="shared" si="352"/>
        <v>9.9122064695689212E-5</v>
      </c>
      <c r="AD157" s="5">
        <f t="shared" si="353"/>
        <v>4.9582948114199931E-3</v>
      </c>
      <c r="AE157" s="5">
        <f t="shared" si="354"/>
        <v>4.1266216709804288E-3</v>
      </c>
      <c r="AF157" s="5">
        <f t="shared" si="355"/>
        <v>1.7172240722943633E-3</v>
      </c>
      <c r="AG157" s="5">
        <f t="shared" si="356"/>
        <v>4.7639590761040589E-4</v>
      </c>
      <c r="AH157" s="5">
        <f t="shared" si="357"/>
        <v>3.5103216469854507E-3</v>
      </c>
      <c r="AI157" s="5">
        <f t="shared" si="358"/>
        <v>3.1849717128887688E-3</v>
      </c>
      <c r="AJ157" s="5">
        <f t="shared" si="359"/>
        <v>1.4448882227947673E-3</v>
      </c>
      <c r="AK157" s="5">
        <f t="shared" si="360"/>
        <v>4.3699016601887416E-4</v>
      </c>
      <c r="AL157" s="5">
        <f t="shared" si="361"/>
        <v>2.9939966312031043E-6</v>
      </c>
      <c r="AM157" s="5">
        <f t="shared" si="362"/>
        <v>8.9974824569694415E-4</v>
      </c>
      <c r="AN157" s="5">
        <f t="shared" si="363"/>
        <v>7.488301422835927E-4</v>
      </c>
      <c r="AO157" s="5">
        <f t="shared" si="364"/>
        <v>3.1161304546813086E-4</v>
      </c>
      <c r="AP157" s="5">
        <f t="shared" si="365"/>
        <v>8.6448345334857196E-5</v>
      </c>
      <c r="AQ157" s="5">
        <f t="shared" si="366"/>
        <v>1.7987011101960665E-5</v>
      </c>
      <c r="AR157" s="5">
        <f t="shared" si="367"/>
        <v>5.8430448093558726E-4</v>
      </c>
      <c r="AS157" s="5">
        <f t="shared" si="368"/>
        <v>5.3014892384353448E-4</v>
      </c>
      <c r="AT157" s="5">
        <f t="shared" si="369"/>
        <v>2.4050635466839852E-4</v>
      </c>
      <c r="AU157" s="5">
        <f t="shared" si="370"/>
        <v>7.2738437615506814E-5</v>
      </c>
      <c r="AV157" s="5">
        <f t="shared" si="371"/>
        <v>1.6499190782421893E-5</v>
      </c>
      <c r="AW157" s="5">
        <f t="shared" si="372"/>
        <v>6.2801466157294141E-8</v>
      </c>
      <c r="AX157" s="5">
        <f t="shared" si="373"/>
        <v>1.3605936053025252E-4</v>
      </c>
      <c r="AY157" s="5">
        <f t="shared" si="374"/>
        <v>1.132376204034311E-4</v>
      </c>
      <c r="AZ157" s="5">
        <f t="shared" si="375"/>
        <v>4.7121927608135579E-5</v>
      </c>
      <c r="BA157" s="5">
        <f t="shared" si="376"/>
        <v>1.3072664093996862E-5</v>
      </c>
      <c r="BB157" s="5">
        <f t="shared" si="377"/>
        <v>2.7199844401893149E-6</v>
      </c>
      <c r="BC157" s="5">
        <f t="shared" si="378"/>
        <v>4.5275027655728629E-7</v>
      </c>
      <c r="BD157" s="5">
        <f t="shared" si="379"/>
        <v>8.1049487951861211E-5</v>
      </c>
      <c r="BE157" s="5">
        <f t="shared" si="380"/>
        <v>7.3537513775263148E-5</v>
      </c>
      <c r="BF157" s="5">
        <f t="shared" si="381"/>
        <v>3.3360888938983322E-5</v>
      </c>
      <c r="BG157" s="5">
        <f t="shared" si="382"/>
        <v>1.0089625042264787E-5</v>
      </c>
      <c r="BH157" s="5">
        <f t="shared" si="383"/>
        <v>2.2886200742362254E-6</v>
      </c>
      <c r="BI157" s="5">
        <f t="shared" si="384"/>
        <v>4.1530041580386184E-7</v>
      </c>
      <c r="BJ157" s="8">
        <f t="shared" si="385"/>
        <v>0.3530267521529703</v>
      </c>
      <c r="BK157" s="8">
        <f t="shared" si="386"/>
        <v>0.33553686022305212</v>
      </c>
      <c r="BL157" s="8">
        <f t="shared" si="387"/>
        <v>0.2946061649396442</v>
      </c>
      <c r="BM157" s="8">
        <f t="shared" si="388"/>
        <v>0.25318814216371754</v>
      </c>
      <c r="BN157" s="8">
        <f t="shared" si="389"/>
        <v>0.74673960675388329</v>
      </c>
    </row>
    <row r="158" spans="1:66" x14ac:dyDescent="0.25">
      <c r="A158" t="s">
        <v>342</v>
      </c>
      <c r="B158" t="s">
        <v>174</v>
      </c>
      <c r="C158" t="s">
        <v>170</v>
      </c>
      <c r="D158" s="11">
        <v>44235</v>
      </c>
      <c r="E158">
        <f>VLOOKUP(A158,home!$A$2:$E$405,3,FALSE)</f>
        <v>1.3226</v>
      </c>
      <c r="F158">
        <f>VLOOKUP(B158,home!$B$2:$E$405,3,FALSE)</f>
        <v>1.0309999999999999</v>
      </c>
      <c r="G158">
        <f>VLOOKUP(C158,away!$B$2:$E$405,4,FALSE)</f>
        <v>1.0710999999999999</v>
      </c>
      <c r="H158">
        <f>VLOOKUP(A158,away!$A$2:$E$405,3,FALSE)</f>
        <v>1.2016</v>
      </c>
      <c r="I158">
        <f>VLOOKUP(C158,away!$B$2:$E$405,3,FALSE)</f>
        <v>1.0403</v>
      </c>
      <c r="J158">
        <f>VLOOKUP(B158,home!$B$2:$E$405,4,FALSE)</f>
        <v>0.68089999999999995</v>
      </c>
      <c r="K158" s="3">
        <f t="shared" si="334"/>
        <v>1.4605526026599998</v>
      </c>
      <c r="L158" s="3">
        <f t="shared" si="335"/>
        <v>0.8511416684319999</v>
      </c>
      <c r="M158" s="5">
        <f t="shared" si="336"/>
        <v>9.9093218477564859E-2</v>
      </c>
      <c r="N158" s="5">
        <f t="shared" si="337"/>
        <v>0.14473085815336334</v>
      </c>
      <c r="O158" s="5">
        <f t="shared" si="338"/>
        <v>8.4342367305291224E-2</v>
      </c>
      <c r="P158" s="5">
        <f t="shared" si="339"/>
        <v>0.12318646408224877</v>
      </c>
      <c r="Q158" s="5">
        <f t="shared" si="340"/>
        <v>0.10569351578055505</v>
      </c>
      <c r="R158" s="5">
        <f t="shared" si="341"/>
        <v>3.5893651613865062E-2</v>
      </c>
      <c r="S158" s="5">
        <f t="shared" si="342"/>
        <v>3.8284418364418232E-2</v>
      </c>
      <c r="T158" s="5">
        <f t="shared" si="343"/>
        <v>8.9960155363905531E-2</v>
      </c>
      <c r="U158" s="5">
        <f t="shared" si="344"/>
        <v>5.2424566283601912E-2</v>
      </c>
      <c r="V158" s="5">
        <f t="shared" si="345"/>
        <v>5.2880870941693064E-3</v>
      </c>
      <c r="W158" s="5">
        <f t="shared" si="346"/>
        <v>5.145697985252512E-2</v>
      </c>
      <c r="X158" s="5">
        <f t="shared" si="347"/>
        <v>4.3797179684150027E-2</v>
      </c>
      <c r="Y158" s="5">
        <f t="shared" si="348"/>
        <v>1.8638802294491771E-2</v>
      </c>
      <c r="Z158" s="5">
        <f t="shared" si="349"/>
        <v>1.0183527506914021E-2</v>
      </c>
      <c r="AA158" s="5">
        <f t="shared" si="350"/>
        <v>1.4873577604482971E-2</v>
      </c>
      <c r="AB158" s="5">
        <f t="shared" si="351"/>
        <v>1.0861821240546547E-2</v>
      </c>
      <c r="AC158" s="5">
        <f t="shared" si="352"/>
        <v>4.1086360455456827E-4</v>
      </c>
      <c r="AD158" s="5">
        <f t="shared" si="353"/>
        <v>1.8788906462157185E-2</v>
      </c>
      <c r="AE158" s="5">
        <f t="shared" si="354"/>
        <v>1.5992021194213248E-2</v>
      </c>
      <c r="AF158" s="5">
        <f t="shared" si="355"/>
        <v>6.8057378004212831E-3</v>
      </c>
      <c r="AG158" s="5">
        <f t="shared" si="356"/>
        <v>1.9308823421204338E-3</v>
      </c>
      <c r="AH158" s="5">
        <f t="shared" si="357"/>
        <v>2.1669061481894903E-3</v>
      </c>
      <c r="AI158" s="5">
        <f t="shared" si="358"/>
        <v>3.1648804144581151E-3</v>
      </c>
      <c r="AJ158" s="5">
        <f t="shared" si="359"/>
        <v>2.3112371632222298E-3</v>
      </c>
      <c r="AK158" s="5">
        <f t="shared" si="360"/>
        <v>1.1252278180362469E-3</v>
      </c>
      <c r="AL158" s="5">
        <f t="shared" si="361"/>
        <v>2.0430392893787612E-5</v>
      </c>
      <c r="AM158" s="5">
        <f t="shared" si="362"/>
        <v>5.488437246887792E-3</v>
      </c>
      <c r="AN158" s="5">
        <f t="shared" si="363"/>
        <v>4.6714376354004073E-3</v>
      </c>
      <c r="AO158" s="5">
        <f t="shared" si="364"/>
        <v>1.9880276114853691E-3</v>
      </c>
      <c r="AP158" s="5">
        <f t="shared" si="365"/>
        <v>5.6403104604284715E-4</v>
      </c>
      <c r="AQ158" s="5">
        <f t="shared" si="366"/>
        <v>1.2001758139408872E-4</v>
      </c>
      <c r="AR158" s="5">
        <f t="shared" si="367"/>
        <v>3.6886882286111243E-4</v>
      </c>
      <c r="AS158" s="5">
        <f t="shared" si="368"/>
        <v>5.3875231926992808E-4</v>
      </c>
      <c r="AT158" s="5">
        <f t="shared" si="369"/>
        <v>3.9343805104940241E-4</v>
      </c>
      <c r="AU158" s="5">
        <f t="shared" si="370"/>
        <v>1.9154565648189407E-4</v>
      </c>
      <c r="AV158" s="5">
        <f t="shared" si="371"/>
        <v>6.9940626775712167E-5</v>
      </c>
      <c r="AW158" s="5">
        <f t="shared" si="372"/>
        <v>7.0549391636348727E-7</v>
      </c>
      <c r="AX158" s="5">
        <f t="shared" si="373"/>
        <v>1.3360252175796743E-3</v>
      </c>
      <c r="AY158" s="5">
        <f t="shared" si="374"/>
        <v>1.1371467327579896E-3</v>
      </c>
      <c r="AZ158" s="5">
        <f t="shared" si="375"/>
        <v>4.8393648368581625E-4</v>
      </c>
      <c r="BA158" s="5">
        <f t="shared" si="376"/>
        <v>1.3729950204648703E-4</v>
      </c>
      <c r="BB158" s="5">
        <f t="shared" si="377"/>
        <v>2.9215331811682426E-5</v>
      </c>
      <c r="BC158" s="5">
        <f t="shared" si="378"/>
        <v>4.9732772523979746E-6</v>
      </c>
      <c r="BD158" s="5">
        <f t="shared" si="379"/>
        <v>5.2326604220425829E-5</v>
      </c>
      <c r="BE158" s="5">
        <f t="shared" si="380"/>
        <v>7.6425757982502665E-5</v>
      </c>
      <c r="BF158" s="5">
        <f t="shared" si="381"/>
        <v>5.5811919865803772E-5</v>
      </c>
      <c r="BG158" s="5">
        <f t="shared" si="382"/>
        <v>2.7172081606483666E-5</v>
      </c>
      <c r="BH158" s="5">
        <f t="shared" si="383"/>
        <v>9.9215636275099074E-6</v>
      </c>
      <c r="BI158" s="5">
        <f t="shared" si="384"/>
        <v>2.8981931157232765E-6</v>
      </c>
      <c r="BJ158" s="8">
        <f t="shared" si="385"/>
        <v>0.51375558659424758</v>
      </c>
      <c r="BK158" s="8">
        <f t="shared" si="386"/>
        <v>0.2674206287486075</v>
      </c>
      <c r="BL158" s="8">
        <f t="shared" si="387"/>
        <v>0.20895133718855025</v>
      </c>
      <c r="BM158" s="8">
        <f t="shared" si="388"/>
        <v>0.40623456338658942</v>
      </c>
      <c r="BN158" s="8">
        <f t="shared" si="389"/>
        <v>0.59294007541288829</v>
      </c>
    </row>
    <row r="159" spans="1:66" x14ac:dyDescent="0.25">
      <c r="A159" t="s">
        <v>344</v>
      </c>
      <c r="B159" t="s">
        <v>211</v>
      </c>
      <c r="C159" t="s">
        <v>202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346</v>
      </c>
      <c r="B160" t="s">
        <v>235</v>
      </c>
      <c r="C160" t="s">
        <v>244</v>
      </c>
      <c r="D160" s="11">
        <v>44235</v>
      </c>
      <c r="E160">
        <f>VLOOKUP(A160,home!$A$2:$E$405,3,FALSE)</f>
        <v>1.4510000000000001</v>
      </c>
      <c r="F160">
        <f>VLOOKUP(B160,home!$B$2:$E$405,3,FALSE)</f>
        <v>1.3784000000000001</v>
      </c>
      <c r="G160">
        <f>VLOOKUP(C160,away!$B$2:$E$405,4,FALSE)</f>
        <v>1.3784000000000001</v>
      </c>
      <c r="H160">
        <f>VLOOKUP(A160,away!$A$2:$E$405,3,FALSE)</f>
        <v>1.0980000000000001</v>
      </c>
      <c r="I160">
        <f>VLOOKUP(C160,away!$B$2:$E$405,3,FALSE)</f>
        <v>0.91069999999999995</v>
      </c>
      <c r="J160">
        <f>VLOOKUP(B160,home!$B$2:$E$405,4,FALSE)</f>
        <v>0.60719999999999996</v>
      </c>
      <c r="K160" s="3">
        <f t="shared" si="334"/>
        <v>2.7568804985600006</v>
      </c>
      <c r="L160" s="3">
        <f t="shared" si="335"/>
        <v>0.60716878992000001</v>
      </c>
      <c r="M160" s="5">
        <f t="shared" si="336"/>
        <v>3.4594890249313455E-2</v>
      </c>
      <c r="N160" s="5">
        <f t="shared" si="337"/>
        <v>9.5373978278155788E-2</v>
      </c>
      <c r="O160" s="5">
        <f t="shared" si="338"/>
        <v>2.1004937650090861E-2</v>
      </c>
      <c r="P160" s="5">
        <f t="shared" si="339"/>
        <v>5.7908102981004211E-2</v>
      </c>
      <c r="Q160" s="5">
        <f t="shared" si="340"/>
        <v>0.13146733039256642</v>
      </c>
      <c r="R160" s="5">
        <f t="shared" si="341"/>
        <v>6.3767712876753573E-3</v>
      </c>
      <c r="S160" s="5">
        <f t="shared" si="342"/>
        <v>2.4232974629288914E-2</v>
      </c>
      <c r="T160" s="5">
        <f t="shared" si="343"/>
        <v>7.9822859908467395E-2</v>
      </c>
      <c r="U160" s="5">
        <f t="shared" si="344"/>
        <v>1.7579996406769535E-2</v>
      </c>
      <c r="V160" s="5">
        <f t="shared" si="345"/>
        <v>4.5070419367842065E-3</v>
      </c>
      <c r="W160" s="5">
        <f t="shared" si="346"/>
        <v>0.12081323978567028</v>
      </c>
      <c r="X160" s="5">
        <f t="shared" si="347"/>
        <v>7.3354028606980218E-2</v>
      </c>
      <c r="Y160" s="5">
        <f t="shared" si="348"/>
        <v>2.2269138392528622E-2</v>
      </c>
      <c r="Z160" s="5">
        <f t="shared" si="349"/>
        <v>1.2905921687781494E-3</v>
      </c>
      <c r="AA160" s="5">
        <f t="shared" si="350"/>
        <v>3.5580083816987365E-3</v>
      </c>
      <c r="AB160" s="5">
        <f t="shared" si="351"/>
        <v>4.9045019606091377E-3</v>
      </c>
      <c r="AC160" s="5">
        <f t="shared" si="352"/>
        <v>4.7151878271275912E-4</v>
      </c>
      <c r="AD160" s="5">
        <f t="shared" si="353"/>
        <v>8.326691618324189E-2</v>
      </c>
      <c r="AE160" s="5">
        <f t="shared" si="354"/>
        <v>5.0557072739349042E-2</v>
      </c>
      <c r="AF160" s="5">
        <f t="shared" si="355"/>
        <v>1.534833833852399E-2</v>
      </c>
      <c r="AG160" s="5">
        <f t="shared" si="356"/>
        <v>3.1063440054281185E-3</v>
      </c>
      <c r="AH160" s="5">
        <f t="shared" si="357"/>
        <v>1.9590182134931431E-4</v>
      </c>
      <c r="AI160" s="5">
        <f t="shared" si="358"/>
        <v>5.4007791091030977E-4</v>
      </c>
      <c r="AJ160" s="5">
        <f t="shared" si="359"/>
        <v>7.4446513014582937E-4</v>
      </c>
      <c r="AK160" s="5">
        <f t="shared" si="360"/>
        <v>6.8413379971899E-4</v>
      </c>
      <c r="AL160" s="5">
        <f t="shared" si="361"/>
        <v>3.1570856886704622E-5</v>
      </c>
      <c r="AM160" s="5">
        <f t="shared" si="362"/>
        <v>4.5911387480161936E-2</v>
      </c>
      <c r="AN160" s="5">
        <f t="shared" si="363"/>
        <v>2.7875961579878161E-2</v>
      </c>
      <c r="AO160" s="5">
        <f t="shared" si="364"/>
        <v>8.4627069301555172E-3</v>
      </c>
      <c r="AP160" s="5">
        <f t="shared" si="365"/>
        <v>1.712763842076708E-3</v>
      </c>
      <c r="AQ160" s="5">
        <f t="shared" si="366"/>
        <v>2.5998418735311121E-4</v>
      </c>
      <c r="AR160" s="5">
        <f t="shared" si="367"/>
        <v>2.3789094362357445E-5</v>
      </c>
      <c r="AS160" s="5">
        <f t="shared" si="368"/>
        <v>6.5583690325986884E-5</v>
      </c>
      <c r="AT160" s="5">
        <f t="shared" si="369"/>
        <v>9.0403198441655721E-5</v>
      </c>
      <c r="AU160" s="5">
        <f t="shared" si="370"/>
        <v>8.3076938263750171E-5</v>
      </c>
      <c r="AV160" s="5">
        <f t="shared" si="371"/>
        <v>5.7258297744851486E-5</v>
      </c>
      <c r="AW160" s="5">
        <f t="shared" si="372"/>
        <v>1.4679499539917354E-6</v>
      </c>
      <c r="AX160" s="5">
        <f t="shared" si="373"/>
        <v>2.1095368134315041E-2</v>
      </c>
      <c r="AY160" s="5">
        <f t="shared" si="374"/>
        <v>1.2808449143028993E-2</v>
      </c>
      <c r="AZ160" s="5">
        <f t="shared" si="375"/>
        <v>3.8884452834623867E-3</v>
      </c>
      <c r="BA160" s="5">
        <f t="shared" si="376"/>
        <v>7.8698087247666313E-4</v>
      </c>
      <c r="BB160" s="5">
        <f t="shared" si="377"/>
        <v>1.1945755600796034E-4</v>
      </c>
      <c r="BC160" s="5">
        <f t="shared" si="378"/>
        <v>1.4506179945630783E-5</v>
      </c>
      <c r="BD160" s="5">
        <f t="shared" si="379"/>
        <v>2.4073326062142101E-6</v>
      </c>
      <c r="BE160" s="5">
        <f t="shared" si="380"/>
        <v>6.6367283156195765E-6</v>
      </c>
      <c r="BF160" s="5">
        <f t="shared" si="381"/>
        <v>9.1483334337862877E-6</v>
      </c>
      <c r="BG160" s="5">
        <f t="shared" si="382"/>
        <v>8.4069540126432866E-6</v>
      </c>
      <c r="BH160" s="5">
        <f t="shared" si="383"/>
        <v>5.7942418924367559E-6</v>
      </c>
      <c r="BI160" s="5">
        <f t="shared" si="384"/>
        <v>3.1948064954396569E-6</v>
      </c>
      <c r="BJ160" s="8">
        <f t="shared" si="385"/>
        <v>0.79831525781977375</v>
      </c>
      <c r="BK160" s="8">
        <f t="shared" si="386"/>
        <v>0.13455454857901925</v>
      </c>
      <c r="BL160" s="8">
        <f t="shared" si="387"/>
        <v>5.594449396486282E-2</v>
      </c>
      <c r="BM160" s="8">
        <f t="shared" si="388"/>
        <v>0.63057190050055267</v>
      </c>
      <c r="BN160" s="8">
        <f t="shared" si="389"/>
        <v>0.34672601083880605</v>
      </c>
    </row>
    <row r="161" spans="1:66" x14ac:dyDescent="0.25">
      <c r="A161" t="s">
        <v>347</v>
      </c>
      <c r="B161" t="s">
        <v>257</v>
      </c>
      <c r="C161" t="s">
        <v>256</v>
      </c>
      <c r="D161" s="11">
        <v>44235</v>
      </c>
      <c r="E161">
        <f>VLOOKUP(A161,home!$A$2:$E$405,3,FALSE)</f>
        <v>1.1607000000000001</v>
      </c>
      <c r="F161">
        <f>VLOOKUP(B161,home!$B$2:$E$405,3,FALSE)</f>
        <v>0.86150000000000004</v>
      </c>
      <c r="G161">
        <f>VLOOKUP(C161,away!$B$2:$E$405,4,FALSE)</f>
        <v>0.6462</v>
      </c>
      <c r="H161">
        <f>VLOOKUP(A161,away!$A$2:$E$405,3,FALSE)</f>
        <v>0.83930000000000005</v>
      </c>
      <c r="I161">
        <f>VLOOKUP(C161,away!$B$2:$E$405,3,FALSE)</f>
        <v>1.1915</v>
      </c>
      <c r="J161">
        <f>VLOOKUP(B161,home!$B$2:$E$405,4,FALSE)</f>
        <v>1.4893000000000001</v>
      </c>
      <c r="K161" s="3">
        <f t="shared" si="334"/>
        <v>0.64616319891000007</v>
      </c>
      <c r="L161" s="3">
        <f t="shared" si="335"/>
        <v>1.4893386473350003</v>
      </c>
      <c r="M161" s="5">
        <f t="shared" si="336"/>
        <v>0.11818526466040236</v>
      </c>
      <c r="N161" s="5">
        <f t="shared" si="337"/>
        <v>7.6366968676990568E-2</v>
      </c>
      <c r="O161" s="5">
        <f t="shared" si="338"/>
        <v>0.17601788220425268</v>
      </c>
      <c r="P161" s="5">
        <f t="shared" si="339"/>
        <v>0.11373627783046349</v>
      </c>
      <c r="Q161" s="5">
        <f t="shared" si="340"/>
        <v>2.4672762385692E-2</v>
      </c>
      <c r="R161" s="5">
        <f t="shared" si="341"/>
        <v>0.13107511729442656</v>
      </c>
      <c r="S161" s="5">
        <f t="shared" si="342"/>
        <v>2.7363692360251001E-2</v>
      </c>
      <c r="T161" s="5">
        <f t="shared" si="343"/>
        <v>3.6746098557524406E-2</v>
      </c>
      <c r="U161" s="5">
        <f t="shared" si="344"/>
        <v>8.469591708847013E-2</v>
      </c>
      <c r="V161" s="5">
        <f t="shared" si="345"/>
        <v>2.9259565251177387E-3</v>
      </c>
      <c r="W161" s="5">
        <f t="shared" si="346"/>
        <v>5.3142103563616908E-3</v>
      </c>
      <c r="X161" s="5">
        <f t="shared" si="347"/>
        <v>7.9146588637973719E-3</v>
      </c>
      <c r="Y161" s="5">
        <f t="shared" si="348"/>
        <v>5.8938036631629737E-3</v>
      </c>
      <c r="Z161" s="5">
        <f t="shared" si="349"/>
        <v>6.5071745963519279E-2</v>
      </c>
      <c r="AA161" s="5">
        <f t="shared" si="350"/>
        <v>4.2046967530446497E-2</v>
      </c>
      <c r="AB161" s="5">
        <f t="shared" si="351"/>
        <v>1.3584601521969107E-2</v>
      </c>
      <c r="AC161" s="5">
        <f t="shared" si="352"/>
        <v>1.7598820653366303E-4</v>
      </c>
      <c r="AD161" s="5">
        <f t="shared" si="353"/>
        <v>8.5846179088683013E-4</v>
      </c>
      <c r="AE161" s="5">
        <f t="shared" si="354"/>
        <v>1.2785403224281737E-3</v>
      </c>
      <c r="AF161" s="5">
        <f t="shared" si="355"/>
        <v>9.5208975718421565E-4</v>
      </c>
      <c r="AG161" s="5">
        <f t="shared" si="356"/>
        <v>4.7266135703541635E-4</v>
      </c>
      <c r="AH161" s="5">
        <f t="shared" si="357"/>
        <v>2.4228466528258621E-2</v>
      </c>
      <c r="AI161" s="5">
        <f t="shared" si="358"/>
        <v>1.5655543436583454E-2</v>
      </c>
      <c r="AJ161" s="5">
        <f t="shared" si="359"/>
        <v>5.0580180138286102E-3</v>
      </c>
      <c r="AK161" s="5">
        <f t="shared" si="360"/>
        <v>1.0894350333199669E-3</v>
      </c>
      <c r="AL161" s="5">
        <f t="shared" si="361"/>
        <v>6.7745310248999479E-6</v>
      </c>
      <c r="AM161" s="5">
        <f t="shared" si="362"/>
        <v>1.1094128338828836E-4</v>
      </c>
      <c r="AN161" s="5">
        <f t="shared" si="363"/>
        <v>1.6522914093512235E-4</v>
      </c>
      <c r="AO161" s="5">
        <f t="shared" si="364"/>
        <v>1.2304107263031962E-4</v>
      </c>
      <c r="AP161" s="5">
        <f t="shared" si="365"/>
        <v>6.1083274892629274E-5</v>
      </c>
      <c r="AQ161" s="5">
        <f t="shared" si="366"/>
        <v>2.2743420500845101E-5</v>
      </c>
      <c r="AR161" s="5">
        <f t="shared" si="367"/>
        <v>7.2168783132396021E-3</v>
      </c>
      <c r="AS161" s="5">
        <f t="shared" si="368"/>
        <v>4.6632811770271065E-3</v>
      </c>
      <c r="AT161" s="5">
        <f t="shared" si="369"/>
        <v>1.5066203413823128E-3</v>
      </c>
      <c r="AU161" s="5">
        <f t="shared" si="370"/>
        <v>3.2450753977682396E-4</v>
      </c>
      <c r="AV161" s="5">
        <f t="shared" si="371"/>
        <v>5.2421207493151646E-5</v>
      </c>
      <c r="AW161" s="5">
        <f t="shared" si="372"/>
        <v>1.8109748308046646E-7</v>
      </c>
      <c r="AX161" s="5">
        <f t="shared" si="373"/>
        <v>1.1947695760892875E-5</v>
      </c>
      <c r="AY161" s="5">
        <f t="shared" si="374"/>
        <v>1.7794165043298316E-5</v>
      </c>
      <c r="AZ161" s="5">
        <f t="shared" si="375"/>
        <v>1.3250768848020831E-5</v>
      </c>
      <c r="BA161" s="5">
        <f t="shared" si="376"/>
        <v>6.5782940507533702E-6</v>
      </c>
      <c r="BB161" s="5">
        <f t="shared" si="377"/>
        <v>2.4493268908302239E-6</v>
      </c>
      <c r="BC161" s="5">
        <f t="shared" si="378"/>
        <v>7.2957543969406528E-7</v>
      </c>
      <c r="BD161" s="5">
        <f t="shared" si="379"/>
        <v>1.7913959641702639E-3</v>
      </c>
      <c r="BE161" s="5">
        <f t="shared" si="380"/>
        <v>1.1575341467227214E-3</v>
      </c>
      <c r="BF161" s="5">
        <f t="shared" si="381"/>
        <v>3.7397798354695558E-4</v>
      </c>
      <c r="BG161" s="5">
        <f t="shared" si="382"/>
        <v>8.0550270056870752E-5</v>
      </c>
      <c r="BH161" s="5">
        <f t="shared" si="383"/>
        <v>1.3012155043252995E-5</v>
      </c>
      <c r="BI161" s="5">
        <f t="shared" si="384"/>
        <v>1.6815951454922494E-6</v>
      </c>
      <c r="BJ161" s="8">
        <f t="shared" si="385"/>
        <v>0.16100604374944438</v>
      </c>
      <c r="BK161" s="8">
        <f t="shared" si="386"/>
        <v>0.26241174827883634</v>
      </c>
      <c r="BL161" s="8">
        <f t="shared" si="387"/>
        <v>0.51063380934516001</v>
      </c>
      <c r="BM161" s="8">
        <f t="shared" si="388"/>
        <v>0.3590514612171723</v>
      </c>
      <c r="BN161" s="8">
        <f t="shared" si="389"/>
        <v>0.64005427305222762</v>
      </c>
    </row>
    <row r="162" spans="1:66" x14ac:dyDescent="0.25">
      <c r="A162" t="s">
        <v>347</v>
      </c>
      <c r="B162" t="s">
        <v>249</v>
      </c>
      <c r="C162" t="s">
        <v>246</v>
      </c>
      <c r="D162" s="11">
        <v>44235</v>
      </c>
      <c r="E162">
        <f>VLOOKUP(A162,home!$A$2:$E$405,3,FALSE)</f>
        <v>1.1607000000000001</v>
      </c>
      <c r="F162">
        <f>VLOOKUP(B162,home!$B$2:$E$405,3,FALSE)</f>
        <v>1.2923</v>
      </c>
      <c r="G162">
        <f>VLOOKUP(C162,away!$B$2:$E$405,4,FALSE)</f>
        <v>1.7231000000000001</v>
      </c>
      <c r="H162">
        <f>VLOOKUP(A162,away!$A$2:$E$405,3,FALSE)</f>
        <v>0.83930000000000005</v>
      </c>
      <c r="I162">
        <f>VLOOKUP(C162,away!$B$2:$E$405,3,FALSE)</f>
        <v>0.89359999999999995</v>
      </c>
      <c r="J162">
        <f>VLOOKUP(B162,home!$B$2:$E$405,4,FALSE)</f>
        <v>1.7871999999999999</v>
      </c>
      <c r="K162" s="3">
        <f t="shared" si="334"/>
        <v>2.5846028042910003</v>
      </c>
      <c r="L162" s="3">
        <f t="shared" si="335"/>
        <v>1.3403972834560001</v>
      </c>
      <c r="M162" s="5">
        <f t="shared" si="336"/>
        <v>1.9742135139179561E-2</v>
      </c>
      <c r="N162" s="5">
        <f t="shared" si="337"/>
        <v>5.1025577843415389E-2</v>
      </c>
      <c r="O162" s="5">
        <f t="shared" si="338"/>
        <v>2.6462304310177525E-2</v>
      </c>
      <c r="P162" s="5">
        <f t="shared" si="339"/>
        <v>6.839454592808665E-2</v>
      </c>
      <c r="Q162" s="5">
        <f t="shared" si="340"/>
        <v>6.5940425792330087E-2</v>
      </c>
      <c r="R162" s="5">
        <f t="shared" si="341"/>
        <v>1.7735000405673981E-2</v>
      </c>
      <c r="S162" s="5">
        <f t="shared" si="342"/>
        <v>5.9236423514112825E-2</v>
      </c>
      <c r="T162" s="5">
        <f t="shared" si="343"/>
        <v>8.8386367601971202E-2</v>
      </c>
      <c r="U162" s="5">
        <f t="shared" si="344"/>
        <v>4.5837931782607005E-2</v>
      </c>
      <c r="V162" s="5">
        <f t="shared" si="345"/>
        <v>2.2802038269301127E-2</v>
      </c>
      <c r="W162" s="5">
        <f t="shared" si="346"/>
        <v>5.6809936472999652E-2</v>
      </c>
      <c r="X162" s="5">
        <f t="shared" si="347"/>
        <v>7.6147884521716669E-2</v>
      </c>
      <c r="Y162" s="5">
        <f t="shared" si="348"/>
        <v>5.103420877691512E-2</v>
      </c>
      <c r="Z162" s="5">
        <f t="shared" si="349"/>
        <v>7.9239821219521545E-3</v>
      </c>
      <c r="AA162" s="5">
        <f t="shared" si="350"/>
        <v>2.0480346413549292E-2</v>
      </c>
      <c r="AB162" s="5">
        <f t="shared" si="351"/>
        <v>2.6466780386655321E-2</v>
      </c>
      <c r="AC162" s="5">
        <f t="shared" si="352"/>
        <v>4.9372036087699635E-3</v>
      </c>
      <c r="AD162" s="5">
        <f t="shared" si="353"/>
        <v>3.6707780279927139E-2</v>
      </c>
      <c r="AE162" s="5">
        <f t="shared" si="354"/>
        <v>4.920300896891406E-2</v>
      </c>
      <c r="AF162" s="5">
        <f t="shared" si="355"/>
        <v>3.2975789779896819E-2</v>
      </c>
      <c r="AG162" s="5">
        <f t="shared" si="356"/>
        <v>1.4733553013596608E-2</v>
      </c>
      <c r="AH162" s="5">
        <f t="shared" si="357"/>
        <v>2.6553210276046447E-3</v>
      </c>
      <c r="AI162" s="5">
        <f t="shared" si="358"/>
        <v>6.8629501742398253E-3</v>
      </c>
      <c r="AJ162" s="5">
        <f t="shared" si="359"/>
        <v>8.8690001330248326E-3</v>
      </c>
      <c r="AK162" s="5">
        <f t="shared" si="360"/>
        <v>7.6409475383577459E-3</v>
      </c>
      <c r="AL162" s="5">
        <f t="shared" si="361"/>
        <v>6.8417685644586355E-4</v>
      </c>
      <c r="AM162" s="5">
        <f t="shared" si="362"/>
        <v>1.897500637015951E-2</v>
      </c>
      <c r="AN162" s="5">
        <f t="shared" si="363"/>
        <v>2.5434046992122098E-2</v>
      </c>
      <c r="AO162" s="5">
        <f t="shared" si="364"/>
        <v>1.7045863747766361E-2</v>
      </c>
      <c r="AP162" s="5">
        <f t="shared" si="365"/>
        <v>7.6160764872223816E-3</v>
      </c>
      <c r="AQ162" s="5">
        <f t="shared" si="366"/>
        <v>2.5521420585164984E-3</v>
      </c>
      <c r="AR162" s="5">
        <f t="shared" si="367"/>
        <v>7.1183701842097188E-4</v>
      </c>
      <c r="AS162" s="5">
        <f t="shared" si="368"/>
        <v>1.8398159540089884E-3</v>
      </c>
      <c r="AT162" s="5">
        <f t="shared" si="369"/>
        <v>2.377596737055477E-3</v>
      </c>
      <c r="AU162" s="5">
        <f t="shared" si="370"/>
        <v>2.0483810646889063E-3</v>
      </c>
      <c r="AV162" s="5">
        <f t="shared" si="371"/>
        <v>1.3235628610128835E-3</v>
      </c>
      <c r="AW162" s="5">
        <f t="shared" si="372"/>
        <v>6.5840516434672688E-5</v>
      </c>
      <c r="AX162" s="5">
        <f t="shared" si="373"/>
        <v>8.1738091126256351E-3</v>
      </c>
      <c r="AY162" s="5">
        <f t="shared" si="374"/>
        <v>1.0956151530051299E-2</v>
      </c>
      <c r="AZ162" s="5">
        <f t="shared" si="375"/>
        <v>7.3427978740065319E-3</v>
      </c>
      <c r="BA162" s="5">
        <f t="shared" si="376"/>
        <v>3.2807554410949494E-3</v>
      </c>
      <c r="BB162" s="5">
        <f t="shared" si="377"/>
        <v>1.0993789202317903E-3</v>
      </c>
      <c r="BC162" s="5">
        <f t="shared" si="378"/>
        <v>2.9472090363349637E-4</v>
      </c>
      <c r="BD162" s="5">
        <f t="shared" si="379"/>
        <v>1.5902406762581493E-4</v>
      </c>
      <c r="BE162" s="5">
        <f t="shared" si="380"/>
        <v>4.110140511354429E-4</v>
      </c>
      <c r="BF162" s="5">
        <f t="shared" si="381"/>
        <v>5.311540345838353E-4</v>
      </c>
      <c r="BG162" s="5">
        <f t="shared" si="382"/>
        <v>4.5760740243195322E-4</v>
      </c>
      <c r="BH162" s="5">
        <f t="shared" si="383"/>
        <v>2.956833438974868E-4</v>
      </c>
      <c r="BI162" s="5">
        <f t="shared" si="384"/>
        <v>1.528447999639169E-4</v>
      </c>
      <c r="BJ162" s="8">
        <f t="shared" si="385"/>
        <v>0.62573528248911325</v>
      </c>
      <c r="BK162" s="8">
        <f t="shared" si="386"/>
        <v>0.18675267484594729</v>
      </c>
      <c r="BL162" s="8">
        <f t="shared" si="387"/>
        <v>0.17331910350671584</v>
      </c>
      <c r="BM162" s="8">
        <f t="shared" si="388"/>
        <v>0.73354074253124879</v>
      </c>
      <c r="BN162" s="8">
        <f t="shared" si="389"/>
        <v>0.24929998941886317</v>
      </c>
    </row>
    <row r="163" spans="1:66" x14ac:dyDescent="0.25">
      <c r="A163" t="s">
        <v>348</v>
      </c>
      <c r="B163" t="s">
        <v>260</v>
      </c>
      <c r="C163" t="s">
        <v>269</v>
      </c>
      <c r="D163" s="11">
        <v>44235</v>
      </c>
      <c r="E163">
        <f>VLOOKUP(A163,home!$A$2:$E$405,3,FALSE)</f>
        <v>1.2707999999999999</v>
      </c>
      <c r="F163">
        <f>VLOOKUP(B163,home!$B$2:$E$405,3,FALSE)</f>
        <v>1.3115000000000001</v>
      </c>
      <c r="G163">
        <f>VLOOKUP(C163,away!$B$2:$E$405,4,FALSE)</f>
        <v>0.78690000000000004</v>
      </c>
      <c r="H163">
        <f>VLOOKUP(A163,away!$A$2:$E$405,3,FALSE)</f>
        <v>1.2917000000000001</v>
      </c>
      <c r="I163">
        <f>VLOOKUP(C163,away!$B$2:$E$405,3,FALSE)</f>
        <v>0.7742</v>
      </c>
      <c r="J163">
        <f>VLOOKUP(B163,home!$B$2:$E$405,4,FALSE)</f>
        <v>1.0322</v>
      </c>
      <c r="K163" s="3">
        <f t="shared" si="334"/>
        <v>1.31149018998</v>
      </c>
      <c r="L163" s="3">
        <f t="shared" si="335"/>
        <v>1.0322352393080001</v>
      </c>
      <c r="M163" s="5">
        <f t="shared" si="336"/>
        <v>9.5969444053600014E-2</v>
      </c>
      <c r="N163" s="5">
        <f t="shared" si="337"/>
        <v>0.12586298441413085</v>
      </c>
      <c r="O163" s="5">
        <f t="shared" si="338"/>
        <v>9.9063042048923536E-2</v>
      </c>
      <c r="P163" s="5">
        <f t="shared" si="339"/>
        <v>0.12992020783673944</v>
      </c>
      <c r="Q163" s="5">
        <f t="shared" si="340"/>
        <v>8.2534034670369141E-2</v>
      </c>
      <c r="R163" s="5">
        <f t="shared" si="341"/>
        <v>5.1128181457974521E-2</v>
      </c>
      <c r="S163" s="5">
        <f t="shared" si="342"/>
        <v>4.3970402691179286E-2</v>
      </c>
      <c r="T163" s="5">
        <f t="shared" si="343"/>
        <v>8.519453902902327E-2</v>
      </c>
      <c r="U163" s="5">
        <f t="shared" si="344"/>
        <v>6.7054108413650906E-2</v>
      </c>
      <c r="V163" s="5">
        <f t="shared" si="345"/>
        <v>6.6139614802957136E-3</v>
      </c>
      <c r="W163" s="5">
        <f t="shared" si="346"/>
        <v>3.6080858936552794E-2</v>
      </c>
      <c r="X163" s="5">
        <f t="shared" si="347"/>
        <v>3.7243934058810768E-2</v>
      </c>
      <c r="Y163" s="5">
        <f t="shared" si="348"/>
        <v>1.922225059298395E-2</v>
      </c>
      <c r="Z163" s="5">
        <f t="shared" si="349"/>
        <v>1.7592103540885064E-2</v>
      </c>
      <c r="AA163" s="5">
        <f t="shared" si="350"/>
        <v>2.3071871214983185E-2</v>
      </c>
      <c r="AB163" s="5">
        <f t="shared" si="351"/>
        <v>1.5129266381466196E-2</v>
      </c>
      <c r="AC163" s="5">
        <f t="shared" si="352"/>
        <v>5.5960992234171806E-4</v>
      </c>
      <c r="AD163" s="5">
        <f t="shared" si="353"/>
        <v>1.1829923135335296E-2</v>
      </c>
      <c r="AE163" s="5">
        <f t="shared" si="354"/>
        <v>1.2211263538598076E-2</v>
      </c>
      <c r="AF163" s="5">
        <f t="shared" si="355"/>
        <v>6.3024482705089186E-3</v>
      </c>
      <c r="AG163" s="5">
        <f t="shared" si="356"/>
        <v>2.1685363995783556E-3</v>
      </c>
      <c r="AH163" s="5">
        <f t="shared" si="357"/>
        <v>4.5397973021141513E-3</v>
      </c>
      <c r="AI163" s="5">
        <f t="shared" si="358"/>
        <v>5.9538996262203797E-3</v>
      </c>
      <c r="AJ163" s="5">
        <f t="shared" si="359"/>
        <v>3.9042404759568089E-3</v>
      </c>
      <c r="AK163" s="5">
        <f t="shared" si="360"/>
        <v>1.7067910278467345E-3</v>
      </c>
      <c r="AL163" s="5">
        <f t="shared" si="361"/>
        <v>3.0303244177399347E-5</v>
      </c>
      <c r="AM163" s="5">
        <f t="shared" si="362"/>
        <v>3.1029656280419371E-3</v>
      </c>
      <c r="AN163" s="5">
        <f t="shared" si="363"/>
        <v>3.2029904676263675E-3</v>
      </c>
      <c r="AO163" s="5">
        <f t="shared" si="364"/>
        <v>1.6531198159257729E-3</v>
      </c>
      <c r="AP163" s="5">
        <f t="shared" si="365"/>
        <v>5.6880284293231258E-4</v>
      </c>
      <c r="AQ163" s="5">
        <f t="shared" si="366"/>
        <v>1.4678458467332658E-4</v>
      </c>
      <c r="AR163" s="5">
        <f t="shared" si="367"/>
        <v>9.3722775091152329E-4</v>
      </c>
      <c r="AS163" s="5">
        <f t="shared" si="368"/>
        <v>1.2291650010974816E-3</v>
      </c>
      <c r="AT163" s="5">
        <f t="shared" si="369"/>
        <v>8.0601892040305177E-4</v>
      </c>
      <c r="AU163" s="5">
        <f t="shared" si="370"/>
        <v>3.5236196901562445E-4</v>
      </c>
      <c r="AV163" s="5">
        <f t="shared" si="371"/>
        <v>1.1552981642150699E-4</v>
      </c>
      <c r="AW163" s="5">
        <f t="shared" si="372"/>
        <v>1.1395420410689169E-6</v>
      </c>
      <c r="AX163" s="5">
        <f t="shared" si="373"/>
        <v>6.7825149683702231E-4</v>
      </c>
      <c r="AY163" s="5">
        <f t="shared" si="374"/>
        <v>7.001150961485729E-4</v>
      </c>
      <c r="AZ163" s="5">
        <f t="shared" si="375"/>
        <v>3.6134173690803275E-4</v>
      </c>
      <c r="BA163" s="5">
        <f t="shared" si="376"/>
        <v>1.2432989142307724E-4</v>
      </c>
      <c r="BB163" s="5">
        <f t="shared" si="377"/>
        <v>3.208442380655944E-5</v>
      </c>
      <c r="BC163" s="5">
        <f t="shared" si="378"/>
        <v>6.6237345772046391E-6</v>
      </c>
      <c r="BD163" s="5">
        <f t="shared" si="379"/>
        <v>1.6123991862470908E-4</v>
      </c>
      <c r="BE163" s="5">
        <f t="shared" si="380"/>
        <v>2.1146457150947944E-4</v>
      </c>
      <c r="BF163" s="5">
        <f t="shared" si="381"/>
        <v>1.3866685553150327E-4</v>
      </c>
      <c r="BG163" s="5">
        <f t="shared" si="382"/>
        <v>6.0620073568313509E-5</v>
      </c>
      <c r="BH163" s="5">
        <f t="shared" si="383"/>
        <v>1.9875657950177253E-5</v>
      </c>
      <c r="BI163" s="5">
        <f t="shared" si="384"/>
        <v>5.2133460842110929E-6</v>
      </c>
      <c r="BJ163" s="8">
        <f t="shared" si="385"/>
        <v>0.42922818276479152</v>
      </c>
      <c r="BK163" s="8">
        <f t="shared" si="386"/>
        <v>0.27776404432448215</v>
      </c>
      <c r="BL163" s="8">
        <f t="shared" si="387"/>
        <v>0.27558858183025409</v>
      </c>
      <c r="BM163" s="8">
        <f t="shared" si="388"/>
        <v>0.41499604242456795</v>
      </c>
      <c r="BN163" s="8">
        <f t="shared" si="389"/>
        <v>0.58447789448173748</v>
      </c>
    </row>
    <row r="164" spans="1:66" x14ac:dyDescent="0.25">
      <c r="A164" t="s">
        <v>349</v>
      </c>
      <c r="B164" t="s">
        <v>274</v>
      </c>
      <c r="C164" t="s">
        <v>280</v>
      </c>
      <c r="D164" s="11">
        <v>44235</v>
      </c>
      <c r="E164">
        <f>VLOOKUP(A164,home!$A$2:$E$405,3,FALSE)</f>
        <v>1.4559</v>
      </c>
      <c r="F164">
        <f>VLOOKUP(B164,home!$B$2:$E$405,3,FALSE)</f>
        <v>1.1677</v>
      </c>
      <c r="G164">
        <f>VLOOKUP(C164,away!$B$2:$E$405,4,FALSE)</f>
        <v>0.76319999999999999</v>
      </c>
      <c r="H164">
        <f>VLOOKUP(A164,away!$A$2:$E$405,3,FALSE)</f>
        <v>1.0662</v>
      </c>
      <c r="I164">
        <f>VLOOKUP(C164,away!$B$2:$E$405,3,FALSE)</f>
        <v>0.72950000000000004</v>
      </c>
      <c r="J164">
        <f>VLOOKUP(B164,home!$B$2:$E$405,4,FALSE)</f>
        <v>0.46899999999999997</v>
      </c>
      <c r="K164" s="3">
        <f t="shared" si="334"/>
        <v>1.2974815409759999</v>
      </c>
      <c r="L164" s="3">
        <f t="shared" si="335"/>
        <v>0.36478487010000005</v>
      </c>
      <c r="M164" s="5">
        <f t="shared" si="336"/>
        <v>0.18970853497808948</v>
      </c>
      <c r="N164" s="5">
        <f t="shared" si="337"/>
        <v>0.24614332229967092</v>
      </c>
      <c r="O164" s="5">
        <f t="shared" si="338"/>
        <v>6.9202803288843692E-2</v>
      </c>
      <c r="P164" s="5">
        <f t="shared" si="339"/>
        <v>8.978935985106791E-2</v>
      </c>
      <c r="Q164" s="5">
        <f t="shared" si="340"/>
        <v>0.15968320855916465</v>
      </c>
      <c r="R164" s="5">
        <f t="shared" si="341"/>
        <v>1.262206780413835E-2</v>
      </c>
      <c r="S164" s="5">
        <f t="shared" si="342"/>
        <v>1.0624362714355086E-2</v>
      </c>
      <c r="T164" s="5">
        <f t="shared" si="343"/>
        <v>5.825001849140609E-2</v>
      </c>
      <c r="U164" s="5">
        <f t="shared" si="344"/>
        <v>1.6376899984816982E-2</v>
      </c>
      <c r="V164" s="5">
        <f t="shared" si="345"/>
        <v>5.5872536084407081E-4</v>
      </c>
      <c r="W164" s="5">
        <f t="shared" si="346"/>
        <v>6.9062005169778992E-2</v>
      </c>
      <c r="X164" s="5">
        <f t="shared" si="347"/>
        <v>2.519277458470336E-2</v>
      </c>
      <c r="Y164" s="5">
        <f t="shared" si="348"/>
        <v>4.5949715021697986E-3</v>
      </c>
      <c r="Z164" s="5">
        <f t="shared" si="349"/>
        <v>1.5347797881086671E-3</v>
      </c>
      <c r="AA164" s="5">
        <f t="shared" si="350"/>
        <v>1.9913484445340519E-3</v>
      </c>
      <c r="AB164" s="5">
        <f t="shared" si="351"/>
        <v>1.2918689242171013E-3</v>
      </c>
      <c r="AC164" s="5">
        <f t="shared" si="352"/>
        <v>1.6527851688558765E-5</v>
      </c>
      <c r="AD164" s="5">
        <f t="shared" si="353"/>
        <v>2.2401669222644329E-2</v>
      </c>
      <c r="AE164" s="5">
        <f t="shared" si="354"/>
        <v>8.1717899974054799E-3</v>
      </c>
      <c r="AF164" s="5">
        <f t="shared" si="355"/>
        <v>1.490472676344019E-3</v>
      </c>
      <c r="AG164" s="5">
        <f t="shared" si="356"/>
        <v>1.8123396054258416E-4</v>
      </c>
      <c r="AH164" s="5">
        <f t="shared" si="357"/>
        <v>1.3996611140933138E-4</v>
      </c>
      <c r="AI164" s="5">
        <f t="shared" si="358"/>
        <v>1.8160344591579777E-4</v>
      </c>
      <c r="AJ164" s="5">
        <f t="shared" si="359"/>
        <v>1.178135594266905E-4</v>
      </c>
      <c r="AK164" s="5">
        <f t="shared" si="360"/>
        <v>5.0953639544269985E-5</v>
      </c>
      <c r="AL164" s="5">
        <f t="shared" si="361"/>
        <v>3.1290636934189217E-7</v>
      </c>
      <c r="AM164" s="5">
        <f t="shared" si="362"/>
        <v>5.8131504606862387E-3</v>
      </c>
      <c r="AN164" s="5">
        <f t="shared" si="363"/>
        <v>2.1205493356731852E-3</v>
      </c>
      <c r="AO164" s="5">
        <f t="shared" si="364"/>
        <v>3.8677215697709209E-4</v>
      </c>
      <c r="AP164" s="5">
        <f t="shared" si="365"/>
        <v>4.7029543680395131E-5</v>
      </c>
      <c r="AQ164" s="5">
        <f t="shared" si="366"/>
        <v>4.2889164955788021E-6</v>
      </c>
      <c r="AR164" s="5">
        <f t="shared" si="367"/>
        <v>1.0211503953771017E-5</v>
      </c>
      <c r="AS164" s="5">
        <f t="shared" si="368"/>
        <v>1.3249237885621334E-5</v>
      </c>
      <c r="AT164" s="5">
        <f t="shared" si="369"/>
        <v>8.5953207942967846E-6</v>
      </c>
      <c r="AU164" s="5">
        <f t="shared" si="370"/>
        <v>3.7174233564557501E-6</v>
      </c>
      <c r="AV164" s="5">
        <f t="shared" si="371"/>
        <v>1.2058220462485952E-6</v>
      </c>
      <c r="AW164" s="5">
        <f t="shared" si="372"/>
        <v>4.1138637869718384E-9</v>
      </c>
      <c r="AX164" s="5">
        <f t="shared" si="373"/>
        <v>1.2570759029427547E-3</v>
      </c>
      <c r="AY164" s="5">
        <f t="shared" si="374"/>
        <v>4.5856226996081307E-4</v>
      </c>
      <c r="AZ164" s="5">
        <f t="shared" si="375"/>
        <v>8.3638289040208164E-5</v>
      </c>
      <c r="BA164" s="5">
        <f t="shared" si="376"/>
        <v>1.0169994134306199E-5</v>
      </c>
      <c r="BB164" s="5">
        <f t="shared" si="377"/>
        <v>9.27464997300162E-7</v>
      </c>
      <c r="BC164" s="5">
        <f t="shared" si="378"/>
        <v>6.7665039712487296E-8</v>
      </c>
      <c r="BD164" s="5">
        <f t="shared" si="379"/>
        <v>6.2083369055033305E-7</v>
      </c>
      <c r="BE164" s="5">
        <f t="shared" si="380"/>
        <v>8.0552025350506324E-7</v>
      </c>
      <c r="BF164" s="5">
        <f t="shared" si="381"/>
        <v>5.2257382990256381E-7</v>
      </c>
      <c r="BG164" s="5">
        <f t="shared" si="382"/>
        <v>2.2600996603190292E-7</v>
      </c>
      <c r="BH164" s="5">
        <f t="shared" si="383"/>
        <v>7.3310939750751696E-8</v>
      </c>
      <c r="BI164" s="5">
        <f t="shared" si="384"/>
        <v>1.90239182156408E-8</v>
      </c>
      <c r="BJ164" s="8">
        <f t="shared" si="385"/>
        <v>0.60535369846345788</v>
      </c>
      <c r="BK164" s="8">
        <f t="shared" si="386"/>
        <v>0.29115638593237519</v>
      </c>
      <c r="BL164" s="8">
        <f t="shared" si="387"/>
        <v>0.10201457178348064</v>
      </c>
      <c r="BM164" s="8">
        <f t="shared" si="388"/>
        <v>0.2324515810303503</v>
      </c>
      <c r="BN164" s="8">
        <f t="shared" si="389"/>
        <v>0.76714929678097499</v>
      </c>
    </row>
    <row r="165" spans="1:66" x14ac:dyDescent="0.25">
      <c r="A165" t="s">
        <v>349</v>
      </c>
      <c r="B165" t="s">
        <v>278</v>
      </c>
      <c r="C165" t="s">
        <v>285</v>
      </c>
      <c r="D165" s="11">
        <v>44235</v>
      </c>
      <c r="E165">
        <f>VLOOKUP(A165,home!$A$2:$E$405,3,FALSE)</f>
        <v>1.4559</v>
      </c>
      <c r="F165">
        <f>VLOOKUP(B165,home!$B$2:$E$405,3,FALSE)</f>
        <v>0.91579999999999995</v>
      </c>
      <c r="G165">
        <f>VLOOKUP(C165,away!$B$2:$E$405,4,FALSE)</f>
        <v>0.76319999999999999</v>
      </c>
      <c r="H165">
        <f>VLOOKUP(A165,away!$A$2:$E$405,3,FALSE)</f>
        <v>1.0662</v>
      </c>
      <c r="I165">
        <f>VLOOKUP(C165,away!$B$2:$E$405,3,FALSE)</f>
        <v>1.1463000000000001</v>
      </c>
      <c r="J165">
        <f>VLOOKUP(B165,home!$B$2:$E$405,4,FALSE)</f>
        <v>1.3548</v>
      </c>
      <c r="K165" s="3">
        <f t="shared" si="334"/>
        <v>1.017584649504</v>
      </c>
      <c r="L165" s="3">
        <f t="shared" si="335"/>
        <v>1.6558163192880002</v>
      </c>
      <c r="M165" s="5">
        <f t="shared" si="336"/>
        <v>6.9017100704646159E-2</v>
      </c>
      <c r="N165" s="5">
        <f t="shared" si="337"/>
        <v>7.0230742230319637E-2</v>
      </c>
      <c r="O165" s="5">
        <f t="shared" si="338"/>
        <v>0.11427964165669643</v>
      </c>
      <c r="P165" s="5">
        <f t="shared" si="339"/>
        <v>0.11628920910067216</v>
      </c>
      <c r="Q165" s="5">
        <f t="shared" si="340"/>
        <v>3.5732862608422782E-2</v>
      </c>
      <c r="R165" s="5">
        <f t="shared" si="341"/>
        <v>9.4613047808771389E-2</v>
      </c>
      <c r="S165" s="5">
        <f t="shared" si="342"/>
        <v>4.8984889307113019E-2</v>
      </c>
      <c r="T165" s="5">
        <f t="shared" si="343"/>
        <v>5.9167057041902414E-2</v>
      </c>
      <c r="U165" s="5">
        <f t="shared" si="344"/>
        <v>9.6276785092993838E-2</v>
      </c>
      <c r="V165" s="5">
        <f t="shared" si="345"/>
        <v>9.1706966296907777E-3</v>
      </c>
      <c r="W165" s="5">
        <f t="shared" si="346"/>
        <v>1.2120404157722163E-2</v>
      </c>
      <c r="X165" s="5">
        <f t="shared" si="347"/>
        <v>2.0069163000722482E-2</v>
      </c>
      <c r="Y165" s="5">
        <f t="shared" si="348"/>
        <v>1.6615423805523617E-2</v>
      </c>
      <c r="Z165" s="5">
        <f t="shared" si="349"/>
        <v>5.2220609526446485E-2</v>
      </c>
      <c r="AA165" s="5">
        <f t="shared" si="350"/>
        <v>5.3138890641854286E-2</v>
      </c>
      <c r="AB165" s="5">
        <f t="shared" si="351"/>
        <v>2.7036659704411336E-2</v>
      </c>
      <c r="AC165" s="5">
        <f t="shared" si="352"/>
        <v>9.6575074065045072E-4</v>
      </c>
      <c r="AD165" s="5">
        <f t="shared" si="353"/>
        <v>3.083384304170632E-3</v>
      </c>
      <c r="AE165" s="5">
        <f t="shared" si="354"/>
        <v>5.1055180494822064E-3</v>
      </c>
      <c r="AF165" s="5">
        <f t="shared" si="355"/>
        <v>4.2269000523760406E-3</v>
      </c>
      <c r="AG165" s="5">
        <f t="shared" si="356"/>
        <v>2.3329900289078501E-3</v>
      </c>
      <c r="AH165" s="5">
        <f t="shared" si="357"/>
        <v>2.161693436426413E-2</v>
      </c>
      <c r="AI165" s="5">
        <f t="shared" si="358"/>
        <v>2.1997060578410686E-2</v>
      </c>
      <c r="AJ165" s="5">
        <f t="shared" si="359"/>
        <v>1.1191935589400145E-2</v>
      </c>
      <c r="AK165" s="5">
        <f t="shared" si="360"/>
        <v>3.7962472846703637E-3</v>
      </c>
      <c r="AL165" s="5">
        <f t="shared" si="361"/>
        <v>6.5089022095689915E-5</v>
      </c>
      <c r="AM165" s="5">
        <f t="shared" si="362"/>
        <v>6.2752090728912177E-4</v>
      </c>
      <c r="AN165" s="5">
        <f t="shared" si="363"/>
        <v>1.0390593589837398E-3</v>
      </c>
      <c r="AO165" s="5">
        <f t="shared" si="364"/>
        <v>8.6024572165710282E-4</v>
      </c>
      <c r="AP165" s="5">
        <f t="shared" si="365"/>
        <v>4.7480296817250454E-4</v>
      </c>
      <c r="AQ165" s="5">
        <f t="shared" si="366"/>
        <v>1.9654662578660355E-4</v>
      </c>
      <c r="AR165" s="5">
        <f t="shared" si="367"/>
        <v>7.1587345386652174E-3</v>
      </c>
      <c r="AS165" s="5">
        <f t="shared" si="368"/>
        <v>7.2846183764198238E-3</v>
      </c>
      <c r="AT165" s="5">
        <f t="shared" si="369"/>
        <v>3.7063579186697813E-3</v>
      </c>
      <c r="AU165" s="5">
        <f t="shared" si="370"/>
        <v>1.2571776412019884E-3</v>
      </c>
      <c r="AV165" s="5">
        <f t="shared" si="371"/>
        <v>3.1982116734669762E-4</v>
      </c>
      <c r="AW165" s="5">
        <f t="shared" si="372"/>
        <v>3.0464071880434744E-6</v>
      </c>
      <c r="AX165" s="5">
        <f t="shared" si="373"/>
        <v>1.0642594041670544E-4</v>
      </c>
      <c r="AY165" s="5">
        <f t="shared" si="374"/>
        <v>1.7622180893755321E-4</v>
      </c>
      <c r="AZ165" s="5">
        <f t="shared" si="375"/>
        <v>1.4589547352662633E-4</v>
      </c>
      <c r="BA165" s="5">
        <f t="shared" si="376"/>
        <v>8.0525368658546106E-5</v>
      </c>
      <c r="BB165" s="5">
        <f t="shared" si="377"/>
        <v>3.3333804885375784E-5</v>
      </c>
      <c r="BC165" s="5">
        <f t="shared" si="378"/>
        <v>1.1038931622633449E-5</v>
      </c>
      <c r="BD165" s="5">
        <f t="shared" si="379"/>
        <v>1.9755915790954219E-3</v>
      </c>
      <c r="BE165" s="5">
        <f t="shared" si="380"/>
        <v>2.010331664576869E-3</v>
      </c>
      <c r="BF165" s="5">
        <f t="shared" si="381"/>
        <v>1.0228413211426227E-3</v>
      </c>
      <c r="BG165" s="5">
        <f t="shared" si="382"/>
        <v>3.4694254242437477E-4</v>
      </c>
      <c r="BH165" s="5">
        <f t="shared" si="383"/>
        <v>8.8260851357733482E-5</v>
      </c>
      <c r="BI165" s="5">
        <f t="shared" si="384"/>
        <v>1.7962577498756784E-5</v>
      </c>
      <c r="BJ165" s="8">
        <f t="shared" si="385"/>
        <v>0.23243606218948637</v>
      </c>
      <c r="BK165" s="8">
        <f t="shared" si="386"/>
        <v>0.24466895731380581</v>
      </c>
      <c r="BL165" s="8">
        <f t="shared" si="387"/>
        <v>0.46913584289987187</v>
      </c>
      <c r="BM165" s="8">
        <f t="shared" si="388"/>
        <v>0.49812569241833243</v>
      </c>
      <c r="BN165" s="8">
        <f t="shared" si="389"/>
        <v>0.50016260410952851</v>
      </c>
    </row>
    <row r="166" spans="1:66" x14ac:dyDescent="0.25">
      <c r="A166" t="s">
        <v>349</v>
      </c>
      <c r="B166" t="s">
        <v>288</v>
      </c>
      <c r="C166" t="s">
        <v>286</v>
      </c>
      <c r="D166" s="11">
        <v>44235</v>
      </c>
      <c r="E166">
        <f>VLOOKUP(A166,home!$A$2:$E$405,3,FALSE)</f>
        <v>1.4559</v>
      </c>
      <c r="F166">
        <f>VLOOKUP(B166,home!$B$2:$E$405,3,FALSE)</f>
        <v>0.68689999999999996</v>
      </c>
      <c r="G166">
        <f>VLOOKUP(C166,away!$B$2:$E$405,4,FALSE)</f>
        <v>1.5264</v>
      </c>
      <c r="H166">
        <f>VLOOKUP(A166,away!$A$2:$E$405,3,FALSE)</f>
        <v>1.0662</v>
      </c>
      <c r="I166">
        <f>VLOOKUP(C166,away!$B$2:$E$405,3,FALSE)</f>
        <v>0.62529999999999997</v>
      </c>
      <c r="J166">
        <f>VLOOKUP(B166,home!$B$2:$E$405,4,FALSE)</f>
        <v>0.82069999999999999</v>
      </c>
      <c r="K166" s="3">
        <f t="shared" si="334"/>
        <v>1.5264880885439998</v>
      </c>
      <c r="L166" s="3">
        <f t="shared" si="335"/>
        <v>0.54715647160199998</v>
      </c>
      <c r="M166" s="5">
        <f t="shared" si="336"/>
        <v>0.12572672706828988</v>
      </c>
      <c r="N166" s="5">
        <f t="shared" si="337"/>
        <v>0.19192035128136695</v>
      </c>
      <c r="O166" s="5">
        <f t="shared" si="338"/>
        <v>6.8792192368753155E-2</v>
      </c>
      <c r="P166" s="5">
        <f t="shared" si="339"/>
        <v>0.10501046223572912</v>
      </c>
      <c r="Q166" s="5">
        <f t="shared" si="340"/>
        <v>0.14648206509009346</v>
      </c>
      <c r="R166" s="5">
        <f t="shared" si="341"/>
        <v>1.8820046625126503E-2</v>
      </c>
      <c r="S166" s="5">
        <f t="shared" si="342"/>
        <v>2.1926915294971351E-2</v>
      </c>
      <c r="T166" s="5">
        <f t="shared" si="343"/>
        <v>8.014860988767003E-2</v>
      </c>
      <c r="U166" s="5">
        <f t="shared" si="344"/>
        <v>2.8728576999098306E-2</v>
      </c>
      <c r="V166" s="5">
        <f t="shared" si="345"/>
        <v>2.0348855580316241E-3</v>
      </c>
      <c r="W166" s="5">
        <f t="shared" si="346"/>
        <v>7.4534375848451503E-2</v>
      </c>
      <c r="X166" s="5">
        <f t="shared" si="347"/>
        <v>4.0781966102296049E-2</v>
      </c>
      <c r="Y166" s="5">
        <f t="shared" si="348"/>
        <v>1.1157058338762337E-2</v>
      </c>
      <c r="Z166" s="5">
        <f t="shared" si="349"/>
        <v>3.4325034355964486E-3</v>
      </c>
      <c r="AA166" s="5">
        <f t="shared" si="350"/>
        <v>5.2396756083243345E-3</v>
      </c>
      <c r="AB166" s="5">
        <f t="shared" si="351"/>
        <v>3.9991512019708171E-3</v>
      </c>
      <c r="AC166" s="5">
        <f t="shared" si="352"/>
        <v>1.0622456638120266E-4</v>
      </c>
      <c r="AD166" s="5">
        <f t="shared" si="353"/>
        <v>2.8443959229930711E-2</v>
      </c>
      <c r="AE166" s="5">
        <f t="shared" si="354"/>
        <v>1.5563296370640026E-2</v>
      </c>
      <c r="AF166" s="5">
        <f t="shared" si="355"/>
        <v>4.2577791643278046E-3</v>
      </c>
      <c r="AG166" s="5">
        <f t="shared" si="356"/>
        <v>7.7655714147137128E-4</v>
      </c>
      <c r="AH166" s="5">
        <f t="shared" si="357"/>
        <v>4.6952911714567391E-4</v>
      </c>
      <c r="AI166" s="5">
        <f t="shared" si="358"/>
        <v>7.1673060454745133E-4</v>
      </c>
      <c r="AJ166" s="5">
        <f t="shared" si="359"/>
        <v>5.4704036526831239E-4</v>
      </c>
      <c r="AK166" s="5">
        <f t="shared" si="360"/>
        <v>2.7835020051161254E-4</v>
      </c>
      <c r="AL166" s="5">
        <f t="shared" si="361"/>
        <v>3.5488685903423506E-6</v>
      </c>
      <c r="AM166" s="5">
        <f t="shared" si="362"/>
        <v>8.6838729911040743E-3</v>
      </c>
      <c r="AN166" s="5">
        <f t="shared" si="363"/>
        <v>4.7514373056524103E-3</v>
      </c>
      <c r="AO166" s="5">
        <f t="shared" si="364"/>
        <v>1.2998898355994432E-3</v>
      </c>
      <c r="AP166" s="5">
        <f t="shared" si="365"/>
        <v>2.3708104530596508E-4</v>
      </c>
      <c r="AQ166" s="5">
        <f t="shared" si="366"/>
        <v>3.2430107058331438E-5</v>
      </c>
      <c r="AR166" s="5">
        <f t="shared" si="367"/>
        <v>5.1381179010365838E-5</v>
      </c>
      <c r="AS166" s="5">
        <f t="shared" si="368"/>
        <v>7.8432757734670416E-5</v>
      </c>
      <c r="AT166" s="5">
        <f t="shared" si="369"/>
        <v>5.9863335216815846E-5</v>
      </c>
      <c r="AU166" s="5">
        <f t="shared" si="370"/>
        <v>3.0460222716328642E-5</v>
      </c>
      <c r="AV166" s="5">
        <f t="shared" si="371"/>
        <v>1.1624291787718261E-5</v>
      </c>
      <c r="AW166" s="5">
        <f t="shared" si="372"/>
        <v>8.2336495406354063E-8</v>
      </c>
      <c r="AX166" s="5">
        <f t="shared" si="373"/>
        <v>2.209304780558221E-3</v>
      </c>
      <c r="AY166" s="5">
        <f t="shared" si="374"/>
        <v>1.2088354084236667E-3</v>
      </c>
      <c r="AZ166" s="5">
        <f t="shared" si="375"/>
        <v>3.3071105841032809E-4</v>
      </c>
      <c r="BA166" s="5">
        <f t="shared" si="376"/>
        <v>6.0316898613186015E-5</v>
      </c>
      <c r="BB166" s="5">
        <f t="shared" si="377"/>
        <v>8.2506953557916055E-6</v>
      </c>
      <c r="BC166" s="5">
        <f t="shared" si="378"/>
        <v>9.0288427182758907E-7</v>
      </c>
      <c r="BD166" s="5">
        <f t="shared" si="379"/>
        <v>4.6855907690104155E-6</v>
      </c>
      <c r="BE166" s="5">
        <f t="shared" si="380"/>
        <v>7.152498496686118E-6</v>
      </c>
      <c r="BF166" s="5">
        <f t="shared" si="381"/>
        <v>5.4591018792601142E-6</v>
      </c>
      <c r="BG166" s="5">
        <f t="shared" si="382"/>
        <v>2.7777513309462431E-6</v>
      </c>
      <c r="BH166" s="5">
        <f t="shared" si="383"/>
        <v>1.0600510799066708E-6</v>
      </c>
      <c r="BI166" s="5">
        <f t="shared" si="384"/>
        <v>3.2363106934514714E-7</v>
      </c>
      <c r="BJ166" s="8">
        <f t="shared" si="385"/>
        <v>0.61288905146536354</v>
      </c>
      <c r="BK166" s="8">
        <f t="shared" si="386"/>
        <v>0.25601759900041715</v>
      </c>
      <c r="BL166" s="8">
        <f t="shared" si="387"/>
        <v>0.12784451350183726</v>
      </c>
      <c r="BM166" s="8">
        <f t="shared" si="388"/>
        <v>0.34222306966192689</v>
      </c>
      <c r="BN166" s="8">
        <f t="shared" si="389"/>
        <v>0.6567518446693591</v>
      </c>
    </row>
    <row r="167" spans="1:66" x14ac:dyDescent="0.25">
      <c r="A167" t="s">
        <v>290</v>
      </c>
      <c r="B167" t="s">
        <v>316</v>
      </c>
      <c r="C167" t="s">
        <v>305</v>
      </c>
      <c r="D167" s="11">
        <v>44235</v>
      </c>
      <c r="E167">
        <f>VLOOKUP(A167,home!$A$2:$E$405,3,FALSE)</f>
        <v>1.5758000000000001</v>
      </c>
      <c r="F167">
        <f>VLOOKUP(B167,home!$B$2:$E$405,3,FALSE)</f>
        <v>0.84609999999999996</v>
      </c>
      <c r="G167">
        <f>VLOOKUP(C167,away!$B$2:$E$405,4,FALSE)</f>
        <v>0.55530000000000002</v>
      </c>
      <c r="H167">
        <f>VLOOKUP(A167,away!$A$2:$E$405,3,FALSE)</f>
        <v>1.1246</v>
      </c>
      <c r="I167">
        <f>VLOOKUP(C167,away!$B$2:$E$405,3,FALSE)</f>
        <v>0.66690000000000005</v>
      </c>
      <c r="J167">
        <f>VLOOKUP(B167,home!$B$2:$E$405,4,FALSE)</f>
        <v>1.3832</v>
      </c>
      <c r="K167" s="3">
        <f t="shared" si="334"/>
        <v>0.74037281621400008</v>
      </c>
      <c r="L167" s="3">
        <f t="shared" si="335"/>
        <v>1.0373941075680002</v>
      </c>
      <c r="M167" s="5">
        <f t="shared" si="336"/>
        <v>0.16901514988583355</v>
      </c>
      <c r="N167" s="5">
        <f t="shared" si="337"/>
        <v>0.1251342225038059</v>
      </c>
      <c r="O167" s="5">
        <f t="shared" si="338"/>
        <v>0.17533532058128609</v>
      </c>
      <c r="P167" s="5">
        <f t="shared" si="339"/>
        <v>0.12981350508055131</v>
      </c>
      <c r="Q167" s="5">
        <f t="shared" si="340"/>
        <v>4.6322988359946034E-2</v>
      </c>
      <c r="R167" s="5">
        <f t="shared" si="341"/>
        <v>9.0945914209786247E-2</v>
      </c>
      <c r="S167" s="5">
        <f t="shared" si="342"/>
        <v>2.4926088153460219E-2</v>
      </c>
      <c r="T167" s="5">
        <f t="shared" si="343"/>
        <v>4.8055195169549078E-2</v>
      </c>
      <c r="U167" s="5">
        <f t="shared" si="344"/>
        <v>6.7333882626656294E-2</v>
      </c>
      <c r="V167" s="5">
        <f t="shared" si="345"/>
        <v>2.1271879232477487E-3</v>
      </c>
      <c r="W167" s="5">
        <f t="shared" si="346"/>
        <v>1.143209378250053E-2</v>
      </c>
      <c r="X167" s="5">
        <f t="shared" si="347"/>
        <v>1.1859586727130823E-2</v>
      </c>
      <c r="Y167" s="5">
        <f t="shared" si="348"/>
        <v>6.1515326944585899E-3</v>
      </c>
      <c r="Z167" s="5">
        <f t="shared" si="349"/>
        <v>3.1448918502872375E-2</v>
      </c>
      <c r="AA167" s="5">
        <f t="shared" si="350"/>
        <v>2.3283924358856196E-2</v>
      </c>
      <c r="AB167" s="5">
        <f t="shared" si="351"/>
        <v>8.6193923250400574E-3</v>
      </c>
      <c r="AC167" s="5">
        <f t="shared" si="352"/>
        <v>1.021127841455095E-4</v>
      </c>
      <c r="AD167" s="5">
        <f t="shared" si="353"/>
        <v>2.1160028672431194E-3</v>
      </c>
      <c r="AE167" s="5">
        <f t="shared" si="354"/>
        <v>2.1951289060750056E-3</v>
      </c>
      <c r="AF167" s="5">
        <f t="shared" si="355"/>
        <v>1.1386068962572003E-3</v>
      </c>
      <c r="AG167" s="5">
        <f t="shared" si="356"/>
        <v>3.937280283378364E-4</v>
      </c>
      <c r="AH167" s="5">
        <f t="shared" si="357"/>
        <v>8.1562306860665113E-3</v>
      </c>
      <c r="AI167" s="5">
        <f t="shared" si="358"/>
        <v>6.0386514827341095E-3</v>
      </c>
      <c r="AJ167" s="5">
        <f t="shared" si="359"/>
        <v>2.2354267022033493E-3</v>
      </c>
      <c r="AK167" s="5">
        <f t="shared" si="360"/>
        <v>5.5168305431675625E-4</v>
      </c>
      <c r="AL167" s="5">
        <f t="shared" si="361"/>
        <v>3.1371432519312639E-6</v>
      </c>
      <c r="AM167" s="5">
        <f t="shared" si="362"/>
        <v>3.1332620038753757E-4</v>
      </c>
      <c r="AN167" s="5">
        <f t="shared" si="363"/>
        <v>3.2504275402870194E-4</v>
      </c>
      <c r="AO167" s="5">
        <f t="shared" si="364"/>
        <v>1.6859871886852512E-4</v>
      </c>
      <c r="AP167" s="5">
        <f t="shared" si="365"/>
        <v>5.8301105832573936E-5</v>
      </c>
      <c r="AQ167" s="5">
        <f t="shared" si="366"/>
        <v>1.5120305913852637E-5</v>
      </c>
      <c r="AR167" s="5">
        <f t="shared" si="367"/>
        <v>1.6922451307381421E-3</v>
      </c>
      <c r="AS167" s="5">
        <f t="shared" si="368"/>
        <v>1.2528922931690268E-3</v>
      </c>
      <c r="AT167" s="5">
        <f t="shared" si="369"/>
        <v>4.6380369775318443E-4</v>
      </c>
      <c r="AU167" s="5">
        <f t="shared" si="370"/>
        <v>1.1446254995866403E-4</v>
      </c>
      <c r="AV167" s="5">
        <f t="shared" si="371"/>
        <v>2.1186240115982941E-5</v>
      </c>
      <c r="AW167" s="5">
        <f t="shared" si="372"/>
        <v>6.6930811585049741E-8</v>
      </c>
      <c r="AX167" s="5">
        <f t="shared" si="373"/>
        <v>3.8663033562425536E-5</v>
      </c>
      <c r="AY167" s="5">
        <f t="shared" si="374"/>
        <v>4.0108803198364084E-5</v>
      </c>
      <c r="AZ167" s="5">
        <f t="shared" si="375"/>
        <v>2.0804318049793729E-5</v>
      </c>
      <c r="BA167" s="5">
        <f t="shared" si="376"/>
        <v>7.1940923189422019E-6</v>
      </c>
      <c r="BB167" s="5">
        <f t="shared" si="377"/>
        <v>1.8657772452427121E-6</v>
      </c>
      <c r="BC167" s="5">
        <f t="shared" si="378"/>
        <v>3.8710926404984917E-7</v>
      </c>
      <c r="BD167" s="5">
        <f t="shared" si="379"/>
        <v>2.9258752119806466E-4</v>
      </c>
      <c r="BE167" s="5">
        <f t="shared" si="380"/>
        <v>2.1662384705848457E-4</v>
      </c>
      <c r="BF167" s="5">
        <f t="shared" si="381"/>
        <v>8.0191203852900508E-5</v>
      </c>
      <c r="BG167" s="5">
        <f t="shared" si="382"/>
        <v>1.9790462477387643E-5</v>
      </c>
      <c r="BH167" s="5">
        <f t="shared" si="383"/>
        <v>3.6630801096402458E-6</v>
      </c>
      <c r="BI167" s="5">
        <f t="shared" si="384"/>
        <v>5.4240898735836765E-7</v>
      </c>
      <c r="BJ167" s="8">
        <f t="shared" si="385"/>
        <v>0.25578849815397414</v>
      </c>
      <c r="BK167" s="8">
        <f t="shared" si="386"/>
        <v>0.32602728977368867</v>
      </c>
      <c r="BL167" s="8">
        <f t="shared" si="387"/>
        <v>0.38665841446236443</v>
      </c>
      <c r="BM167" s="8">
        <f t="shared" si="388"/>
        <v>0.26331597839930365</v>
      </c>
      <c r="BN167" s="8">
        <f t="shared" si="389"/>
        <v>0.73656710062120923</v>
      </c>
    </row>
    <row r="168" spans="1:66" x14ac:dyDescent="0.25">
      <c r="A168" t="s">
        <v>338</v>
      </c>
      <c r="B168" t="s">
        <v>74</v>
      </c>
      <c r="C168" t="s">
        <v>96</v>
      </c>
      <c r="D168" s="11">
        <v>44263</v>
      </c>
      <c r="E168">
        <f>VLOOKUP(A168,home!$A$2:$E$405,3,FALSE)</f>
        <v>1.3308</v>
      </c>
      <c r="F168">
        <f>VLOOKUP(B168,home!$B$2:$E$405,3,FALSE)</f>
        <v>0.75139999999999996</v>
      </c>
      <c r="G168">
        <f>VLOOKUP(C168,away!$B$2:$E$405,4,FALSE)</f>
        <v>0.75139999999999996</v>
      </c>
      <c r="H168">
        <f>VLOOKUP(A168,away!$A$2:$E$405,3,FALSE)</f>
        <v>0.86150000000000004</v>
      </c>
      <c r="I168">
        <f>VLOOKUP(C168,away!$B$2:$E$405,3,FALSE)</f>
        <v>0.29020000000000001</v>
      </c>
      <c r="J168">
        <f>VLOOKUP(B168,home!$B$2:$E$405,4,FALSE)</f>
        <v>0.46429999999999999</v>
      </c>
      <c r="K168" s="3">
        <f t="shared" si="334"/>
        <v>0.75137228836799996</v>
      </c>
      <c r="L168" s="3">
        <f t="shared" si="335"/>
        <v>0.11607838939000002</v>
      </c>
      <c r="M168" s="5">
        <f t="shared" si="336"/>
        <v>0.42002095430032382</v>
      </c>
      <c r="N168" s="5">
        <f t="shared" si="337"/>
        <v>0.31559210559514544</v>
      </c>
      <c r="O168" s="5">
        <f t="shared" si="338"/>
        <v>4.8755355885232395E-2</v>
      </c>
      <c r="P168" s="5">
        <f t="shared" si="339"/>
        <v>3.6633423321683303E-2</v>
      </c>
      <c r="Q168" s="5">
        <f t="shared" si="340"/>
        <v>0.11856358128594995</v>
      </c>
      <c r="R168" s="5">
        <f t="shared" si="341"/>
        <v>2.8297215926470177E-3</v>
      </c>
      <c r="S168" s="5">
        <f t="shared" si="342"/>
        <v>7.9877425788267087E-4</v>
      </c>
      <c r="T168" s="5">
        <f t="shared" si="343"/>
        <v>1.3762669555983417E-2</v>
      </c>
      <c r="U168" s="5">
        <f t="shared" si="344"/>
        <v>2.1261743885115313E-3</v>
      </c>
      <c r="V168" s="5">
        <f t="shared" si="345"/>
        <v>7.740840130285629E-6</v>
      </c>
      <c r="W168" s="5">
        <f t="shared" si="346"/>
        <v>2.9695129795976535E-2</v>
      </c>
      <c r="X168" s="5">
        <f t="shared" si="347"/>
        <v>3.4469628394439562E-3</v>
      </c>
      <c r="Y168" s="5">
        <f t="shared" si="348"/>
        <v>2.0005894734491785E-4</v>
      </c>
      <c r="Z168" s="5">
        <f t="shared" si="349"/>
        <v>1.0948984163219052E-4</v>
      </c>
      <c r="AA168" s="5">
        <f t="shared" si="350"/>
        <v>8.2267632860228906E-5</v>
      </c>
      <c r="AB168" s="5">
        <f t="shared" si="351"/>
        <v>3.0906809780404324E-5</v>
      </c>
      <c r="AC168" s="5">
        <f t="shared" si="352"/>
        <v>4.2196328310364831E-8</v>
      </c>
      <c r="AD168" s="5">
        <f t="shared" si="353"/>
        <v>5.5780244070469161E-3</v>
      </c>
      <c r="AE168" s="5">
        <f t="shared" si="354"/>
        <v>6.4748808914811586E-4</v>
      </c>
      <c r="AF168" s="5">
        <f t="shared" si="355"/>
        <v>3.757968726876102E-5</v>
      </c>
      <c r="AG168" s="5">
        <f t="shared" si="356"/>
        <v>1.4540631906458896E-6</v>
      </c>
      <c r="AH168" s="5">
        <f t="shared" si="357"/>
        <v>3.1773511178077102E-6</v>
      </c>
      <c r="AI168" s="5">
        <f t="shared" si="358"/>
        <v>2.3873735803358021E-6</v>
      </c>
      <c r="AJ168" s="5">
        <f t="shared" si="359"/>
        <v>8.9690317512310811E-7</v>
      </c>
      <c r="AK168" s="5">
        <f t="shared" si="360"/>
        <v>2.2463606371225832E-7</v>
      </c>
      <c r="AL168" s="5">
        <f t="shared" si="361"/>
        <v>1.4721131808191156E-10</v>
      </c>
      <c r="AM168" s="5">
        <f t="shared" si="362"/>
        <v>8.3823459265907978E-4</v>
      </c>
      <c r="AN168" s="5">
        <f t="shared" si="363"/>
        <v>9.7300921446848721E-5</v>
      </c>
      <c r="AO168" s="5">
        <f t="shared" si="364"/>
        <v>5.6472671238565557E-6</v>
      </c>
      <c r="AP168" s="5">
        <f t="shared" si="365"/>
        <v>2.1850855739745559E-7</v>
      </c>
      <c r="AQ168" s="5">
        <f t="shared" si="366"/>
        <v>6.3410303526572516E-9</v>
      </c>
      <c r="AR168" s="5">
        <f t="shared" si="367"/>
        <v>7.3764360056327063E-8</v>
      </c>
      <c r="AS168" s="5">
        <f t="shared" si="368"/>
        <v>5.5424496015523553E-8</v>
      </c>
      <c r="AT168" s="5">
        <f t="shared" si="369"/>
        <v>2.0822215201413511E-8</v>
      </c>
      <c r="AU168" s="5">
        <f t="shared" si="370"/>
        <v>5.2150784949256763E-9</v>
      </c>
      <c r="AV168" s="5">
        <f t="shared" si="371"/>
        <v>9.7961636568776244E-10</v>
      </c>
      <c r="AW168" s="5">
        <f t="shared" si="372"/>
        <v>3.5665247953198476E-13</v>
      </c>
      <c r="AX168" s="5">
        <f t="shared" si="373"/>
        <v>1.0497104067924515E-4</v>
      </c>
      <c r="AY168" s="5">
        <f t="shared" si="374"/>
        <v>1.2184869334638951E-5</v>
      </c>
      <c r="AZ168" s="5">
        <f t="shared" si="375"/>
        <v>7.0720000364624537E-7</v>
      </c>
      <c r="BA168" s="5">
        <f t="shared" si="376"/>
        <v>2.7363545799952768E-8</v>
      </c>
      <c r="BB168" s="5">
        <f t="shared" si="377"/>
        <v>7.9407908111450392E-10</v>
      </c>
      <c r="BC168" s="5">
        <f t="shared" si="378"/>
        <v>1.8435084156812563E-11</v>
      </c>
      <c r="BD168" s="5">
        <f t="shared" si="379"/>
        <v>1.427074684953749E-9</v>
      </c>
      <c r="BE168" s="5">
        <f t="shared" si="380"/>
        <v>1.0722643717057409E-9</v>
      </c>
      <c r="BF168" s="5">
        <f t="shared" si="381"/>
        <v>4.0283486735200908E-10</v>
      </c>
      <c r="BG168" s="5">
        <f t="shared" si="382"/>
        <v>1.0089298537223295E-10</v>
      </c>
      <c r="BH168" s="5">
        <f t="shared" si="383"/>
        <v>1.8952048324853452E-11</v>
      </c>
      <c r="BI168" s="5">
        <f t="shared" si="384"/>
        <v>2.848008783821213E-12</v>
      </c>
      <c r="BJ168" s="8">
        <f t="shared" si="385"/>
        <v>0.48858435318339377</v>
      </c>
      <c r="BK168" s="8">
        <f t="shared" si="386"/>
        <v>0.4574731199328943</v>
      </c>
      <c r="BL168" s="8">
        <f t="shared" si="387"/>
        <v>5.3831271803601664E-2</v>
      </c>
      <c r="BM168" s="8">
        <f t="shared" si="388"/>
        <v>5.7590907911561996E-2</v>
      </c>
      <c r="BN168" s="8">
        <f t="shared" si="389"/>
        <v>0.94239514198098195</v>
      </c>
    </row>
    <row r="169" spans="1:66" x14ac:dyDescent="0.25">
      <c r="A169" t="s">
        <v>343</v>
      </c>
      <c r="B169" t="s">
        <v>193</v>
      </c>
      <c r="C169" t="s">
        <v>180</v>
      </c>
      <c r="D169" s="11">
        <v>44263</v>
      </c>
      <c r="E169">
        <f>VLOOKUP(A169,home!$A$2:$E$405,3,FALSE)</f>
        <v>1.29</v>
      </c>
      <c r="F169">
        <f>VLOOKUP(B169,home!$B$2:$E$405,3,FALSE)</f>
        <v>0.49830000000000002</v>
      </c>
      <c r="G169">
        <f>VLOOKUP(C169,away!$B$2:$E$405,4,FALSE)</f>
        <v>0.60909999999999997</v>
      </c>
      <c r="H169">
        <f>VLOOKUP(A169,away!$A$2:$E$405,3,FALSE)</f>
        <v>1.1041000000000001</v>
      </c>
      <c r="I169">
        <f>VLOOKUP(C169,away!$B$2:$E$405,3,FALSE)</f>
        <v>0.58220000000000005</v>
      </c>
      <c r="J169">
        <f>VLOOKUP(B169,home!$B$2:$E$405,4,FALSE)</f>
        <v>1.1645000000000001</v>
      </c>
      <c r="K169" s="3">
        <f t="shared" si="334"/>
        <v>0.39153374369999999</v>
      </c>
      <c r="L169" s="3">
        <f t="shared" si="335"/>
        <v>0.74854877479000015</v>
      </c>
      <c r="M169" s="5">
        <f t="shared" si="336"/>
        <v>0.31979263192239238</v>
      </c>
      <c r="N169" s="5">
        <f t="shared" si="337"/>
        <v>0.12520960638425041</v>
      </c>
      <c r="O169" s="5">
        <f t="shared" si="338"/>
        <v>0.23938038281237628</v>
      </c>
      <c r="P169" s="5">
        <f t="shared" si="339"/>
        <v>9.3725497450868819E-2</v>
      </c>
      <c r="Q169" s="5">
        <f t="shared" si="340"/>
        <v>2.4511892967414493E-2</v>
      </c>
      <c r="R169" s="5">
        <f t="shared" si="341"/>
        <v>8.9593946131482707E-2</v>
      </c>
      <c r="S169" s="5">
        <f t="shared" si="342"/>
        <v>6.8673165010135701E-3</v>
      </c>
      <c r="T169" s="5">
        <f t="shared" si="343"/>
        <v>1.8348347448541739E-2</v>
      </c>
      <c r="U169" s="5">
        <f t="shared" si="344"/>
        <v>3.5079053141715562E-2</v>
      </c>
      <c r="V169" s="5">
        <f t="shared" si="345"/>
        <v>2.2363195220911404E-4</v>
      </c>
      <c r="W169" s="5">
        <f t="shared" si="346"/>
        <v>3.1990777395685009E-3</v>
      </c>
      <c r="X169" s="5">
        <f t="shared" si="347"/>
        <v>2.3946657224119643E-3</v>
      </c>
      <c r="Y169" s="5">
        <f t="shared" si="348"/>
        <v>8.9626204627154312E-4</v>
      </c>
      <c r="Z169" s="5">
        <f t="shared" si="349"/>
        <v>2.2355146201774222E-2</v>
      </c>
      <c r="AA169" s="5">
        <f t="shared" si="350"/>
        <v>8.7527940833414981E-3</v>
      </c>
      <c r="AB169" s="5">
        <f t="shared" si="351"/>
        <v>1.7135071176429533E-3</v>
      </c>
      <c r="AC169" s="5">
        <f t="shared" si="352"/>
        <v>4.0964076940871178E-6</v>
      </c>
      <c r="AD169" s="5">
        <f t="shared" si="353"/>
        <v>3.1313672094014704E-4</v>
      </c>
      <c r="AE169" s="5">
        <f t="shared" si="354"/>
        <v>2.3439810880150524E-4</v>
      </c>
      <c r="AF169" s="5">
        <f t="shared" si="355"/>
        <v>8.7729208578229924E-5</v>
      </c>
      <c r="AG169" s="5">
        <f t="shared" si="356"/>
        <v>2.1889863864843466E-5</v>
      </c>
      <c r="AH169" s="5">
        <f t="shared" si="357"/>
        <v>4.183479324897355E-3</v>
      </c>
      <c r="AI169" s="5">
        <f t="shared" si="358"/>
        <v>1.6379733217686101E-3</v>
      </c>
      <c r="AJ169" s="5">
        <f t="shared" si="359"/>
        <v>3.2066091337639433E-4</v>
      </c>
      <c r="AK169" s="5">
        <f t="shared" si="360"/>
        <v>4.1849855957507041E-5</v>
      </c>
      <c r="AL169" s="5">
        <f t="shared" si="361"/>
        <v>4.8023351455208802E-8</v>
      </c>
      <c r="AM169" s="5">
        <f t="shared" si="362"/>
        <v>2.4520718527927596E-5</v>
      </c>
      <c r="AN169" s="5">
        <f t="shared" si="363"/>
        <v>1.8354953811050657E-5</v>
      </c>
      <c r="AO169" s="5">
        <f t="shared" si="364"/>
        <v>6.8697890932945049E-6</v>
      </c>
      <c r="AP169" s="5">
        <f t="shared" si="365"/>
        <v>1.7141240696171029E-6</v>
      </c>
      <c r="AQ169" s="5">
        <f t="shared" si="366"/>
        <v>3.2077636803748279E-7</v>
      </c>
      <c r="AR169" s="5">
        <f t="shared" si="367"/>
        <v>6.2630766460224259E-4</v>
      </c>
      <c r="AS169" s="5">
        <f t="shared" si="368"/>
        <v>2.4522058462972006E-4</v>
      </c>
      <c r="AT169" s="5">
        <f t="shared" si="369"/>
        <v>4.8006066766188485E-5</v>
      </c>
      <c r="AU169" s="5">
        <f t="shared" si="370"/>
        <v>6.2653316804259793E-6</v>
      </c>
      <c r="AV169" s="5">
        <f t="shared" si="371"/>
        <v>6.1327219208984864E-7</v>
      </c>
      <c r="AW169" s="5">
        <f t="shared" si="372"/>
        <v>3.9096624700374755E-10</v>
      </c>
      <c r="AX169" s="5">
        <f t="shared" si="373"/>
        <v>1.6001147872422412E-6</v>
      </c>
      <c r="AY169" s="5">
        <f t="shared" si="374"/>
        <v>1.1977639635135413E-6</v>
      </c>
      <c r="AZ169" s="5">
        <f t="shared" si="375"/>
        <v>4.4829237368783779E-7</v>
      </c>
      <c r="BA169" s="5">
        <f t="shared" si="376"/>
        <v>1.1185623569057732E-7</v>
      </c>
      <c r="BB169" s="5">
        <f t="shared" si="377"/>
        <v>2.0932462044700781E-8</v>
      </c>
      <c r="BC169" s="5">
        <f t="shared" si="378"/>
        <v>3.1337937633797917E-9</v>
      </c>
      <c r="BD169" s="5">
        <f t="shared" si="379"/>
        <v>7.8136972496599131E-5</v>
      </c>
      <c r="BE169" s="5">
        <f t="shared" si="380"/>
        <v>3.0593261362977393E-5</v>
      </c>
      <c r="BF169" s="5">
        <f t="shared" si="381"/>
        <v>5.989147076719552E-6</v>
      </c>
      <c r="BG169" s="5">
        <f t="shared" si="382"/>
        <v>7.8165105883930609E-7</v>
      </c>
      <c r="BH169" s="5">
        <f t="shared" si="383"/>
        <v>7.6510691333605587E-8</v>
      </c>
      <c r="BI169" s="5">
        <f t="shared" si="384"/>
        <v>5.9913034821843491E-9</v>
      </c>
      <c r="BJ169" s="8">
        <f t="shared" si="385"/>
        <v>0.17527216866612927</v>
      </c>
      <c r="BK169" s="8">
        <f t="shared" si="386"/>
        <v>0.42061442002149296</v>
      </c>
      <c r="BL169" s="8">
        <f t="shared" si="387"/>
        <v>0.38174564315641951</v>
      </c>
      <c r="BM169" s="8">
        <f t="shared" si="388"/>
        <v>0.10777222300403354</v>
      </c>
      <c r="BN169" s="8">
        <f t="shared" si="389"/>
        <v>0.89221395766878508</v>
      </c>
    </row>
    <row r="170" spans="1:66" x14ac:dyDescent="0.25">
      <c r="A170" t="s">
        <v>344</v>
      </c>
      <c r="B170" t="s">
        <v>197</v>
      </c>
      <c r="C170" t="s">
        <v>210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340</v>
      </c>
      <c r="B171" t="s">
        <v>134</v>
      </c>
      <c r="C171" t="s">
        <v>138</v>
      </c>
      <c r="D171" t="s">
        <v>353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340</v>
      </c>
      <c r="B172" t="s">
        <v>139</v>
      </c>
      <c r="C172" t="s">
        <v>137</v>
      </c>
      <c r="D172" t="s">
        <v>353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340</v>
      </c>
      <c r="B173" t="s">
        <v>130</v>
      </c>
      <c r="C173" t="s">
        <v>132</v>
      </c>
      <c r="D173" t="s">
        <v>353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340</v>
      </c>
      <c r="B174" t="s">
        <v>142</v>
      </c>
      <c r="C174" t="s">
        <v>135</v>
      </c>
      <c r="D174" t="s">
        <v>353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351</v>
      </c>
      <c r="B175" t="s">
        <v>160</v>
      </c>
      <c r="C175" t="s">
        <v>155</v>
      </c>
      <c r="D175" t="s">
        <v>353</v>
      </c>
      <c r="E175">
        <f>VLOOKUP(A175,home!$A$2:$E$405,3,FALSE)</f>
        <v>1.2019</v>
      </c>
      <c r="F175">
        <f>VLOOKUP(B175,home!$B$2:$E$405,3,FALSE)</f>
        <v>1.0697000000000001</v>
      </c>
      <c r="G175">
        <f>VLOOKUP(C175,away!$B$2:$E$405,4,FALSE)</f>
        <v>1.456</v>
      </c>
      <c r="H175">
        <f>VLOOKUP(A175,away!$A$2:$E$405,3,FALSE)</f>
        <v>1.1635</v>
      </c>
      <c r="I175">
        <f>VLOOKUP(C175,away!$B$2:$E$405,3,FALSE)</f>
        <v>0.85950000000000004</v>
      </c>
      <c r="J175">
        <f>VLOOKUP(B175,home!$B$2:$E$405,4,FALSE)</f>
        <v>0.85950000000000004</v>
      </c>
      <c r="K175" s="3">
        <f t="shared" si="334"/>
        <v>1.8719390580799999</v>
      </c>
      <c r="L175" s="3">
        <f t="shared" si="335"/>
        <v>0.85952428087499999</v>
      </c>
      <c r="M175" s="5">
        <f t="shared" si="336"/>
        <v>6.5123921535908333E-2</v>
      </c>
      <c r="N175" s="5">
        <f t="shared" si="337"/>
        <v>0.12190801233840406</v>
      </c>
      <c r="O175" s="5">
        <f t="shared" si="338"/>
        <v>5.5975591825911532E-2</v>
      </c>
      <c r="P175" s="5">
        <f t="shared" si="339"/>
        <v>0.10478289663806736</v>
      </c>
      <c r="Q175" s="5">
        <f t="shared" si="340"/>
        <v>0.11410218489457859</v>
      </c>
      <c r="R175" s="5">
        <f t="shared" si="341"/>
        <v>2.4056190155359567E-2</v>
      </c>
      <c r="S175" s="5">
        <f t="shared" si="342"/>
        <v>4.2148319576432482E-2</v>
      </c>
      <c r="T175" s="5">
        <f t="shared" si="343"/>
        <v>9.8073598417778934E-2</v>
      </c>
      <c r="U175" s="5">
        <f t="shared" si="344"/>
        <v>4.5031721940417151E-2</v>
      </c>
      <c r="V175" s="5">
        <f t="shared" si="345"/>
        <v>7.5350755392128476E-3</v>
      </c>
      <c r="W175" s="5">
        <f t="shared" si="346"/>
        <v>7.1197445505475784E-2</v>
      </c>
      <c r="X175" s="5">
        <f t="shared" si="347"/>
        <v>6.1195933148231067E-2</v>
      </c>
      <c r="Y175" s="5">
        <f t="shared" si="348"/>
        <v>2.629969521585394E-2</v>
      </c>
      <c r="Z175" s="5">
        <f t="shared" si="349"/>
        <v>6.8922931812925633E-3</v>
      </c>
      <c r="AA175" s="5">
        <f t="shared" si="350"/>
        <v>1.2901952805800008E-2</v>
      </c>
      <c r="AB175" s="5">
        <f t="shared" si="351"/>
        <v>1.2075834691340942E-2</v>
      </c>
      <c r="AC175" s="5">
        <f t="shared" si="352"/>
        <v>7.5773523649641744E-4</v>
      </c>
      <c r="AD175" s="5">
        <f t="shared" si="353"/>
        <v>3.3319319769305647E-2</v>
      </c>
      <c r="AE175" s="5">
        <f t="shared" si="354"/>
        <v>2.8638764363956608E-2</v>
      </c>
      <c r="AF175" s="5">
        <f t="shared" si="355"/>
        <v>1.2307856672539188E-2</v>
      </c>
      <c r="AG175" s="5">
        <f t="shared" si="356"/>
        <v>3.5263005518589396E-3</v>
      </c>
      <c r="AH175" s="5">
        <f t="shared" si="357"/>
        <v>1.4810233350575385E-3</v>
      </c>
      <c r="AI175" s="5">
        <f t="shared" si="358"/>
        <v>2.7723854268221089E-3</v>
      </c>
      <c r="AJ175" s="5">
        <f t="shared" si="359"/>
        <v>2.5948682822600493E-3</v>
      </c>
      <c r="AK175" s="5">
        <f t="shared" si="360"/>
        <v>1.6191450960451807E-3</v>
      </c>
      <c r="AL175" s="5">
        <f t="shared" si="361"/>
        <v>4.8767144909138788E-5</v>
      </c>
      <c r="AM175" s="5">
        <f t="shared" si="362"/>
        <v>1.2474347212964062E-2</v>
      </c>
      <c r="AN175" s="5">
        <f t="shared" si="363"/>
        <v>1.0722004317607994E-2</v>
      </c>
      <c r="AO175" s="5">
        <f t="shared" si="364"/>
        <v>4.6079115253153278E-3</v>
      </c>
      <c r="AP175" s="5">
        <f t="shared" si="365"/>
        <v>1.3202039467107608E-3</v>
      </c>
      <c r="AQ175" s="5">
        <f t="shared" si="366"/>
        <v>2.8368683697622575E-4</v>
      </c>
      <c r="AR175" s="5">
        <f t="shared" si="367"/>
        <v>2.5459510340488517E-4</v>
      </c>
      <c r="AS175" s="5">
        <f t="shared" si="368"/>
        <v>4.7658651805952088E-4</v>
      </c>
      <c r="AT175" s="5">
        <f t="shared" si="369"/>
        <v>4.4607045885498332E-4</v>
      </c>
      <c r="AU175" s="5">
        <f t="shared" si="370"/>
        <v>2.7833890486210353E-4</v>
      </c>
      <c r="AV175" s="5">
        <f t="shared" si="371"/>
        <v>1.3025836684864631E-4</v>
      </c>
      <c r="AW175" s="5">
        <f t="shared" si="372"/>
        <v>2.1795893906027153E-6</v>
      </c>
      <c r="AX175" s="5">
        <f t="shared" si="373"/>
        <v>3.8918696286664696E-3</v>
      </c>
      <c r="AY175" s="5">
        <f t="shared" si="374"/>
        <v>3.3451564438388001E-3</v>
      </c>
      <c r="AZ175" s="5">
        <f t="shared" si="375"/>
        <v>1.4376215934024585E-3</v>
      </c>
      <c r="BA175" s="5">
        <f t="shared" si="376"/>
        <v>4.1189022207987336E-4</v>
      </c>
      <c r="BB175" s="5">
        <f t="shared" si="377"/>
        <v>8.8507411733161764E-5</v>
      </c>
      <c r="BC175" s="5">
        <f t="shared" si="378"/>
        <v>1.5214853884410689E-5</v>
      </c>
      <c r="BD175" s="5">
        <f t="shared" si="379"/>
        <v>3.647177886139668E-5</v>
      </c>
      <c r="BE175" s="5">
        <f t="shared" si="380"/>
        <v>6.8272947368304952E-5</v>
      </c>
      <c r="BF175" s="5">
        <f t="shared" si="381"/>
        <v>6.3901398394485109E-5</v>
      </c>
      <c r="BG175" s="5">
        <f t="shared" si="382"/>
        <v>3.9873174506855739E-5</v>
      </c>
      <c r="BH175" s="5">
        <f t="shared" si="383"/>
        <v>1.8660038182255769E-5</v>
      </c>
      <c r="BI175" s="5">
        <f t="shared" si="384"/>
        <v>6.986090859725736E-6</v>
      </c>
      <c r="BJ175" s="8">
        <f t="shared" si="385"/>
        <v>0.60916752487116244</v>
      </c>
      <c r="BK175" s="8">
        <f t="shared" si="386"/>
        <v>0.22374187211486535</v>
      </c>
      <c r="BL175" s="8">
        <f t="shared" si="387"/>
        <v>0.16032872833921724</v>
      </c>
      <c r="BM175" s="8">
        <f t="shared" si="388"/>
        <v>0.51083864426386005</v>
      </c>
      <c r="BN175" s="8">
        <f t="shared" si="389"/>
        <v>0.48594879738822944</v>
      </c>
    </row>
    <row r="176" spans="1:66" x14ac:dyDescent="0.25">
      <c r="A176" t="s">
        <v>351</v>
      </c>
      <c r="B176" t="s">
        <v>164</v>
      </c>
      <c r="C176" t="s">
        <v>162</v>
      </c>
      <c r="D176" t="s">
        <v>353</v>
      </c>
      <c r="E176">
        <f>VLOOKUP(A176,home!$A$2:$E$405,3,FALSE)</f>
        <v>1.2019</v>
      </c>
      <c r="F176">
        <f>VLOOKUP(B176,home!$B$2:$E$405,3,FALSE)</f>
        <v>1.1648000000000001</v>
      </c>
      <c r="G176">
        <f>VLOOKUP(C176,away!$B$2:$E$405,4,FALSE)</f>
        <v>1.5716000000000001</v>
      </c>
      <c r="H176">
        <f>VLOOKUP(A176,away!$A$2:$E$405,3,FALSE)</f>
        <v>1.1635</v>
      </c>
      <c r="I176">
        <f>VLOOKUP(C176,away!$B$2:$E$405,3,FALSE)</f>
        <v>0.76400000000000001</v>
      </c>
      <c r="J176">
        <f>VLOOKUP(B176,home!$B$2:$E$405,4,FALSE)</f>
        <v>0.94540000000000002</v>
      </c>
      <c r="K176" s="3">
        <f t="shared" ref="K176:K218" si="390">E176*F176*G176</f>
        <v>2.2001977553920002</v>
      </c>
      <c r="L176" s="3">
        <f t="shared" ref="L176:L218" si="391">H176*I176*J176</f>
        <v>0.84037929560000002</v>
      </c>
      <c r="M176" s="5">
        <f t="shared" ref="M176:M218" si="392">_xlfn.POISSON.DIST(0,K176,FALSE) * _xlfn.POISSON.DIST(0,L176,FALSE)</f>
        <v>4.7807294286450266E-2</v>
      </c>
      <c r="N176" s="5">
        <f t="shared" ref="N176:N218" si="393">_xlfn.POISSON.DIST(1,K176,FALSE) * _xlfn.POISSON.DIST(0,L176,FALSE)</f>
        <v>0.10518550158041266</v>
      </c>
      <c r="O176" s="5">
        <f t="shared" ref="O176:O218" si="394">_xlfn.POISSON.DIST(0,K176,FALSE) * _xlfn.POISSON.DIST(1,L176,FALSE)</f>
        <v>4.017626029698898E-2</v>
      </c>
      <c r="P176" s="5">
        <f t="shared" ref="P176:P218" si="395">_xlfn.POISSON.DIST(1,K176,FALSE) * _xlfn.POISSON.DIST(1,L176,FALSE)</f>
        <v>8.8395717725479883E-2</v>
      </c>
      <c r="Q176" s="5">
        <f t="shared" ref="Q176:Q218" si="396">_xlfn.POISSON.DIST(2,K176,FALSE) * _xlfn.POISSON.DIST(0,L176,FALSE)</f>
        <v>0.11571445223850285</v>
      </c>
      <c r="R176" s="5">
        <f t="shared" ref="R176:R218" si="397">_xlfn.POISSON.DIST(0,K176,FALSE) * _xlfn.POISSON.DIST(2,L176,FALSE)</f>
        <v>1.688164866411292E-2</v>
      </c>
      <c r="S176" s="5">
        <f t="shared" ref="S176:S218" si="398">_xlfn.POISSON.DIST(2,K176,FALSE) * _xlfn.POISSON.DIST(2,L176,FALSE)</f>
        <v>4.0860934658758445E-2</v>
      </c>
      <c r="T176" s="5">
        <f t="shared" ref="T176:T218" si="399">_xlfn.POISSON.DIST(2,K176,FALSE) * _xlfn.POISSON.DIST(1,L176,FALSE)</f>
        <v>9.7244029862932874E-2</v>
      </c>
      <c r="U176" s="5">
        <f t="shared" ref="U176:U218" si="400">_xlfn.POISSON.DIST(1,K176,FALSE) * _xlfn.POISSON.DIST(2,L176,FALSE)</f>
        <v>3.7142965498097605E-2</v>
      </c>
      <c r="V176" s="5">
        <f t="shared" ref="V176:V218" si="401">_xlfn.POISSON.DIST(3,K176,FALSE) * _xlfn.POISSON.DIST(3,L176,FALSE)</f>
        <v>8.3946549254667376E-3</v>
      </c>
      <c r="W176" s="5">
        <f t="shared" ref="W176:W218" si="402">_xlfn.POISSON.DIST(3,K176,FALSE) * _xlfn.POISSON.DIST(0,L176,FALSE)</f>
        <v>8.4864892693856248E-2</v>
      </c>
      <c r="X176" s="5">
        <f t="shared" ref="X176:X218" si="403">_xlfn.POISSON.DIST(3,K176,FALSE) * _xlfn.POISSON.DIST(1,L176,FALSE)</f>
        <v>7.1318698743232503E-2</v>
      </c>
      <c r="Y176" s="5">
        <f t="shared" ref="Y176:Y218" si="404">_xlfn.POISSON.DIST(3,K176,FALSE) * _xlfn.POISSON.DIST(2,L176,FALSE)</f>
        <v>2.9967378906473163E-2</v>
      </c>
      <c r="Z176" s="5">
        <f t="shared" ref="Z176:Z218" si="405">_xlfn.POISSON.DIST(0,K176,FALSE) * _xlfn.POISSON.DIST(3,L176,FALSE)</f>
        <v>4.7289960043046322E-3</v>
      </c>
      <c r="AA176" s="5">
        <f t="shared" ref="AA176:AA218" si="406">_xlfn.POISSON.DIST(1,K176,FALSE) * _xlfn.POISSON.DIST(3,L176,FALSE)</f>
        <v>1.0404726393928788E-2</v>
      </c>
      <c r="AB176" s="5">
        <f t="shared" ref="AB176:AB218" si="407">_xlfn.POISSON.DIST(2,K176,FALSE) * _xlfn.POISSON.DIST(3,L176,FALSE)</f>
        <v>1.1446227828695015E-2</v>
      </c>
      <c r="AC176" s="5">
        <f t="shared" ref="AC176:AC218" si="408">_xlfn.POISSON.DIST(4,K176,FALSE) * _xlfn.POISSON.DIST(4,L176,FALSE)</f>
        <v>9.7010764553543587E-4</v>
      </c>
      <c r="AD176" s="5">
        <f t="shared" ref="AD176:AD218" si="409">_xlfn.POISSON.DIST(4,K176,FALSE) * _xlfn.POISSON.DIST(0,L176,FALSE)</f>
        <v>4.6679886604151379E-2</v>
      </c>
      <c r="AE176" s="5">
        <f t="shared" ref="AE176:AE218" si="410">_xlfn.POISSON.DIST(4,K176,FALSE) * _xlfn.POISSON.DIST(1,L176,FALSE)</f>
        <v>3.9228810223084616E-2</v>
      </c>
      <c r="AF176" s="5">
        <f t="shared" ref="AF176:AF218" si="411">_xlfn.POISSON.DIST(4,K176,FALSE) * _xlfn.POISSON.DIST(2,L176,FALSE)</f>
        <v>1.6483539951250962E-2</v>
      </c>
      <c r="AG176" s="5">
        <f t="shared" ref="AG176:AG218" si="412">_xlfn.POISSON.DIST(4,K176,FALSE) * _xlfn.POISSON.DIST(3,L176,FALSE)</f>
        <v>4.6174752310755808E-3</v>
      </c>
      <c r="AH176" s="5">
        <f t="shared" ref="AH176:AH218" si="413">_xlfn.POISSON.DIST(0,K176,FALSE) * _xlfn.POISSON.DIST(4,L176,FALSE)</f>
        <v>9.9353758274818528E-4</v>
      </c>
      <c r="AI176" s="5">
        <f t="shared" ref="AI176:AI218" si="414">_xlfn.POISSON.DIST(1,K176,FALSE) * _xlfn.POISSON.DIST(4,L176,FALSE)</f>
        <v>2.1859791594601506E-3</v>
      </c>
      <c r="AJ176" s="5">
        <f t="shared" ref="AJ176:AJ218" si="415">_xlfn.POISSON.DIST(2,K176,FALSE) * _xlfn.POISSON.DIST(4,L176,FALSE)</f>
        <v>2.4047932199889586E-3</v>
      </c>
      <c r="AK176" s="5">
        <f t="shared" ref="AK176:AK218" si="416">_xlfn.POISSON.DIST(3,K176,FALSE) * _xlfn.POISSON.DIST(4,L176,FALSE)</f>
        <v>1.7636735482672019E-3</v>
      </c>
      <c r="AL176" s="5">
        <f t="shared" ref="AL176:AL218" si="417">_xlfn.POISSON.DIST(5,K176,FALSE) * _xlfn.POISSON.DIST(5,L176,FALSE)</f>
        <v>7.1749186293008763E-5</v>
      </c>
      <c r="AM176" s="5">
        <f t="shared" ref="AM176:AM218" si="418">_xlfn.POISSON.DIST(5,K176,FALSE) * _xlfn.POISSON.DIST(0,L176,FALSE)</f>
        <v>2.0540996345681399E-2</v>
      </c>
      <c r="AN176" s="5">
        <f t="shared" ref="AN176:AN218" si="419">_xlfn.POISSON.DIST(5,K176,FALSE) * _xlfn.POISSON.DIST(1,L176,FALSE)</f>
        <v>1.7262228039905909E-2</v>
      </c>
      <c r="AO176" s="5">
        <f t="shared" ref="AO176:AO218" si="420">_xlfn.POISSON.DIST(5,K176,FALSE) * _xlfn.POISSON.DIST(2,L176,FALSE)</f>
        <v>7.2534095203313472E-3</v>
      </c>
      <c r="AP176" s="5">
        <f t="shared" ref="AP176:AP218" si="421">_xlfn.POISSON.DIST(5,K176,FALSE) * _xlfn.POISSON.DIST(3,L176,FALSE)</f>
        <v>2.0318717277981306E-3</v>
      </c>
      <c r="AQ176" s="5">
        <f t="shared" ref="AQ176:AQ218" si="422">_xlfn.POISSON.DIST(5,K176,FALSE) * _xlfn.POISSON.DIST(4,L176,FALSE)</f>
        <v>4.2688573283913693E-4</v>
      </c>
      <c r="AR176" s="5">
        <f t="shared" ref="AR176:AR218" si="423">_xlfn.POISSON.DIST(0,K176,FALSE) * _xlfn.POISSON.DIST(5,L176,FALSE)</f>
        <v>1.669896827884094E-4</v>
      </c>
      <c r="AS176" s="5">
        <f t="shared" ref="AS176:AS218" si="424">_xlfn.POISSON.DIST(1,K176,FALSE) * _xlfn.POISSON.DIST(5,L176,FALSE)</f>
        <v>3.6741032524468051E-4</v>
      </c>
      <c r="AT176" s="5">
        <f t="shared" ref="AT176:AT218" si="425">_xlfn.POISSON.DIST(2,K176,FALSE) * _xlfn.POISSON.DIST(5,L176,FALSE)</f>
        <v>4.0418768645559552E-4</v>
      </c>
      <c r="AU176" s="5">
        <f t="shared" ref="AU176:AU218" si="426">_xlfn.POISSON.DIST(3,K176,FALSE) * _xlfn.POISSON.DIST(5,L176,FALSE)</f>
        <v>2.9643094683222887E-4</v>
      </c>
      <c r="AV176" s="5">
        <f t="shared" ref="AV176:AV218" si="427">_xlfn.POISSON.DIST(4,K176,FALSE) * _xlfn.POISSON.DIST(5,L176,FALSE)</f>
        <v>1.630516759622489E-4</v>
      </c>
      <c r="AW176" s="5">
        <f t="shared" ref="AW176:AW218" si="428">_xlfn.POISSON.DIST(6,K176,FALSE) * _xlfn.POISSON.DIST(6,L176,FALSE)</f>
        <v>3.685119204583177E-6</v>
      </c>
      <c r="AX176" s="5">
        <f t="shared" ref="AX176:AX218" si="429">_xlfn.POISSON.DIST(6,K176,FALSE) * _xlfn.POISSON.DIST(0,L176,FALSE)</f>
        <v>7.5323756755472449E-3</v>
      </c>
      <c r="AY176" s="5">
        <f t="shared" ref="AY176:AY218" si="430">_xlfn.POISSON.DIST(6,K176,FALSE) * _xlfn.POISSON.DIST(1,L176,FALSE)</f>
        <v>6.3300525644109686E-3</v>
      </c>
      <c r="AZ176" s="5">
        <f t="shared" ref="AZ176:AZ218" si="431">_xlfn.POISSON.DIST(6,K176,FALSE) * _xlfn.POISSON.DIST(2,L176,FALSE)</f>
        <v>2.6598225575953315E-3</v>
      </c>
      <c r="BA176" s="5">
        <f t="shared" ref="BA176:BA218" si="432">_xlfn.POISSON.DIST(6,K176,FALSE) * _xlfn.POISSON.DIST(3,L176,FALSE)</f>
        <v>7.4508660245765164E-4</v>
      </c>
      <c r="BB176" s="5">
        <f t="shared" ref="BB176:BB218" si="433">_xlfn.POISSON.DIST(6,K176,FALSE) * _xlfn.POISSON.DIST(4,L176,FALSE)</f>
        <v>1.5653883853358961E-4</v>
      </c>
      <c r="BC176" s="5">
        <f t="shared" ref="BC176:BC218" si="434">_xlfn.POISSON.DIST(6,K176,FALSE) * _xlfn.POISSON.DIST(5,L176,FALSE)</f>
        <v>2.6310399772180048E-5</v>
      </c>
      <c r="BD176" s="5">
        <f t="shared" ref="BD176:BD218" si="435">_xlfn.POISSON.DIST(0,K176,FALSE) * _xlfn.POISSON.DIST(6,L176,FALSE)</f>
        <v>2.3389111999031817E-5</v>
      </c>
      <c r="BE176" s="5">
        <f t="shared" ref="BE176:BE218" si="436">_xlfn.POISSON.DIST(1,K176,FALSE) * _xlfn.POISSON.DIST(6,L176,FALSE)</f>
        <v>5.1460671720881899E-5</v>
      </c>
      <c r="BF176" s="5">
        <f t="shared" ref="BF176:BF218" si="437">_xlfn.POISSON.DIST(2,K176,FALSE) * _xlfn.POISSON.DIST(6,L176,FALSE)</f>
        <v>5.6611827205624484E-5</v>
      </c>
      <c r="BG176" s="5">
        <f t="shared" ref="BG176:BG218" si="438">_xlfn.POISSON.DIST(3,K176,FALSE) * _xlfn.POISSON.DIST(6,L176,FALSE)</f>
        <v>4.151907171548491E-5</v>
      </c>
      <c r="BH176" s="5">
        <f t="shared" ref="BH176:BH218" si="439">_xlfn.POISSON.DIST(4,K176,FALSE) * _xlfn.POISSON.DIST(6,L176,FALSE)</f>
        <v>2.2837542098592352E-5</v>
      </c>
      <c r="BI176" s="5">
        <f t="shared" ref="BI176:BI218" si="440">_xlfn.POISSON.DIST(5,K176,FALSE) * _xlfn.POISSON.DIST(6,L176,FALSE)</f>
        <v>1.0049421772798644E-5</v>
      </c>
      <c r="BJ176" s="8">
        <f t="shared" ref="BJ176:BJ218" si="441">SUM(N176,Q176,T176,W176,X176,Y176,AD176,AE176,AF176,AG176,AM176,AN176,AO176,AP176,AQ176,AX176,AY176,AZ176,BA176,BB176,BC176)</f>
        <v>0.67627024403984581</v>
      </c>
      <c r="BK176" s="8">
        <f t="shared" ref="BK176:BK218" si="442">SUM(M176,P176,S176,V176,AC176,AL176,AY176)</f>
        <v>0.19283051099239473</v>
      </c>
      <c r="BL176" s="8">
        <f t="shared" ref="BL176:BL218" si="443">SUM(O176,R176,U176,AA176,AB176,AH176,AI176,AJ176,AK176,AR176,AS176,AT176,AU176,AV176,BD176,BE176,BF176,BG176,BH176,BI176)</f>
        <v>0.12500375015608337</v>
      </c>
      <c r="BM176" s="8">
        <f t="shared" ref="BM176:BM218" si="444">SUM(S176:BI176)</f>
        <v>0.57834625895547487</v>
      </c>
      <c r="BN176" s="8">
        <f t="shared" ref="BN176:BN218" si="445">SUM(M176:R176)</f>
        <v>0.41416087479194752</v>
      </c>
    </row>
    <row r="177" spans="1:66" x14ac:dyDescent="0.25">
      <c r="A177" t="s">
        <v>342</v>
      </c>
      <c r="B177" t="s">
        <v>169</v>
      </c>
      <c r="C177" t="s">
        <v>176</v>
      </c>
      <c r="D177" t="s">
        <v>353</v>
      </c>
      <c r="E177">
        <f>VLOOKUP(A177,home!$A$2:$E$405,3,FALSE)</f>
        <v>1.3226</v>
      </c>
      <c r="F177">
        <f>VLOOKUP(B177,home!$B$2:$E$405,3,FALSE)</f>
        <v>0.93059999999999998</v>
      </c>
      <c r="G177">
        <f>VLOOKUP(C177,away!$B$2:$E$405,4,FALSE)</f>
        <v>1.2214</v>
      </c>
      <c r="H177">
        <f>VLOOKUP(A177,away!$A$2:$E$405,3,FALSE)</f>
        <v>1.2016</v>
      </c>
      <c r="I177">
        <f>VLOOKUP(C177,away!$B$2:$E$405,3,FALSE)</f>
        <v>0.76819999999999999</v>
      </c>
      <c r="J177">
        <f>VLOOKUP(B177,home!$B$2:$E$405,4,FALSE)</f>
        <v>0.83220000000000005</v>
      </c>
      <c r="K177" s="3">
        <f t="shared" si="390"/>
        <v>1.5033132393840001</v>
      </c>
      <c r="L177" s="3">
        <f t="shared" si="391"/>
        <v>0.76817812166400001</v>
      </c>
      <c r="M177" s="5">
        <f t="shared" si="392"/>
        <v>0.1031582191561411</v>
      </c>
      <c r="N177" s="5">
        <f t="shared" si="393"/>
        <v>0.15507911660870308</v>
      </c>
      <c r="O177" s="5">
        <f t="shared" si="394"/>
        <v>7.9243887025567741E-2</v>
      </c>
      <c r="P177" s="5">
        <f t="shared" si="395"/>
        <v>0.11912838450578597</v>
      </c>
      <c r="Q177" s="5">
        <f t="shared" si="396"/>
        <v>0.11656624457491926</v>
      </c>
      <c r="R177" s="5">
        <f t="shared" si="397"/>
        <v>3.0436710144327417E-2</v>
      </c>
      <c r="S177" s="5">
        <f t="shared" si="398"/>
        <v>3.4392732132855812E-2</v>
      </c>
      <c r="T177" s="5">
        <f t="shared" si="399"/>
        <v>8.954363880698793E-2</v>
      </c>
      <c r="U177" s="5">
        <f t="shared" si="400"/>
        <v>4.5755909323260707E-2</v>
      </c>
      <c r="V177" s="5">
        <f t="shared" si="401"/>
        <v>4.4130168322914481E-3</v>
      </c>
      <c r="W177" s="5">
        <f t="shared" si="402"/>
        <v>5.8411859578249826E-2</v>
      </c>
      <c r="X177" s="5">
        <f t="shared" si="403"/>
        <v>4.4870712573721286E-2</v>
      </c>
      <c r="Y177" s="5">
        <f t="shared" si="404"/>
        <v>1.7234349851303218E-2</v>
      </c>
      <c r="Z177" s="5">
        <f t="shared" si="405"/>
        <v>7.7936049427670172E-3</v>
      </c>
      <c r="AA177" s="5">
        <f t="shared" si="406"/>
        <v>1.1716229492990239E-2</v>
      </c>
      <c r="AB177" s="5">
        <f t="shared" si="407"/>
        <v>8.8065814562367593E-3</v>
      </c>
      <c r="AC177" s="5">
        <f t="shared" si="408"/>
        <v>3.1851289354849796E-4</v>
      </c>
      <c r="AD177" s="5">
        <f t="shared" si="409"/>
        <v>2.1952830460255535E-2</v>
      </c>
      <c r="AE177" s="5">
        <f t="shared" si="410"/>
        <v>1.6863684068167344E-2</v>
      </c>
      <c r="AF177" s="5">
        <f t="shared" si="411"/>
        <v>6.4771565759099538E-3</v>
      </c>
      <c r="AG177" s="5">
        <f t="shared" si="412"/>
        <v>1.6585366574020451E-3</v>
      </c>
      <c r="AH177" s="5">
        <f t="shared" si="413"/>
        <v>1.4967192014815082E-3</v>
      </c>
      <c r="AI177" s="5">
        <f t="shared" si="414"/>
        <v>2.2500377912273999E-3</v>
      </c>
      <c r="AJ177" s="5">
        <f t="shared" si="415"/>
        <v>1.6912558003332418E-3</v>
      </c>
      <c r="AK177" s="5">
        <f t="shared" si="416"/>
        <v>8.4749574527531485E-4</v>
      </c>
      <c r="AL177" s="5">
        <f t="shared" si="417"/>
        <v>1.4712904803160158E-5</v>
      </c>
      <c r="AM177" s="5">
        <f t="shared" si="418"/>
        <v>6.6003961345708923E-3</v>
      </c>
      <c r="AN177" s="5">
        <f t="shared" si="419"/>
        <v>5.0702799048929943E-3</v>
      </c>
      <c r="AO177" s="5">
        <f t="shared" si="420"/>
        <v>1.947439046825712E-3</v>
      </c>
      <c r="AP177" s="5">
        <f t="shared" si="421"/>
        <v>4.9866002301523539E-4</v>
      </c>
      <c r="AQ177" s="5">
        <f t="shared" si="422"/>
        <v>9.5764929957192619E-5</v>
      </c>
      <c r="AR177" s="5">
        <f t="shared" si="423"/>
        <v>2.299493889705015E-4</v>
      </c>
      <c r="AS177" s="5">
        <f t="shared" si="424"/>
        <v>3.4568596082761607E-4</v>
      </c>
      <c r="AT177" s="5">
        <f t="shared" si="425"/>
        <v>2.5983714079066706E-4</v>
      </c>
      <c r="AU177" s="5">
        <f t="shared" si="426"/>
        <v>1.3020553794476471E-4</v>
      </c>
      <c r="AV177" s="5">
        <f t="shared" si="427"/>
        <v>4.8934927258370174E-5</v>
      </c>
      <c r="AW177" s="5">
        <f t="shared" si="428"/>
        <v>4.7196233420360199E-7</v>
      </c>
      <c r="AX177" s="5">
        <f t="shared" si="429"/>
        <v>1.6537438157132331E-3</v>
      </c>
      <c r="AY177" s="5">
        <f t="shared" si="430"/>
        <v>1.2703698180680477E-3</v>
      </c>
      <c r="AZ177" s="5">
        <f t="shared" si="431"/>
        <v>4.87935150331075E-4</v>
      </c>
      <c r="BA177" s="5">
        <f t="shared" si="432"/>
        <v>1.2494036909172223E-4</v>
      </c>
      <c r="BB177" s="5">
        <f t="shared" si="433"/>
        <v>2.3994114512221514E-5</v>
      </c>
      <c r="BC177" s="5">
        <f t="shared" si="434"/>
        <v>3.6863507633978507E-6</v>
      </c>
      <c r="BD177" s="5">
        <f t="shared" si="435"/>
        <v>2.9440348282857377E-5</v>
      </c>
      <c r="BE177" s="5">
        <f t="shared" si="436"/>
        <v>4.4258065345695504E-5</v>
      </c>
      <c r="BF177" s="5">
        <f t="shared" si="437"/>
        <v>3.3266867791853136E-5</v>
      </c>
      <c r="BG177" s="5">
        <f t="shared" si="438"/>
        <v>1.667017426144333E-5</v>
      </c>
      <c r="BH177" s="5">
        <f t="shared" si="439"/>
        <v>6.265123417516542E-6</v>
      </c>
      <c r="BI177" s="5">
        <f t="shared" si="440"/>
        <v>1.8836885959854679E-6</v>
      </c>
      <c r="BJ177" s="8">
        <f t="shared" si="441"/>
        <v>0.5464353394133612</v>
      </c>
      <c r="BK177" s="8">
        <f t="shared" si="442"/>
        <v>0.26269594824349402</v>
      </c>
      <c r="BL177" s="8">
        <f t="shared" si="443"/>
        <v>0.1833912232041876</v>
      </c>
      <c r="BM177" s="8">
        <f t="shared" si="444"/>
        <v>0.39543365593263152</v>
      </c>
      <c r="BN177" s="8">
        <f t="shared" si="445"/>
        <v>0.60361256201544466</v>
      </c>
    </row>
    <row r="178" spans="1:66" x14ac:dyDescent="0.25">
      <c r="A178" t="s">
        <v>342</v>
      </c>
      <c r="B178" t="s">
        <v>173</v>
      </c>
      <c r="C178" t="s">
        <v>175</v>
      </c>
      <c r="D178" t="s">
        <v>353</v>
      </c>
      <c r="E178">
        <f>VLOOKUP(A178,home!$A$2:$E$405,3,FALSE)</f>
        <v>1.3226</v>
      </c>
      <c r="F178">
        <f>VLOOKUP(B178,home!$B$2:$E$405,3,FALSE)</f>
        <v>1.2601</v>
      </c>
      <c r="G178">
        <f>VLOOKUP(C178,away!$B$2:$E$405,4,FALSE)</f>
        <v>1.1632</v>
      </c>
      <c r="H178">
        <f>VLOOKUP(A178,away!$A$2:$E$405,3,FALSE)</f>
        <v>1.2016</v>
      </c>
      <c r="I178">
        <f>VLOOKUP(C178,away!$B$2:$E$405,3,FALSE)</f>
        <v>1.3444</v>
      </c>
      <c r="J178">
        <f>VLOOKUP(B178,home!$B$2:$E$405,4,FALSE)</f>
        <v>0.69350000000000001</v>
      </c>
      <c r="K178" s="3">
        <f t="shared" si="390"/>
        <v>1.9385987280320001</v>
      </c>
      <c r="L178" s="3">
        <f t="shared" si="391"/>
        <v>1.12030142624</v>
      </c>
      <c r="M178" s="5">
        <f t="shared" si="392"/>
        <v>4.6939292820771063E-2</v>
      </c>
      <c r="N178" s="5">
        <f t="shared" si="393"/>
        <v>9.099645335706838E-2</v>
      </c>
      <c r="O178" s="5">
        <f t="shared" si="394"/>
        <v>5.2586156693806813E-2</v>
      </c>
      <c r="P178" s="5">
        <f t="shared" si="395"/>
        <v>0.10194345647870533</v>
      </c>
      <c r="Q178" s="5">
        <f t="shared" si="396"/>
        <v>8.8202804366718013E-2</v>
      </c>
      <c r="R178" s="5">
        <f t="shared" si="397"/>
        <v>2.9456173172275949E-2</v>
      </c>
      <c r="S178" s="5">
        <f t="shared" si="398"/>
        <v>5.5350579942199996E-2</v>
      </c>
      <c r="T178" s="5">
        <f t="shared" si="399"/>
        <v>9.8813727530401879E-2</v>
      </c>
      <c r="U178" s="5">
        <f t="shared" si="400"/>
        <v>5.7103699844464478E-2</v>
      </c>
      <c r="V178" s="5">
        <f t="shared" si="401"/>
        <v>1.3356801704974062E-2</v>
      </c>
      <c r="W178" s="5">
        <f t="shared" si="402"/>
        <v>5.699661478472496E-2</v>
      </c>
      <c r="X178" s="5">
        <f t="shared" si="403"/>
        <v>6.3853388834179237E-2</v>
      </c>
      <c r="Y178" s="5">
        <f t="shared" si="404"/>
        <v>3.5767521290594149E-2</v>
      </c>
      <c r="Z178" s="5">
        <f t="shared" si="405"/>
        <v>1.099993093882439E-2</v>
      </c>
      <c r="AA178" s="5">
        <f t="shared" si="406"/>
        <v>2.1324452126444807E-2</v>
      </c>
      <c r="AB178" s="5">
        <f t="shared" si="407"/>
        <v>2.0669777884152595E-2</v>
      </c>
      <c r="AC178" s="5">
        <f t="shared" si="408"/>
        <v>1.8130313265808081E-3</v>
      </c>
      <c r="AD178" s="5">
        <f t="shared" si="409"/>
        <v>2.7623391230949434E-2</v>
      </c>
      <c r="AE178" s="5">
        <f t="shared" si="410"/>
        <v>3.0946524593618154E-2</v>
      </c>
      <c r="AF178" s="5">
        <f t="shared" si="411"/>
        <v>1.7334717819700831E-2</v>
      </c>
      <c r="AG178" s="5">
        <f t="shared" si="412"/>
        <v>6.4733696989595938E-3</v>
      </c>
      <c r="AH178" s="5">
        <f t="shared" si="413"/>
        <v>3.0808095798266163E-3</v>
      </c>
      <c r="AI178" s="5">
        <f t="shared" si="414"/>
        <v>5.9724535327606784E-3</v>
      </c>
      <c r="AJ178" s="5">
        <f t="shared" si="415"/>
        <v>5.7890954109200395E-3</v>
      </c>
      <c r="AK178" s="5">
        <f t="shared" si="416"/>
        <v>3.7409110000218258E-3</v>
      </c>
      <c r="AL178" s="5">
        <f t="shared" si="417"/>
        <v>1.5750273941411599E-4</v>
      </c>
      <c r="AM178" s="5">
        <f t="shared" si="418"/>
        <v>1.0710134220849767E-2</v>
      </c>
      <c r="AN178" s="5">
        <f t="shared" si="419"/>
        <v>1.1998578642839824E-2</v>
      </c>
      <c r="AO178" s="5">
        <f t="shared" si="420"/>
        <v>6.7210123832131298E-3</v>
      </c>
      <c r="AP178" s="5">
        <f t="shared" si="421"/>
        <v>2.5098532528967901E-3</v>
      </c>
      <c r="AQ178" s="5">
        <f t="shared" si="422"/>
        <v>7.0294804471834427E-4</v>
      </c>
      <c r="AR178" s="5">
        <f t="shared" si="423"/>
        <v>6.9028707325072226E-4</v>
      </c>
      <c r="AS178" s="5">
        <f t="shared" si="424"/>
        <v>1.3381896421807821E-3</v>
      </c>
      <c r="AT178" s="5">
        <f t="shared" si="425"/>
        <v>1.2971063690986311E-3</v>
      </c>
      <c r="AU178" s="5">
        <f t="shared" si="426"/>
        <v>8.3818958575227072E-4</v>
      </c>
      <c r="AV178" s="5">
        <f t="shared" si="427"/>
        <v>4.0622831619725546E-4</v>
      </c>
      <c r="AW178" s="5">
        <f t="shared" si="428"/>
        <v>9.5018555385570511E-6</v>
      </c>
      <c r="AX178" s="5">
        <f t="shared" si="429"/>
        <v>3.4604420962652295E-3</v>
      </c>
      <c r="AY178" s="5">
        <f t="shared" si="430"/>
        <v>3.8767382158668715E-3</v>
      </c>
      <c r="AZ178" s="5">
        <f t="shared" si="431"/>
        <v>2.1715576761973847E-3</v>
      </c>
      <c r="BA178" s="5">
        <f t="shared" si="432"/>
        <v>8.1093305393545008E-4</v>
      </c>
      <c r="BB178" s="5">
        <f t="shared" si="433"/>
        <v>2.2712236422726086E-4</v>
      </c>
      <c r="BC178" s="5">
        <f t="shared" si="434"/>
        <v>5.0889101714960192E-5</v>
      </c>
      <c r="BD178" s="5">
        <f t="shared" si="435"/>
        <v>1.2888826544630319E-4</v>
      </c>
      <c r="BE178" s="5">
        <f t="shared" si="436"/>
        <v>2.4986262745245414E-4</v>
      </c>
      <c r="BF178" s="5">
        <f t="shared" si="437"/>
        <v>2.4219168588103063E-4</v>
      </c>
      <c r="BG178" s="5">
        <f t="shared" si="438"/>
        <v>1.5650416472963056E-4</v>
      </c>
      <c r="BH178" s="5">
        <f t="shared" si="439"/>
        <v>7.5849693669143134E-5</v>
      </c>
      <c r="BI178" s="5">
        <f t="shared" si="440"/>
        <v>2.9408423933723521E-5</v>
      </c>
      <c r="BJ178" s="8">
        <f t="shared" si="441"/>
        <v>0.56024872255963953</v>
      </c>
      <c r="BK178" s="8">
        <f t="shared" si="442"/>
        <v>0.22343740322851224</v>
      </c>
      <c r="BL178" s="8">
        <f t="shared" si="443"/>
        <v>0.20517623509226568</v>
      </c>
      <c r="BM178" s="8">
        <f t="shared" si="444"/>
        <v>0.58587071856956807</v>
      </c>
      <c r="BN178" s="8">
        <f t="shared" si="445"/>
        <v>0.41012433688934552</v>
      </c>
    </row>
    <row r="179" spans="1:66" x14ac:dyDescent="0.25">
      <c r="A179" t="s">
        <v>343</v>
      </c>
      <c r="B179" t="s">
        <v>181</v>
      </c>
      <c r="C179" t="s">
        <v>180</v>
      </c>
      <c r="D179" t="s">
        <v>353</v>
      </c>
      <c r="E179">
        <f>VLOOKUP(A179,home!$A$2:$E$405,3,FALSE)</f>
        <v>1.29</v>
      </c>
      <c r="F179">
        <f>VLOOKUP(B179,home!$B$2:$E$405,3,FALSE)</f>
        <v>1.2735000000000001</v>
      </c>
      <c r="G179">
        <f>VLOOKUP(C179,away!$B$2:$E$405,4,FALSE)</f>
        <v>0.60909999999999997</v>
      </c>
      <c r="H179">
        <f>VLOOKUP(A179,away!$A$2:$E$405,3,FALSE)</f>
        <v>1.1041000000000001</v>
      </c>
      <c r="I179">
        <f>VLOOKUP(C179,away!$B$2:$E$405,3,FALSE)</f>
        <v>0.58220000000000005</v>
      </c>
      <c r="J179">
        <f>VLOOKUP(B179,home!$B$2:$E$405,4,FALSE)</f>
        <v>1.2939000000000001</v>
      </c>
      <c r="K179" s="3">
        <f t="shared" si="390"/>
        <v>1.0006386165000001</v>
      </c>
      <c r="L179" s="3">
        <f t="shared" si="391"/>
        <v>0.83172800317800022</v>
      </c>
      <c r="M179" s="5">
        <f t="shared" si="392"/>
        <v>0.16003437874415199</v>
      </c>
      <c r="N179" s="5">
        <f t="shared" si="393"/>
        <v>0.16013657933898526</v>
      </c>
      <c r="O179" s="5">
        <f t="shared" si="394"/>
        <v>0.13310507427270532</v>
      </c>
      <c r="P179" s="5">
        <f t="shared" si="395"/>
        <v>0.13319007736936961</v>
      </c>
      <c r="Q179" s="5">
        <f t="shared" si="396"/>
        <v>8.0119422600402335E-2</v>
      </c>
      <c r="R179" s="5">
        <f t="shared" si="397"/>
        <v>5.5353608818848314E-2</v>
      </c>
      <c r="S179" s="5">
        <f t="shared" si="398"/>
        <v>2.7712165424810177E-2</v>
      </c>
      <c r="T179" s="5">
        <f t="shared" si="399"/>
        <v>6.6637567375206971E-2</v>
      </c>
      <c r="U179" s="5">
        <f t="shared" si="400"/>
        <v>5.5388958546774572E-2</v>
      </c>
      <c r="V179" s="5">
        <f t="shared" si="401"/>
        <v>2.5626337193349357E-3</v>
      </c>
      <c r="W179" s="5">
        <f t="shared" si="402"/>
        <v>2.6723529395215148E-2</v>
      </c>
      <c r="X179" s="5">
        <f t="shared" si="403"/>
        <v>2.2226707741750885E-2</v>
      </c>
      <c r="Y179" s="5">
        <f t="shared" si="404"/>
        <v>9.2432876236337325E-3</v>
      </c>
      <c r="Z179" s="5">
        <f t="shared" si="405"/>
        <v>1.534638217719895E-2</v>
      </c>
      <c r="AA179" s="5">
        <f t="shared" si="406"/>
        <v>1.5356182630072617E-2</v>
      </c>
      <c r="AB179" s="5">
        <f t="shared" si="407"/>
        <v>7.6829946708385968E-3</v>
      </c>
      <c r="AC179" s="5">
        <f t="shared" si="408"/>
        <v>1.3329846140951762E-4</v>
      </c>
      <c r="AD179" s="5">
        <f t="shared" si="409"/>
        <v>6.6851488705062922E-3</v>
      </c>
      <c r="AE179" s="5">
        <f t="shared" si="410"/>
        <v>5.5602255210138616E-3</v>
      </c>
      <c r="AF179" s="5">
        <f t="shared" si="411"/>
        <v>2.3122976349061078E-3</v>
      </c>
      <c r="AG179" s="5">
        <f t="shared" si="412"/>
        <v>6.4106756487788995E-4</v>
      </c>
      <c r="AH179" s="5">
        <f t="shared" si="413"/>
        <v>3.1910039510620334E-3</v>
      </c>
      <c r="AI179" s="5">
        <f t="shared" si="414"/>
        <v>3.1930417788367466E-3</v>
      </c>
      <c r="AJ179" s="5">
        <f t="shared" si="415"/>
        <v>1.5975404540009505E-3</v>
      </c>
      <c r="AK179" s="5">
        <f t="shared" si="416"/>
        <v>5.3285355656476445E-4</v>
      </c>
      <c r="AL179" s="5">
        <f t="shared" si="417"/>
        <v>4.4375546123711527E-6</v>
      </c>
      <c r="AM179" s="5">
        <f t="shared" si="418"/>
        <v>1.337883623375991E-3</v>
      </c>
      <c r="AN179" s="5">
        <f t="shared" si="419"/>
        <v>1.1127552745550608E-3</v>
      </c>
      <c r="AO179" s="5">
        <f t="shared" si="420"/>
        <v>4.6275486126573403E-4</v>
      </c>
      <c r="AP179" s="5">
        <f t="shared" si="421"/>
        <v>1.2829539224048719E-4</v>
      </c>
      <c r="AQ179" s="5">
        <f t="shared" si="422"/>
        <v>2.6676717601279675E-5</v>
      </c>
      <c r="AR179" s="5">
        <f t="shared" si="423"/>
        <v>5.3080946886998703E-4</v>
      </c>
      <c r="AS179" s="5">
        <f t="shared" si="424"/>
        <v>5.3114845255516365E-4</v>
      </c>
      <c r="AT179" s="5">
        <f t="shared" si="425"/>
        <v>2.6574382636045742E-4</v>
      </c>
      <c r="AU179" s="5">
        <f t="shared" si="426"/>
        <v>8.8637844917581455E-5</v>
      </c>
      <c r="AV179" s="5">
        <f t="shared" si="427"/>
        <v>2.2173612626967567E-5</v>
      </c>
      <c r="AW179" s="5">
        <f t="shared" si="428"/>
        <v>1.0258876297403661E-7</v>
      </c>
      <c r="AX179" s="5">
        <f t="shared" si="429"/>
        <v>2.2312300298882643E-4</v>
      </c>
      <c r="AY179" s="5">
        <f t="shared" si="430"/>
        <v>1.8557764973897557E-4</v>
      </c>
      <c r="AZ179" s="5">
        <f t="shared" si="431"/>
        <v>7.7175064025932253E-5</v>
      </c>
      <c r="BA179" s="5">
        <f t="shared" si="432"/>
        <v>2.1396220632474316E-5</v>
      </c>
      <c r="BB179" s="5">
        <f t="shared" si="433"/>
        <v>4.4489589655509477E-6</v>
      </c>
      <c r="BC179" s="5">
        <f t="shared" si="434"/>
        <v>7.4006475132771043E-7</v>
      </c>
      <c r="BD179" s="5">
        <f t="shared" si="435"/>
        <v>7.3581516601868162E-5</v>
      </c>
      <c r="BE179" s="5">
        <f t="shared" si="436"/>
        <v>7.3628506972465142E-5</v>
      </c>
      <c r="BF179" s="5">
        <f t="shared" si="437"/>
        <v>3.6837763675944056E-5</v>
      </c>
      <c r="BG179" s="5">
        <f t="shared" si="438"/>
        <v>1.2287096293216874E-5</v>
      </c>
      <c r="BH179" s="5">
        <f t="shared" si="439"/>
        <v>3.0737357589117033E-6</v>
      </c>
      <c r="BI179" s="5">
        <f t="shared" si="440"/>
        <v>6.1513973945679692E-7</v>
      </c>
      <c r="BJ179" s="8">
        <f t="shared" si="441"/>
        <v>0.38386666049664014</v>
      </c>
      <c r="BK179" s="8">
        <f t="shared" si="442"/>
        <v>0.32382256892342764</v>
      </c>
      <c r="BL179" s="8">
        <f t="shared" si="443"/>
        <v>0.27703979564407588</v>
      </c>
      <c r="BM179" s="8">
        <f t="shared" si="444"/>
        <v>0.27795079103590375</v>
      </c>
      <c r="BN179" s="8">
        <f t="shared" si="445"/>
        <v>0.72193914114446278</v>
      </c>
    </row>
    <row r="180" spans="1:66" x14ac:dyDescent="0.25">
      <c r="A180" t="s">
        <v>346</v>
      </c>
      <c r="B180" t="s">
        <v>245</v>
      </c>
      <c r="C180" t="s">
        <v>322</v>
      </c>
      <c r="D180" t="s">
        <v>353</v>
      </c>
      <c r="E180">
        <f>VLOOKUP(A180,home!$A$2:$E$405,3,FALSE)</f>
        <v>1.4510000000000001</v>
      </c>
      <c r="F180">
        <f>VLOOKUP(B180,home!$B$2:$E$405,3,FALSE)</f>
        <v>1.3784000000000001</v>
      </c>
      <c r="G180">
        <f>VLOOKUP(C180,away!$B$2:$E$405,4,FALSE)</f>
        <v>1.1486000000000001</v>
      </c>
      <c r="H180">
        <f>VLOOKUP(A180,away!$A$2:$E$405,3,FALSE)</f>
        <v>1.0980000000000001</v>
      </c>
      <c r="I180">
        <f>VLOOKUP(C180,away!$B$2:$E$405,3,FALSE)</f>
        <v>0.30359999999999998</v>
      </c>
      <c r="J180">
        <f>VLOOKUP(B180,home!$B$2:$E$405,4,FALSE)</f>
        <v>1.2142999999999999</v>
      </c>
      <c r="K180" s="3">
        <f t="shared" si="390"/>
        <v>2.2972670782400004</v>
      </c>
      <c r="L180" s="3">
        <f t="shared" si="391"/>
        <v>0.40479030503999996</v>
      </c>
      <c r="M180" s="5">
        <f t="shared" si="392"/>
        <v>6.7067387378641111E-2</v>
      </c>
      <c r="N180" s="5">
        <f t="shared" si="393"/>
        <v>0.15407170104852111</v>
      </c>
      <c r="O180" s="5">
        <f t="shared" si="394"/>
        <v>2.714822819523598E-2</v>
      </c>
      <c r="P180" s="5">
        <f t="shared" si="395"/>
        <v>6.2366730865462551E-2</v>
      </c>
      <c r="Q180" s="5">
        <f t="shared" si="396"/>
        <v>0.17697192325360153</v>
      </c>
      <c r="R180" s="5">
        <f t="shared" si="397"/>
        <v>5.4946697862225504E-3</v>
      </c>
      <c r="S180" s="5">
        <f t="shared" si="398"/>
        <v>1.4498884147989645E-2</v>
      </c>
      <c r="T180" s="5">
        <f t="shared" si="399"/>
        <v>7.1636518797340829E-2</v>
      </c>
      <c r="U180" s="5">
        <f t="shared" si="400"/>
        <v>1.2622724005689085E-2</v>
      </c>
      <c r="V180" s="5">
        <f t="shared" si="401"/>
        <v>1.4980753617951036E-3</v>
      </c>
      <c r="W180" s="5">
        <f t="shared" si="402"/>
        <v>0.13551725768777156</v>
      </c>
      <c r="X180" s="5">
        <f t="shared" si="403"/>
        <v>5.4856072077617335E-2</v>
      </c>
      <c r="Y180" s="5">
        <f t="shared" si="404"/>
        <v>1.1102603074797473E-2</v>
      </c>
      <c r="Z180" s="5">
        <f t="shared" si="405"/>
        <v>7.4139635295303254E-4</v>
      </c>
      <c r="AA180" s="5">
        <f t="shared" si="406"/>
        <v>1.7031854335662049E-3</v>
      </c>
      <c r="AB180" s="5">
        <f t="shared" si="407"/>
        <v>1.9563359123347828E-3</v>
      </c>
      <c r="AC180" s="5">
        <f t="shared" si="408"/>
        <v>8.7067338684466823E-5</v>
      </c>
      <c r="AD180" s="5">
        <f t="shared" si="409"/>
        <v>7.7829833654871061E-2</v>
      </c>
      <c r="AE180" s="5">
        <f t="shared" si="410"/>
        <v>3.1504762106367712E-2</v>
      </c>
      <c r="AF180" s="5">
        <f t="shared" si="411"/>
        <v>6.3764111316246099E-3</v>
      </c>
      <c r="AG180" s="5">
        <f t="shared" si="412"/>
        <v>8.6036980234359243E-4</v>
      </c>
      <c r="AH180" s="5">
        <f t="shared" si="413"/>
        <v>7.5027513966850388E-5</v>
      </c>
      <c r="AI180" s="5">
        <f t="shared" si="414"/>
        <v>1.7235823779823719E-4</v>
      </c>
      <c r="AJ180" s="5">
        <f t="shared" si="415"/>
        <v>1.9797645267867587E-4</v>
      </c>
      <c r="AK180" s="5">
        <f t="shared" si="416"/>
        <v>1.5160159566848707E-4</v>
      </c>
      <c r="AL180" s="5">
        <f t="shared" si="417"/>
        <v>3.2385965764550071E-6</v>
      </c>
      <c r="AM180" s="5">
        <f t="shared" si="418"/>
        <v>3.5759182912046203E-2</v>
      </c>
      <c r="AN180" s="5">
        <f t="shared" si="419"/>
        <v>1.4474970558948336E-2</v>
      </c>
      <c r="AO180" s="5">
        <f t="shared" si="420"/>
        <v>2.9296638740008581E-3</v>
      </c>
      <c r="AP180" s="5">
        <f t="shared" si="421"/>
        <v>3.9529984440715845E-4</v>
      </c>
      <c r="AQ180" s="5">
        <f t="shared" si="422"/>
        <v>4.0003386149959552E-5</v>
      </c>
      <c r="AR180" s="5">
        <f t="shared" si="423"/>
        <v>6.0740820530068449E-6</v>
      </c>
      <c r="AS180" s="5">
        <f t="shared" si="424"/>
        <v>1.3953788730901055E-5</v>
      </c>
      <c r="AT180" s="5">
        <f t="shared" si="425"/>
        <v>1.6027789734107662E-5</v>
      </c>
      <c r="AU180" s="5">
        <f t="shared" si="426"/>
        <v>1.2273371231039525E-5</v>
      </c>
      <c r="AV180" s="5">
        <f t="shared" si="427"/>
        <v>7.0488029170212627E-6</v>
      </c>
      <c r="AW180" s="5">
        <f t="shared" si="428"/>
        <v>8.3655778066443931E-8</v>
      </c>
      <c r="AX180" s="5">
        <f t="shared" si="429"/>
        <v>1.3691398941434342E-2</v>
      </c>
      <c r="AY180" s="5">
        <f t="shared" si="430"/>
        <v>5.5421455539275402E-3</v>
      </c>
      <c r="AZ180" s="5">
        <f t="shared" si="431"/>
        <v>1.1217033946752043E-3</v>
      </c>
      <c r="BA180" s="5">
        <f t="shared" si="432"/>
        <v>1.5135155309832651E-4</v>
      </c>
      <c r="BB180" s="5">
        <f t="shared" si="433"/>
        <v>1.5316410336737334E-5</v>
      </c>
      <c r="BC180" s="5">
        <f t="shared" si="434"/>
        <v>1.2399868824651427E-6</v>
      </c>
      <c r="BD180" s="5">
        <f t="shared" si="435"/>
        <v>4.0978825451243819E-7</v>
      </c>
      <c r="BE180" s="5">
        <f t="shared" si="436"/>
        <v>9.4139306614085845E-7</v>
      </c>
      <c r="BF180" s="5">
        <f t="shared" si="437"/>
        <v>1.0813156492644031E-6</v>
      </c>
      <c r="BG180" s="5">
        <f t="shared" si="438"/>
        <v>8.2802361408027454E-7</v>
      </c>
      <c r="BH180" s="5">
        <f t="shared" si="439"/>
        <v>4.755478471579796E-7</v>
      </c>
      <c r="BI180" s="5">
        <f t="shared" si="440"/>
        <v>2.1849208268078693E-7</v>
      </c>
      <c r="BJ180" s="8">
        <f t="shared" si="441"/>
        <v>0.79484972905076379</v>
      </c>
      <c r="BK180" s="8">
        <f t="shared" si="442"/>
        <v>0.15106352924307687</v>
      </c>
      <c r="BL180" s="8">
        <f t="shared" si="443"/>
        <v>4.9581439528340758E-2</v>
      </c>
      <c r="BM180" s="8">
        <f t="shared" si="444"/>
        <v>0.49757339174930038</v>
      </c>
      <c r="BN180" s="8">
        <f t="shared" si="445"/>
        <v>0.49312064052768484</v>
      </c>
    </row>
    <row r="181" spans="1:66" x14ac:dyDescent="0.25">
      <c r="A181" t="s">
        <v>346</v>
      </c>
      <c r="B181" t="s">
        <v>232</v>
      </c>
      <c r="C181" t="s">
        <v>234</v>
      </c>
      <c r="D181" t="s">
        <v>353</v>
      </c>
      <c r="E181">
        <f>VLOOKUP(A181,home!$A$2:$E$405,3,FALSE)</f>
        <v>1.4510000000000001</v>
      </c>
      <c r="F181">
        <f>VLOOKUP(B181,home!$B$2:$E$405,3,FALSE)</f>
        <v>0.45950000000000002</v>
      </c>
      <c r="G181">
        <f>VLOOKUP(C181,away!$B$2:$E$405,4,FALSE)</f>
        <v>0.68920000000000003</v>
      </c>
      <c r="H181">
        <f>VLOOKUP(A181,away!$A$2:$E$405,3,FALSE)</f>
        <v>1.0980000000000001</v>
      </c>
      <c r="I181">
        <f>VLOOKUP(C181,away!$B$2:$E$405,3,FALSE)</f>
        <v>2.7322000000000002</v>
      </c>
      <c r="J181">
        <f>VLOOKUP(B181,home!$B$2:$E$405,4,FALSE)</f>
        <v>1.2142999999999999</v>
      </c>
      <c r="K181" s="3">
        <f t="shared" si="390"/>
        <v>0.45951341740000001</v>
      </c>
      <c r="L181" s="3">
        <f t="shared" si="391"/>
        <v>3.64284608508</v>
      </c>
      <c r="M181" s="5">
        <f t="shared" si="392"/>
        <v>1.6533618228918742E-2</v>
      </c>
      <c r="N181" s="5">
        <f t="shared" si="393"/>
        <v>7.5974194143573872E-3</v>
      </c>
      <c r="O181" s="5">
        <f t="shared" si="394"/>
        <v>6.0229426437423954E-2</v>
      </c>
      <c r="P181" s="5">
        <f t="shared" si="395"/>
        <v>2.7676229570302593E-2</v>
      </c>
      <c r="Q181" s="5">
        <f t="shared" si="396"/>
        <v>1.7455580792562345E-3</v>
      </c>
      <c r="R181" s="5">
        <f t="shared" si="397"/>
        <v>0.1097032651520919</v>
      </c>
      <c r="S181" s="5">
        <f t="shared" si="398"/>
        <v>1.1582063777914278E-2</v>
      </c>
      <c r="T181" s="5">
        <f t="shared" si="399"/>
        <v>6.3587994152983383E-3</v>
      </c>
      <c r="U181" s="5">
        <f t="shared" si="400"/>
        <v>5.0410122269976092E-2</v>
      </c>
      <c r="V181" s="5">
        <f t="shared" si="401"/>
        <v>2.1541823424871352E-3</v>
      </c>
      <c r="W181" s="5">
        <f t="shared" si="402"/>
        <v>2.6736911942307082E-4</v>
      </c>
      <c r="X181" s="5">
        <f t="shared" si="403"/>
        <v>9.7398454996162052E-4</v>
      </c>
      <c r="Y181" s="5">
        <f t="shared" si="404"/>
        <v>1.7740379023780484E-3</v>
      </c>
      <c r="Z181" s="5">
        <f t="shared" si="405"/>
        <v>0.13321070332659701</v>
      </c>
      <c r="AA181" s="5">
        <f t="shared" si="406"/>
        <v>6.1212105519862149E-2</v>
      </c>
      <c r="AB181" s="5">
        <f t="shared" si="407"/>
        <v>1.4063891896840628E-2</v>
      </c>
      <c r="AC181" s="5">
        <f t="shared" si="408"/>
        <v>2.2537279885402744E-4</v>
      </c>
      <c r="AD181" s="5">
        <f t="shared" si="409"/>
        <v>3.0714924443330992E-5</v>
      </c>
      <c r="AE181" s="5">
        <f t="shared" si="410"/>
        <v>1.118897422619163E-4</v>
      </c>
      <c r="AF181" s="5">
        <f t="shared" si="411"/>
        <v>2.0379855477971613E-4</v>
      </c>
      <c r="AG181" s="5">
        <f t="shared" si="412"/>
        <v>2.4746892247475016E-4</v>
      </c>
      <c r="AH181" s="5">
        <f t="shared" si="413"/>
        <v>0.12131652227601182</v>
      </c>
      <c r="AI181" s="5">
        <f t="shared" si="414"/>
        <v>5.5746569738133432E-2</v>
      </c>
      <c r="AJ181" s="5">
        <f t="shared" si="415"/>
        <v>1.2808148384348555E-2</v>
      </c>
      <c r="AK181" s="5">
        <f t="shared" si="416"/>
        <v>1.9618386782194312E-3</v>
      </c>
      <c r="AL181" s="5">
        <f t="shared" si="417"/>
        <v>1.5090391549203218E-5</v>
      </c>
      <c r="AM181" s="5">
        <f t="shared" si="418"/>
        <v>2.8227839792275638E-6</v>
      </c>
      <c r="AN181" s="5">
        <f t="shared" si="419"/>
        <v>1.0282967567755676E-5</v>
      </c>
      <c r="AO181" s="5">
        <f t="shared" si="420"/>
        <v>1.8729634073601695E-5</v>
      </c>
      <c r="AP181" s="5">
        <f t="shared" si="421"/>
        <v>2.2743058053333627E-5</v>
      </c>
      <c r="AQ181" s="5">
        <f t="shared" si="422"/>
        <v>2.0712364998083391E-5</v>
      </c>
      <c r="AR181" s="5">
        <f t="shared" si="423"/>
        <v>8.8387483645738035E-2</v>
      </c>
      <c r="AS181" s="5">
        <f t="shared" si="424"/>
        <v>4.0615234665439703E-2</v>
      </c>
      <c r="AT181" s="5">
        <f t="shared" si="425"/>
        <v>9.3316226398095694E-3</v>
      </c>
      <c r="AU181" s="5">
        <f t="shared" si="426"/>
        <v>1.4293352697020351E-3</v>
      </c>
      <c r="AV181" s="5">
        <f t="shared" si="427"/>
        <v>1.6419968359778319E-4</v>
      </c>
      <c r="AW181" s="5">
        <f t="shared" si="428"/>
        <v>7.016766536568983E-7</v>
      </c>
      <c r="AX181" s="5">
        <f t="shared" si="429"/>
        <v>2.1618451881280466E-7</v>
      </c>
      <c r="AY181" s="5">
        <f t="shared" si="430"/>
        <v>7.8752692801212902E-7</v>
      </c>
      <c r="AZ181" s="5">
        <f t="shared" si="431"/>
        <v>1.4344196933020324E-6</v>
      </c>
      <c r="BA181" s="5">
        <f t="shared" si="432"/>
        <v>1.7417900547023202E-6</v>
      </c>
      <c r="BB181" s="5">
        <f t="shared" si="433"/>
        <v>1.5862682704509068E-6</v>
      </c>
      <c r="BC181" s="5">
        <f t="shared" si="434"/>
        <v>1.1557062317797413E-6</v>
      </c>
      <c r="BD181" s="5">
        <f t="shared" si="435"/>
        <v>5.3663666461491552E-2</v>
      </c>
      <c r="BE181" s="5">
        <f t="shared" si="436"/>
        <v>2.4659174765933753E-2</v>
      </c>
      <c r="BF181" s="5">
        <f t="shared" si="437"/>
        <v>5.6656108334790312E-3</v>
      </c>
      <c r="BG181" s="5">
        <f t="shared" si="438"/>
        <v>8.678080652501374E-4</v>
      </c>
      <c r="BH181" s="5">
        <f t="shared" si="439"/>
        <v>9.9692362427593193E-5</v>
      </c>
      <c r="BI181" s="5">
        <f t="shared" si="440"/>
        <v>9.1619956295565428E-6</v>
      </c>
      <c r="BJ181" s="8">
        <f t="shared" si="441"/>
        <v>1.9393253329003487E-2</v>
      </c>
      <c r="BK181" s="8">
        <f t="shared" si="442"/>
        <v>5.8187344636953992E-2</v>
      </c>
      <c r="BL181" s="8">
        <f t="shared" si="443"/>
        <v>0.71234488074140667</v>
      </c>
      <c r="BM181" s="8">
        <f t="shared" si="444"/>
        <v>0.6996505793013359</v>
      </c>
      <c r="BN181" s="8">
        <f t="shared" si="445"/>
        <v>0.2234855168823508</v>
      </c>
    </row>
    <row r="182" spans="1:66" x14ac:dyDescent="0.25">
      <c r="A182" t="s">
        <v>347</v>
      </c>
      <c r="B182" t="s">
        <v>255</v>
      </c>
      <c r="C182" t="s">
        <v>250</v>
      </c>
      <c r="D182" t="s">
        <v>353</v>
      </c>
      <c r="E182">
        <f>VLOOKUP(A182,home!$A$2:$E$405,3,FALSE)</f>
        <v>1.1607000000000001</v>
      </c>
      <c r="F182">
        <f>VLOOKUP(B182,home!$B$2:$E$405,3,FALSE)</f>
        <v>0.6462</v>
      </c>
      <c r="G182">
        <f>VLOOKUP(C182,away!$B$2:$E$405,4,FALSE)</f>
        <v>0.6462</v>
      </c>
      <c r="H182">
        <f>VLOOKUP(A182,away!$A$2:$E$405,3,FALSE)</f>
        <v>0.83930000000000005</v>
      </c>
      <c r="I182">
        <f>VLOOKUP(C182,away!$B$2:$E$405,3,FALSE)</f>
        <v>1.7871999999999999</v>
      </c>
      <c r="J182">
        <f>VLOOKUP(B182,home!$B$2:$E$405,4,FALSE)</f>
        <v>1.1915</v>
      </c>
      <c r="K182" s="3">
        <f t="shared" si="390"/>
        <v>0.48467865250800007</v>
      </c>
      <c r="L182" s="3">
        <f t="shared" si="391"/>
        <v>1.7872463778400001</v>
      </c>
      <c r="M182" s="5">
        <f t="shared" si="392"/>
        <v>0.10311349230248303</v>
      </c>
      <c r="N182" s="5">
        <f t="shared" si="393"/>
        <v>4.9976908504561511E-2</v>
      </c>
      <c r="O182" s="5">
        <f t="shared" si="394"/>
        <v>0.18428921562404552</v>
      </c>
      <c r="P182" s="5">
        <f t="shared" si="395"/>
        <v>8.9321048700418654E-2</v>
      </c>
      <c r="Q182" s="5">
        <f t="shared" si="396"/>
        <v>1.2111370335253243E-2</v>
      </c>
      <c r="R182" s="5">
        <f t="shared" si="397"/>
        <v>0.16468511654952508</v>
      </c>
      <c r="S182" s="5">
        <f t="shared" si="398"/>
        <v>1.9343370015871445E-2</v>
      </c>
      <c r="T182" s="5">
        <f t="shared" si="399"/>
        <v>2.1646002762360186E-2</v>
      </c>
      <c r="U182" s="5">
        <f t="shared" si="400"/>
        <v>7.9819360377346757E-2</v>
      </c>
      <c r="V182" s="5">
        <f t="shared" si="401"/>
        <v>1.8617782284111918E-3</v>
      </c>
      <c r="W182" s="5">
        <f t="shared" si="402"/>
        <v>1.9567075513719692E-3</v>
      </c>
      <c r="X182" s="5">
        <f t="shared" si="403"/>
        <v>3.4971184836817271E-3</v>
      </c>
      <c r="Y182" s="5">
        <f t="shared" si="404"/>
        <v>3.1251061714187411E-3</v>
      </c>
      <c r="Z182" s="5">
        <f t="shared" si="405"/>
        <v>9.8110959345765664E-2</v>
      </c>
      <c r="AA182" s="5">
        <f t="shared" si="406"/>
        <v>4.7552287571972877E-2</v>
      </c>
      <c r="AB182" s="5">
        <f t="shared" si="407"/>
        <v>1.1523789332028368E-2</v>
      </c>
      <c r="AC182" s="5">
        <f t="shared" si="408"/>
        <v>1.0079669261508153E-4</v>
      </c>
      <c r="AD182" s="5">
        <f t="shared" si="409"/>
        <v>2.3709359483779855E-4</v>
      </c>
      <c r="AE182" s="5">
        <f t="shared" si="410"/>
        <v>4.2374466858291997E-4</v>
      </c>
      <c r="AF182" s="5">
        <f t="shared" si="411"/>
        <v>3.7866806202691759E-4</v>
      </c>
      <c r="AG182" s="5">
        <f t="shared" si="412"/>
        <v>2.2559104075376698E-4</v>
      </c>
      <c r="AH182" s="5">
        <f t="shared" si="413"/>
        <v>4.3837114179281822E-2</v>
      </c>
      <c r="AI182" s="5">
        <f t="shared" si="414"/>
        <v>2.1246913430253655E-2</v>
      </c>
      <c r="AJ182" s="5">
        <f t="shared" si="415"/>
        <v>5.1489626856647368E-3</v>
      </c>
      <c r="AK182" s="5">
        <f t="shared" si="416"/>
        <v>8.3186409876731917E-4</v>
      </c>
      <c r="AL182" s="5">
        <f t="shared" si="417"/>
        <v>3.492565750174296E-6</v>
      </c>
      <c r="AM182" s="5">
        <f t="shared" si="418"/>
        <v>2.2982840812852392E-5</v>
      </c>
      <c r="AN182" s="5">
        <f t="shared" si="419"/>
        <v>4.1075998995243756E-5</v>
      </c>
      <c r="AO182" s="5">
        <f t="shared" si="420"/>
        <v>3.6706465210204456E-5</v>
      </c>
      <c r="AP182" s="5">
        <f t="shared" si="421"/>
        <v>2.1867832330082633E-5</v>
      </c>
      <c r="AQ182" s="5">
        <f t="shared" si="422"/>
        <v>9.7708010307881627E-6</v>
      </c>
      <c r="AR182" s="5">
        <f t="shared" si="423"/>
        <v>1.5669544706375983E-2</v>
      </c>
      <c r="AS182" s="5">
        <f t="shared" si="424"/>
        <v>7.5946938137001771E-3</v>
      </c>
      <c r="AT182" s="5">
        <f t="shared" si="425"/>
        <v>1.8404929819175234E-3</v>
      </c>
      <c r="AU182" s="5">
        <f t="shared" si="426"/>
        <v>2.9734921947540538E-4</v>
      </c>
      <c r="AV182" s="5">
        <f t="shared" si="427"/>
        <v>3.6029704754911259E-5</v>
      </c>
      <c r="AW182" s="5">
        <f t="shared" si="428"/>
        <v>8.4038909321822204E-8</v>
      </c>
      <c r="AX182" s="5">
        <f t="shared" si="429"/>
        <v>1.8565487193298602E-6</v>
      </c>
      <c r="AY182" s="5">
        <f t="shared" si="430"/>
        <v>3.3181099739057833E-6</v>
      </c>
      <c r="AZ182" s="5">
        <f t="shared" si="431"/>
        <v>2.9651400160689452E-6</v>
      </c>
      <c r="BA182" s="5">
        <f t="shared" si="432"/>
        <v>1.7664785845025539E-6</v>
      </c>
      <c r="BB182" s="5">
        <f t="shared" si="433"/>
        <v>7.8928311292103043E-7</v>
      </c>
      <c r="BC182" s="5">
        <f t="shared" si="434"/>
        <v>2.8212867693167823E-7</v>
      </c>
      <c r="BD182" s="5">
        <f t="shared" si="435"/>
        <v>4.6675561698120678E-3</v>
      </c>
      <c r="BE182" s="5">
        <f t="shared" si="436"/>
        <v>2.2622648348899154E-3</v>
      </c>
      <c r="BF182" s="5">
        <f t="shared" si="437"/>
        <v>5.482357358953388E-4</v>
      </c>
      <c r="BG182" s="5">
        <f t="shared" si="438"/>
        <v>8.8572719243494873E-5</v>
      </c>
      <c r="BH182" s="5">
        <f t="shared" si="439"/>
        <v>1.0732326552976623E-5</v>
      </c>
      <c r="BI182" s="5">
        <f t="shared" si="440"/>
        <v>1.0403459143945083E-6</v>
      </c>
      <c r="BJ182" s="8">
        <f t="shared" si="441"/>
        <v>9.3721692802311643E-2</v>
      </c>
      <c r="BK182" s="8">
        <f t="shared" si="442"/>
        <v>0.21374729661552347</v>
      </c>
      <c r="BL182" s="8">
        <f t="shared" si="443"/>
        <v>0.59195113640741848</v>
      </c>
      <c r="BM182" s="8">
        <f t="shared" si="444"/>
        <v>0.39403069908366745</v>
      </c>
      <c r="BN182" s="8">
        <f t="shared" si="445"/>
        <v>0.60349715201628706</v>
      </c>
    </row>
    <row r="183" spans="1:66" x14ac:dyDescent="0.25">
      <c r="A183" t="s">
        <v>347</v>
      </c>
      <c r="B183" t="s">
        <v>323</v>
      </c>
      <c r="C183" t="s">
        <v>324</v>
      </c>
      <c r="D183" t="s">
        <v>353</v>
      </c>
      <c r="E183">
        <f>VLOOKUP(A183,home!$A$2:$E$405,3,FALSE)</f>
        <v>1.1607000000000001</v>
      </c>
      <c r="F183">
        <f>VLOOKUP(B183,home!$B$2:$E$405,3,FALSE)</f>
        <v>0.6462</v>
      </c>
      <c r="G183">
        <f>VLOOKUP(C183,away!$B$2:$E$405,4,FALSE)</f>
        <v>0.43080000000000002</v>
      </c>
      <c r="H183">
        <f>VLOOKUP(A183,away!$A$2:$E$405,3,FALSE)</f>
        <v>0.83930000000000005</v>
      </c>
      <c r="I183">
        <f>VLOOKUP(C183,away!$B$2:$E$405,3,FALSE)</f>
        <v>0.2979</v>
      </c>
      <c r="J183">
        <f>VLOOKUP(B183,home!$B$2:$E$405,4,FALSE)</f>
        <v>0.59570000000000001</v>
      </c>
      <c r="K183" s="3">
        <f t="shared" si="390"/>
        <v>0.32311910167200003</v>
      </c>
      <c r="L183" s="3">
        <f t="shared" si="391"/>
        <v>0.14894136387900003</v>
      </c>
      <c r="M183" s="5">
        <f t="shared" si="392"/>
        <v>0.62371579845812952</v>
      </c>
      <c r="N183" s="5">
        <f t="shared" si="393"/>
        <v>0.20153448849642502</v>
      </c>
      <c r="O183" s="5">
        <f t="shared" si="394"/>
        <v>9.2897081695233322E-2</v>
      </c>
      <c r="P183" s="5">
        <f t="shared" si="395"/>
        <v>3.0016821585314189E-2</v>
      </c>
      <c r="Q183" s="5">
        <f t="shared" si="396"/>
        <v>3.2559821439445441E-2</v>
      </c>
      <c r="R183" s="5">
        <f t="shared" si="397"/>
        <v>6.9181090240334692E-3</v>
      </c>
      <c r="S183" s="5">
        <f t="shared" si="398"/>
        <v>3.6114588579924721E-4</v>
      </c>
      <c r="T183" s="5">
        <f t="shared" si="399"/>
        <v>4.8495042128477101E-3</v>
      </c>
      <c r="U183" s="5">
        <f t="shared" si="400"/>
        <v>2.2353731731146517E-3</v>
      </c>
      <c r="V183" s="5">
        <f t="shared" si="401"/>
        <v>1.9311593957633762E-6</v>
      </c>
      <c r="W183" s="5">
        <f t="shared" si="402"/>
        <v>3.5069000847047791E-3</v>
      </c>
      <c r="X183" s="5">
        <f t="shared" si="403"/>
        <v>5.2232248160331059E-4</v>
      </c>
      <c r="Y183" s="5">
        <f t="shared" si="404"/>
        <v>3.8897711397330486E-5</v>
      </c>
      <c r="Z183" s="5">
        <f t="shared" si="405"/>
        <v>3.4346419783438768E-4</v>
      </c>
      <c r="AA183" s="5">
        <f t="shared" si="406"/>
        <v>1.1097984306074144E-4</v>
      </c>
      <c r="AB183" s="5">
        <f t="shared" si="407"/>
        <v>1.7929853596743159E-5</v>
      </c>
      <c r="AC183" s="5">
        <f t="shared" si="408"/>
        <v>5.8086618916351483E-9</v>
      </c>
      <c r="AD183" s="5">
        <f t="shared" si="409"/>
        <v>2.8328660125581727E-4</v>
      </c>
      <c r="AE183" s="5">
        <f t="shared" si="410"/>
        <v>4.2193092759687864E-5</v>
      </c>
      <c r="AF183" s="5">
        <f t="shared" si="411"/>
        <v>3.1421483909505361E-6</v>
      </c>
      <c r="AG183" s="5">
        <f t="shared" si="412"/>
        <v>1.5599862228612611E-7</v>
      </c>
      <c r="AH183" s="5">
        <f t="shared" si="413"/>
        <v>1.2789006517265098E-5</v>
      </c>
      <c r="AI183" s="5">
        <f t="shared" si="414"/>
        <v>4.1323722971360515E-6</v>
      </c>
      <c r="AJ183" s="5">
        <f t="shared" si="415"/>
        <v>6.6762421221243017E-7</v>
      </c>
      <c r="AK183" s="5">
        <f t="shared" si="416"/>
        <v>7.1907378568185709E-8</v>
      </c>
      <c r="AL183" s="5">
        <f t="shared" si="417"/>
        <v>1.1181859948499024E-11</v>
      </c>
      <c r="AM183" s="5">
        <f t="shared" si="418"/>
        <v>1.8307062422698764E-5</v>
      </c>
      <c r="AN183" s="5">
        <f t="shared" si="419"/>
        <v>2.7266788458547447E-6</v>
      </c>
      <c r="AO183" s="5">
        <f t="shared" si="420"/>
        <v>2.0305763308081166E-7</v>
      </c>
      <c r="AP183" s="5">
        <f t="shared" si="421"/>
        <v>1.0081226939032549E-8</v>
      </c>
      <c r="AQ183" s="5">
        <f t="shared" si="422"/>
        <v>3.7537792246830621E-10</v>
      </c>
      <c r="AR183" s="5">
        <f t="shared" si="423"/>
        <v>3.8096241466777718E-7</v>
      </c>
      <c r="AS183" s="5">
        <f t="shared" si="424"/>
        <v>1.2309623319824812E-7</v>
      </c>
      <c r="AT183" s="5">
        <f t="shared" si="425"/>
        <v>1.9887372145112481E-8</v>
      </c>
      <c r="AU183" s="5">
        <f t="shared" si="426"/>
        <v>2.1419966073818338E-9</v>
      </c>
      <c r="AV183" s="5">
        <f t="shared" si="427"/>
        <v>1.7303000489042245E-10</v>
      </c>
      <c r="AW183" s="5">
        <f t="shared" si="428"/>
        <v>1.4948220892690447E-14</v>
      </c>
      <c r="AX183" s="5">
        <f t="shared" si="429"/>
        <v>9.8589359404594117E-7</v>
      </c>
      <c r="AY183" s="5">
        <f t="shared" si="430"/>
        <v>1.4684033653677167E-7</v>
      </c>
      <c r="AZ183" s="5">
        <f t="shared" si="431"/>
        <v>1.0935299998119067E-8</v>
      </c>
      <c r="BA183" s="5">
        <f t="shared" si="432"/>
        <v>5.4290616538196018E-10</v>
      </c>
      <c r="BB183" s="5">
        <f t="shared" si="433"/>
        <v>2.0215296182576776E-11</v>
      </c>
      <c r="BC183" s="5">
        <f t="shared" si="434"/>
        <v>6.0217875693018627E-13</v>
      </c>
      <c r="BD183" s="5">
        <f t="shared" si="435"/>
        <v>9.4568436045426407E-9</v>
      </c>
      <c r="BE183" s="5">
        <f t="shared" si="436"/>
        <v>3.0556868101524166E-9</v>
      </c>
      <c r="BF183" s="5">
        <f t="shared" si="437"/>
        <v>4.9367538854371403E-10</v>
      </c>
      <c r="BG183" s="5">
        <f t="shared" si="438"/>
        <v>5.3171982687940152E-11</v>
      </c>
      <c r="BH183" s="5">
        <f t="shared" si="439"/>
        <v>4.29522082006159E-12</v>
      </c>
      <c r="BI183" s="5">
        <f t="shared" si="440"/>
        <v>2.7757357857223465E-13</v>
      </c>
      <c r="BJ183" s="8">
        <f t="shared" si="441"/>
        <v>0.24336310375591305</v>
      </c>
      <c r="BK183" s="8">
        <f t="shared" si="442"/>
        <v>0.65409584974881896</v>
      </c>
      <c r="BL183" s="8">
        <f t="shared" si="443"/>
        <v>0.10219767382444132</v>
      </c>
      <c r="BM183" s="8">
        <f t="shared" si="444"/>
        <v>1.2357823988105211E-2</v>
      </c>
      <c r="BN183" s="8">
        <f t="shared" si="445"/>
        <v>0.98764212069858104</v>
      </c>
    </row>
    <row r="184" spans="1:66" x14ac:dyDescent="0.25">
      <c r="A184" t="s">
        <v>348</v>
      </c>
      <c r="B184" t="s">
        <v>261</v>
      </c>
      <c r="C184" t="s">
        <v>268</v>
      </c>
      <c r="D184" t="s">
        <v>353</v>
      </c>
      <c r="E184">
        <f>VLOOKUP(A184,home!$A$2:$E$405,3,FALSE)</f>
        <v>1.2707999999999999</v>
      </c>
      <c r="F184">
        <f>VLOOKUP(B184,home!$B$2:$E$405,3,FALSE)</f>
        <v>0.78690000000000004</v>
      </c>
      <c r="G184">
        <f>VLOOKUP(C184,away!$B$2:$E$405,4,FALSE)</f>
        <v>0.78690000000000004</v>
      </c>
      <c r="H184">
        <f>VLOOKUP(A184,away!$A$2:$E$405,3,FALSE)</f>
        <v>1.2917000000000001</v>
      </c>
      <c r="I184">
        <f>VLOOKUP(C184,away!$B$2:$E$405,3,FALSE)</f>
        <v>1.0322</v>
      </c>
      <c r="J184">
        <f>VLOOKUP(B184,home!$B$2:$E$405,4,FALSE)</f>
        <v>1.2903</v>
      </c>
      <c r="K184" s="3">
        <f t="shared" si="390"/>
        <v>0.78689411398800013</v>
      </c>
      <c r="L184" s="3">
        <f t="shared" si="391"/>
        <v>1.720347622422</v>
      </c>
      <c r="M184" s="5">
        <f t="shared" si="392"/>
        <v>8.1492707895758701E-2</v>
      </c>
      <c r="N184" s="5">
        <f t="shared" si="393"/>
        <v>6.412613217611593E-2</v>
      </c>
      <c r="O184" s="5">
        <f t="shared" si="394"/>
        <v>0.14019578627319904</v>
      </c>
      <c r="P184" s="5">
        <f t="shared" si="395"/>
        <v>0.11031923902429996</v>
      </c>
      <c r="Q184" s="5">
        <f t="shared" si="396"/>
        <v>2.5230237981101068E-2</v>
      </c>
      <c r="R184" s="5">
        <f t="shared" si="397"/>
        <v>0.12059274379434043</v>
      </c>
      <c r="S184" s="5">
        <f t="shared" si="398"/>
        <v>3.7335654971940253E-2</v>
      </c>
      <c r="T184" s="5">
        <f t="shared" si="399"/>
        <v>4.3404779923928473E-2</v>
      </c>
      <c r="U184" s="5">
        <f t="shared" si="400"/>
        <v>9.4893720281429395E-2</v>
      </c>
      <c r="V184" s="5">
        <f t="shared" si="401"/>
        <v>5.615827683416617E-3</v>
      </c>
      <c r="W184" s="5">
        <f t="shared" si="402"/>
        <v>6.6178419206149716E-3</v>
      </c>
      <c r="X184" s="5">
        <f t="shared" si="403"/>
        <v>1.1384988613694611E-2</v>
      </c>
      <c r="Y184" s="5">
        <f t="shared" si="404"/>
        <v>9.793069046435534E-3</v>
      </c>
      <c r="Z184" s="5">
        <f t="shared" si="405"/>
        <v>6.9153813355979643E-2</v>
      </c>
      <c r="AA184" s="5">
        <f t="shared" si="406"/>
        <v>5.4416728689645123E-2</v>
      </c>
      <c r="AB184" s="5">
        <f t="shared" si="407"/>
        <v>2.1410101754181843E-2</v>
      </c>
      <c r="AC184" s="5">
        <f t="shared" si="408"/>
        <v>4.7514514835379085E-4</v>
      </c>
      <c r="AD184" s="5">
        <f t="shared" si="409"/>
        <v>1.3018852136587407E-3</v>
      </c>
      <c r="AE184" s="5">
        <f t="shared" si="410"/>
        <v>2.2396951319841722E-3</v>
      </c>
      <c r="AF184" s="5">
        <f t="shared" si="411"/>
        <v>1.9265270976295491E-3</v>
      </c>
      <c r="AG184" s="5">
        <f t="shared" si="412"/>
        <v>1.1047654373128504E-3</v>
      </c>
      <c r="AH184" s="5">
        <f t="shared" si="413"/>
        <v>2.9742149597093585E-2</v>
      </c>
      <c r="AI184" s="5">
        <f t="shared" si="414"/>
        <v>2.3403922455303507E-2</v>
      </c>
      <c r="AJ184" s="5">
        <f t="shared" si="415"/>
        <v>9.2082044121549571E-3</v>
      </c>
      <c r="AK184" s="5">
        <f t="shared" si="416"/>
        <v>2.4152939507743566E-3</v>
      </c>
      <c r="AL184" s="5">
        <f t="shared" si="417"/>
        <v>2.5728756619317805E-5</v>
      </c>
      <c r="AM184" s="5">
        <f t="shared" si="418"/>
        <v>2.0488916234321467E-4</v>
      </c>
      <c r="AN184" s="5">
        <f t="shared" si="419"/>
        <v>3.5248058329718455E-4</v>
      </c>
      <c r="AO184" s="5">
        <f t="shared" si="420"/>
        <v>3.0319456671261565E-4</v>
      </c>
      <c r="AP184" s="5">
        <f t="shared" si="421"/>
        <v>1.7386668399177224E-4</v>
      </c>
      <c r="AQ184" s="5">
        <f t="shared" si="422"/>
        <v>7.4777784105910645E-5</v>
      </c>
      <c r="AR184" s="5">
        <f t="shared" si="423"/>
        <v>1.0233367269015881E-2</v>
      </c>
      <c r="AS184" s="5">
        <f t="shared" si="424"/>
        <v>8.0525764702660506E-3</v>
      </c>
      <c r="AT184" s="5">
        <f t="shared" si="425"/>
        <v>3.1682625134453108E-3</v>
      </c>
      <c r="AU184" s="5">
        <f t="shared" si="426"/>
        <v>8.3102904113298076E-4</v>
      </c>
      <c r="AV184" s="5">
        <f t="shared" si="427"/>
        <v>1.6348296525515852E-4</v>
      </c>
      <c r="AW184" s="5">
        <f t="shared" si="428"/>
        <v>9.6749517178179892E-7</v>
      </c>
      <c r="AX184" s="5">
        <f t="shared" si="429"/>
        <v>2.687101264463456E-5</v>
      </c>
      <c r="AY184" s="5">
        <f t="shared" si="430"/>
        <v>4.6227482715268565E-5</v>
      </c>
      <c r="AZ184" s="5">
        <f t="shared" si="431"/>
        <v>3.9763669989883192E-5</v>
      </c>
      <c r="BA184" s="5">
        <f t="shared" si="432"/>
        <v>2.2802445041956192E-5</v>
      </c>
      <c r="BB184" s="5">
        <f t="shared" si="433"/>
        <v>9.8070330283344156E-6</v>
      </c>
      <c r="BC184" s="5">
        <f t="shared" si="434"/>
        <v>3.3743011906618282E-6</v>
      </c>
      <c r="BD184" s="5">
        <f t="shared" si="435"/>
        <v>2.934158175103761E-3</v>
      </c>
      <c r="BE184" s="5">
        <f t="shared" si="436"/>
        <v>2.3088717974989212E-3</v>
      </c>
      <c r="BF184" s="5">
        <f t="shared" si="437"/>
        <v>9.0841881370239748E-4</v>
      </c>
      <c r="BG184" s="5">
        <f t="shared" si="438"/>
        <v>2.3827647251279275E-4</v>
      </c>
      <c r="BH184" s="5">
        <f t="shared" si="439"/>
        <v>4.6874588430535023E-5</v>
      </c>
      <c r="BI184" s="5">
        <f t="shared" si="440"/>
        <v>7.3770675463196066E-6</v>
      </c>
      <c r="BJ184" s="8">
        <f t="shared" si="441"/>
        <v>0.16838797726753735</v>
      </c>
      <c r="BK184" s="8">
        <f t="shared" si="442"/>
        <v>0.23531053096310389</v>
      </c>
      <c r="BL184" s="8">
        <f t="shared" si="443"/>
        <v>0.52517134638203233</v>
      </c>
      <c r="BM184" s="8">
        <f t="shared" si="444"/>
        <v>0.45602156083629469</v>
      </c>
      <c r="BN184" s="8">
        <f t="shared" si="445"/>
        <v>0.54195684714481518</v>
      </c>
    </row>
    <row r="185" spans="1:66" x14ac:dyDescent="0.25">
      <c r="A185" t="s">
        <v>348</v>
      </c>
      <c r="B185" t="s">
        <v>326</v>
      </c>
      <c r="C185" t="s">
        <v>270</v>
      </c>
      <c r="D185" t="s">
        <v>353</v>
      </c>
      <c r="E185">
        <f>VLOOKUP(A185,home!$A$2:$E$405,3,FALSE)</f>
        <v>1.2707999999999999</v>
      </c>
      <c r="F185">
        <f>VLOOKUP(B185,home!$B$2:$E$405,3,FALSE)</f>
        <v>0.52459999999999996</v>
      </c>
      <c r="G185">
        <f>VLOOKUP(C185,away!$B$2:$E$405,4,FALSE)</f>
        <v>0.52459999999999996</v>
      </c>
      <c r="H185">
        <f>VLOOKUP(A185,away!$A$2:$E$405,3,FALSE)</f>
        <v>1.2917000000000001</v>
      </c>
      <c r="I185">
        <f>VLOOKUP(C185,away!$B$2:$E$405,3,FALSE)</f>
        <v>0.5161</v>
      </c>
      <c r="J185">
        <f>VLOOKUP(B185,home!$B$2:$E$405,4,FALSE)</f>
        <v>0.7742</v>
      </c>
      <c r="K185" s="3">
        <f t="shared" si="390"/>
        <v>0.34973071732799993</v>
      </c>
      <c r="L185" s="3">
        <f t="shared" si="391"/>
        <v>0.51611761965400005</v>
      </c>
      <c r="M185" s="5">
        <f t="shared" si="392"/>
        <v>0.42069451049133583</v>
      </c>
      <c r="N185" s="5">
        <f t="shared" si="393"/>
        <v>0.14712979293008668</v>
      </c>
      <c r="O185" s="5">
        <f t="shared" si="394"/>
        <v>0.21712784935629298</v>
      </c>
      <c r="P185" s="5">
        <f t="shared" si="395"/>
        <v>7.5936278507262256E-2</v>
      </c>
      <c r="Q185" s="5">
        <f t="shared" si="396"/>
        <v>2.5727904010879651E-2</v>
      </c>
      <c r="R185" s="5">
        <f t="shared" si="397"/>
        <v>5.6031754385181112E-2</v>
      </c>
      <c r="S185" s="5">
        <f t="shared" si="398"/>
        <v>3.4266660544238644E-3</v>
      </c>
      <c r="T185" s="5">
        <f t="shared" si="399"/>
        <v>1.3278624576781806E-2</v>
      </c>
      <c r="U185" s="5">
        <f t="shared" si="400"/>
        <v>1.9596025654275699E-2</v>
      </c>
      <c r="V185" s="5">
        <f t="shared" si="401"/>
        <v>6.8724523475402268E-5</v>
      </c>
      <c r="W185" s="5">
        <f t="shared" si="402"/>
        <v>2.999279441690289E-3</v>
      </c>
      <c r="X185" s="5">
        <f t="shared" si="403"/>
        <v>1.5479809661223701E-3</v>
      </c>
      <c r="Y185" s="5">
        <f t="shared" si="404"/>
        <v>3.9947012575238845E-4</v>
      </c>
      <c r="Z185" s="5">
        <f t="shared" si="405"/>
        <v>9.6396585661057532E-3</v>
      </c>
      <c r="AA185" s="5">
        <f t="shared" si="406"/>
        <v>3.3712847051211641E-3</v>
      </c>
      <c r="AB185" s="5">
        <f t="shared" si="407"/>
        <v>5.8952090911946965E-4</v>
      </c>
      <c r="AC185" s="5">
        <f t="shared" si="408"/>
        <v>7.7530791714099778E-7</v>
      </c>
      <c r="AD185" s="5">
        <f t="shared" si="409"/>
        <v>2.6223503765236694E-4</v>
      </c>
      <c r="AE185" s="5">
        <f t="shared" si="410"/>
        <v>1.353441234230167E-4</v>
      </c>
      <c r="AF185" s="5">
        <f t="shared" si="411"/>
        <v>3.4926743407622283E-5</v>
      </c>
      <c r="AG185" s="5">
        <f t="shared" si="412"/>
        <v>6.0087692232693504E-6</v>
      </c>
      <c r="AH185" s="5">
        <f t="shared" si="413"/>
        <v>1.2437994083539477E-3</v>
      </c>
      <c r="AI185" s="5">
        <f t="shared" si="414"/>
        <v>4.3499485929576808E-4</v>
      </c>
      <c r="AJ185" s="5">
        <f t="shared" si="415"/>
        <v>7.6065532087750675E-5</v>
      </c>
      <c r="AK185" s="5">
        <f t="shared" si="416"/>
        <v>8.8674843669950143E-6</v>
      </c>
      <c r="AL185" s="5">
        <f t="shared" si="417"/>
        <v>5.5977909344378544E-9</v>
      </c>
      <c r="AM185" s="5">
        <f t="shared" si="418"/>
        <v>1.8342329565339484E-5</v>
      </c>
      <c r="AN185" s="5">
        <f t="shared" si="419"/>
        <v>9.4667994741722028E-6</v>
      </c>
      <c r="AO185" s="5">
        <f t="shared" si="420"/>
        <v>2.4429910051757484E-6</v>
      </c>
      <c r="AP185" s="5">
        <f t="shared" si="421"/>
        <v>4.2029023414248006E-7</v>
      </c>
      <c r="AQ185" s="5">
        <f t="shared" si="422"/>
        <v>5.4229798802359773E-8</v>
      </c>
      <c r="AR185" s="5">
        <f t="shared" si="423"/>
        <v>1.2838935799333863E-4</v>
      </c>
      <c r="AS185" s="5">
        <f t="shared" si="424"/>
        <v>4.4901702268291706E-5</v>
      </c>
      <c r="AT185" s="5">
        <f t="shared" si="425"/>
        <v>7.8517522717689697E-6</v>
      </c>
      <c r="AU185" s="5">
        <f t="shared" si="426"/>
        <v>9.1533298476250494E-7</v>
      </c>
      <c r="AV185" s="5">
        <f t="shared" si="427"/>
        <v>8.0030015338742515E-8</v>
      </c>
      <c r="AW185" s="5">
        <f t="shared" si="428"/>
        <v>2.8067041577301403E-11</v>
      </c>
      <c r="AX185" s="5">
        <f t="shared" si="429"/>
        <v>1.0691460127254586E-6</v>
      </c>
      <c r="AY185" s="5">
        <f t="shared" si="430"/>
        <v>5.5180509515042893E-7</v>
      </c>
      <c r="AZ185" s="5">
        <f t="shared" si="431"/>
        <v>1.4239816611099419E-7</v>
      </c>
      <c r="BA185" s="5">
        <f t="shared" si="432"/>
        <v>2.4498067512100404E-8</v>
      </c>
      <c r="BB185" s="5">
        <f t="shared" si="433"/>
        <v>3.1609710726170623E-9</v>
      </c>
      <c r="BC185" s="5">
        <f t="shared" si="434"/>
        <v>3.2628657315885396E-10</v>
      </c>
      <c r="BD185" s="5">
        <f t="shared" si="435"/>
        <v>1.1044001639404532E-5</v>
      </c>
      <c r="BE185" s="5">
        <f t="shared" si="436"/>
        <v>3.8624266155205544E-6</v>
      </c>
      <c r="BF185" s="5">
        <f t="shared" si="437"/>
        <v>6.7540461543638114E-7</v>
      </c>
      <c r="BG185" s="5">
        <f t="shared" si="438"/>
        <v>7.8736580214402499E-8</v>
      </c>
      <c r="BH185" s="5">
        <f t="shared" si="439"/>
        <v>6.8841501695841475E-9</v>
      </c>
      <c r="BI185" s="5">
        <f t="shared" si="440"/>
        <v>4.8151975540046755E-10</v>
      </c>
      <c r="BJ185" s="8">
        <f t="shared" si="441"/>
        <v>0.19155408469969629</v>
      </c>
      <c r="BK185" s="8">
        <f t="shared" si="442"/>
        <v>0.50012751228730046</v>
      </c>
      <c r="BL185" s="8">
        <f t="shared" si="443"/>
        <v>0.29867796840474897</v>
      </c>
      <c r="BM185" s="8">
        <f t="shared" si="444"/>
        <v>5.7350582499784829E-2</v>
      </c>
      <c r="BN185" s="8">
        <f t="shared" si="445"/>
        <v>0.94264808968103853</v>
      </c>
    </row>
    <row r="186" spans="1:66" x14ac:dyDescent="0.25">
      <c r="A186" t="s">
        <v>338</v>
      </c>
      <c r="B186" t="s">
        <v>78</v>
      </c>
      <c r="C186" t="s">
        <v>82</v>
      </c>
      <c r="D186" t="s">
        <v>354</v>
      </c>
      <c r="E186">
        <f>VLOOKUP(A186,home!$A$2:$E$405,3,FALSE)</f>
        <v>1.3308</v>
      </c>
      <c r="F186">
        <f>VLOOKUP(B186,home!$B$2:$E$405,3,FALSE)</f>
        <v>0.75139999999999996</v>
      </c>
      <c r="G186">
        <f>VLOOKUP(C186,away!$B$2:$E$405,4,FALSE)</f>
        <v>1.5028999999999999</v>
      </c>
      <c r="H186">
        <f>VLOOKUP(A186,away!$A$2:$E$405,3,FALSE)</f>
        <v>0.86150000000000004</v>
      </c>
      <c r="I186">
        <f>VLOOKUP(C186,away!$B$2:$E$405,3,FALSE)</f>
        <v>0.87060000000000004</v>
      </c>
      <c r="J186">
        <f>VLOOKUP(B186,home!$B$2:$E$405,4,FALSE)</f>
        <v>1.3929</v>
      </c>
      <c r="K186" s="3">
        <f t="shared" si="390"/>
        <v>1.5028445730479998</v>
      </c>
      <c r="L186" s="3">
        <f t="shared" si="391"/>
        <v>1.04470550451</v>
      </c>
      <c r="M186" s="5">
        <f t="shared" si="392"/>
        <v>7.8273194546240488E-2</v>
      </c>
      <c r="N186" s="5">
        <f t="shared" si="393"/>
        <v>0.1176324456389478</v>
      </c>
      <c r="O186" s="5">
        <f t="shared" si="394"/>
        <v>8.1772437198039546E-2</v>
      </c>
      <c r="P186" s="5">
        <f t="shared" si="395"/>
        <v>0.1228912634679821</v>
      </c>
      <c r="Q186" s="5">
        <f t="shared" si="396"/>
        <v>8.8391641271428303E-2</v>
      </c>
      <c r="R186" s="5">
        <f t="shared" si="397"/>
        <v>4.2714057628995099E-2</v>
      </c>
      <c r="S186" s="5">
        <f t="shared" si="398"/>
        <v>4.8235742530717919E-2</v>
      </c>
      <c r="T186" s="5">
        <f t="shared" si="399"/>
        <v>9.2343234188934434E-2</v>
      </c>
      <c r="U186" s="5">
        <f t="shared" si="400"/>
        <v>6.4192589700594785E-2</v>
      </c>
      <c r="V186" s="5">
        <f t="shared" si="401"/>
        <v>8.4146180826159562E-3</v>
      </c>
      <c r="W186" s="5">
        <f t="shared" si="402"/>
        <v>4.4279632795857206E-2</v>
      </c>
      <c r="X186" s="5">
        <f t="shared" si="403"/>
        <v>4.6259176119513537E-2</v>
      </c>
      <c r="Y186" s="5">
        <f t="shared" si="404"/>
        <v>2.4163607963076671E-2</v>
      </c>
      <c r="Z186" s="5">
        <f t="shared" si="405"/>
        <v>1.487453704165618E-2</v>
      </c>
      <c r="AA186" s="5">
        <f t="shared" si="406"/>
        <v>2.2354117269654437E-2</v>
      </c>
      <c r="AB186" s="5">
        <f t="shared" si="407"/>
        <v>1.6797381911989376E-2</v>
      </c>
      <c r="AC186" s="5">
        <f t="shared" si="408"/>
        <v>8.2570017565393298E-4</v>
      </c>
      <c r="AD186" s="5">
        <f t="shared" si="409"/>
        <v>1.6636351460953058E-2</v>
      </c>
      <c r="AE186" s="5">
        <f t="shared" si="410"/>
        <v>1.7380087946220639E-2</v>
      </c>
      <c r="AF186" s="5">
        <f t="shared" si="411"/>
        <v>9.0785367731423018E-3</v>
      </c>
      <c r="AG186" s="5">
        <f t="shared" si="412"/>
        <v>3.1614657799327382E-3</v>
      </c>
      <c r="AH186" s="5">
        <f t="shared" si="413"/>
        <v>3.8848776811140251E-3</v>
      </c>
      <c r="AI186" s="5">
        <f t="shared" si="414"/>
        <v>5.8383673400175095E-3</v>
      </c>
      <c r="AJ186" s="5">
        <f t="shared" si="415"/>
        <v>4.3870793362030015E-3</v>
      </c>
      <c r="AK186" s="5">
        <f t="shared" si="416"/>
        <v>2.1976994573145673E-3</v>
      </c>
      <c r="AL186" s="5">
        <f t="shared" si="417"/>
        <v>5.1854961801464042E-5</v>
      </c>
      <c r="AM186" s="5">
        <f t="shared" si="418"/>
        <v>5.0003701016824919E-3</v>
      </c>
      <c r="AN186" s="5">
        <f t="shared" si="419"/>
        <v>5.2239141698149274E-3</v>
      </c>
      <c r="AO186" s="5">
        <f t="shared" si="420"/>
        <v>2.7287259441467209E-3</v>
      </c>
      <c r="AP186" s="5">
        <f t="shared" si="421"/>
        <v>9.5023833804977541E-4</v>
      </c>
      <c r="AQ186" s="5">
        <f t="shared" si="422"/>
        <v>2.4817980558925861E-4</v>
      </c>
      <c r="AR186" s="5">
        <f t="shared" si="423"/>
        <v>8.1171061956157348E-4</v>
      </c>
      <c r="AS186" s="5">
        <f t="shared" si="424"/>
        <v>1.2198748994935401E-3</v>
      </c>
      <c r="AT186" s="5">
        <f t="shared" si="425"/>
        <v>9.1664118625067086E-4</v>
      </c>
      <c r="AU186" s="5">
        <f t="shared" si="426"/>
        <v>4.5918974406303377E-4</v>
      </c>
      <c r="AV186" s="5">
        <f t="shared" si="427"/>
        <v>1.7252270371610759E-4</v>
      </c>
      <c r="AW186" s="5">
        <f t="shared" si="428"/>
        <v>2.2614957102095256E-6</v>
      </c>
      <c r="AX186" s="5">
        <f t="shared" si="429"/>
        <v>1.2524631784241686E-3</v>
      </c>
      <c r="AY186" s="5">
        <f t="shared" si="430"/>
        <v>1.308455176695819E-3</v>
      </c>
      <c r="AZ186" s="5">
        <f t="shared" si="431"/>
        <v>6.8347516274936348E-4</v>
      </c>
      <c r="BA186" s="5">
        <f t="shared" si="432"/>
        <v>2.3801008824004269E-4</v>
      </c>
      <c r="BB186" s="5">
        <f t="shared" si="433"/>
        <v>6.2162612328320853E-5</v>
      </c>
      <c r="BC186" s="5">
        <f t="shared" si="434"/>
        <v>1.2988324654823599E-5</v>
      </c>
      <c r="BD186" s="5">
        <f t="shared" si="435"/>
        <v>1.4133309205419965E-4</v>
      </c>
      <c r="BE186" s="5">
        <f t="shared" si="436"/>
        <v>2.1240167038574732E-4</v>
      </c>
      <c r="BF186" s="5">
        <f t="shared" si="437"/>
        <v>1.5960334882277527E-4</v>
      </c>
      <c r="BG186" s="5">
        <f t="shared" si="438"/>
        <v>7.9953008872864884E-5</v>
      </c>
      <c r="BH186" s="5">
        <f t="shared" si="439"/>
        <v>3.0039236370860891E-5</v>
      </c>
      <c r="BI186" s="5">
        <f t="shared" si="440"/>
        <v>9.0288606716908742E-6</v>
      </c>
      <c r="BJ186" s="8">
        <f t="shared" si="441"/>
        <v>0.47703516284038244</v>
      </c>
      <c r="BK186" s="8">
        <f t="shared" si="442"/>
        <v>0.26000082894170767</v>
      </c>
      <c r="BL186" s="8">
        <f t="shared" si="443"/>
        <v>0.24835090589418543</v>
      </c>
      <c r="BM186" s="8">
        <f t="shared" si="444"/>
        <v>0.46728020128531278</v>
      </c>
      <c r="BN186" s="8">
        <f t="shared" si="445"/>
        <v>0.53167503975163333</v>
      </c>
    </row>
    <row r="187" spans="1:66" x14ac:dyDescent="0.25">
      <c r="A187" t="s">
        <v>338</v>
      </c>
      <c r="B187" t="s">
        <v>85</v>
      </c>
      <c r="C187" t="s">
        <v>95</v>
      </c>
      <c r="D187" t="s">
        <v>354</v>
      </c>
      <c r="E187">
        <f>VLOOKUP(A187,home!$A$2:$E$405,3,FALSE)</f>
        <v>1.3308</v>
      </c>
      <c r="F187">
        <f>VLOOKUP(B187,home!$B$2:$E$405,3,FALSE)</f>
        <v>1.3775999999999999</v>
      </c>
      <c r="G187">
        <f>VLOOKUP(C187,away!$B$2:$E$405,4,FALSE)</f>
        <v>1.5028999999999999</v>
      </c>
      <c r="H187">
        <f>VLOOKUP(A187,away!$A$2:$E$405,3,FALSE)</f>
        <v>0.86150000000000004</v>
      </c>
      <c r="I187">
        <f>VLOOKUP(C187,away!$B$2:$E$405,3,FALSE)</f>
        <v>0.69650000000000001</v>
      </c>
      <c r="J187">
        <f>VLOOKUP(B187,home!$B$2:$E$405,4,FALSE)</f>
        <v>1.5477000000000001</v>
      </c>
      <c r="K187" s="3">
        <f t="shared" si="390"/>
        <v>2.7552817192319998</v>
      </c>
      <c r="L187" s="3">
        <f t="shared" si="391"/>
        <v>0.92867378257500011</v>
      </c>
      <c r="M187" s="5">
        <f t="shared" si="392"/>
        <v>2.5123402372043399E-2</v>
      </c>
      <c r="N187" s="5">
        <f t="shared" si="393"/>
        <v>6.9222051280601049E-2</v>
      </c>
      <c r="O187" s="5">
        <f t="shared" si="394"/>
        <v>2.333144511199927E-2</v>
      </c>
      <c r="P187" s="5">
        <f t="shared" si="395"/>
        <v>6.4284704200356396E-2</v>
      </c>
      <c r="Q187" s="5">
        <f t="shared" si="396"/>
        <v>9.5363126230590081E-2</v>
      </c>
      <c r="R187" s="5">
        <f t="shared" si="397"/>
        <v>1.083365069255068E-2</v>
      </c>
      <c r="S187" s="5">
        <f t="shared" si="398"/>
        <v>4.1122248620332903E-2</v>
      </c>
      <c r="T187" s="5">
        <f t="shared" si="399"/>
        <v>8.8561235154739293E-2</v>
      </c>
      <c r="U187" s="5">
        <f t="shared" si="400"/>
        <v>2.9849759705729988E-2</v>
      </c>
      <c r="V187" s="5">
        <f t="shared" si="401"/>
        <v>1.1691319818799971E-2</v>
      </c>
      <c r="W187" s="5">
        <f t="shared" si="402"/>
        <v>8.7584092797319463E-2</v>
      </c>
      <c r="X187" s="5">
        <f t="shared" si="403"/>
        <v>8.1337050751486478E-2</v>
      </c>
      <c r="Y187" s="5">
        <f t="shared" si="404"/>
        <v>3.7767793292438852E-2</v>
      </c>
      <c r="Z187" s="5">
        <f t="shared" si="405"/>
        <v>3.3536424559157704E-3</v>
      </c>
      <c r="AA187" s="5">
        <f t="shared" si="406"/>
        <v>9.2402297516250304E-3</v>
      </c>
      <c r="AB187" s="5">
        <f t="shared" si="407"/>
        <v>1.2729718058078049E-2</v>
      </c>
      <c r="AC187" s="5">
        <f t="shared" si="408"/>
        <v>1.8697035565026852E-3</v>
      </c>
      <c r="AD187" s="5">
        <f t="shared" si="409"/>
        <v>6.0329712444993362E-2</v>
      </c>
      <c r="AE187" s="5">
        <f t="shared" si="410"/>
        <v>5.6026622257954038E-2</v>
      </c>
      <c r="AF187" s="5">
        <f t="shared" si="411"/>
        <v>2.6015227608597435E-2</v>
      </c>
      <c r="AG187" s="5">
        <f t="shared" si="412"/>
        <v>8.053219942608587E-3</v>
      </c>
      <c r="AH187" s="5">
        <f t="shared" si="413"/>
        <v>7.786099562348529E-4</v>
      </c>
      <c r="AI187" s="5">
        <f t="shared" si="414"/>
        <v>2.1452897788259177E-3</v>
      </c>
      <c r="AJ187" s="5">
        <f t="shared" si="415"/>
        <v>2.9554388550271562E-3</v>
      </c>
      <c r="AK187" s="5">
        <f t="shared" si="416"/>
        <v>2.7143555498547584E-3</v>
      </c>
      <c r="AL187" s="5">
        <f t="shared" si="417"/>
        <v>1.9136474955458606E-4</v>
      </c>
      <c r="AM187" s="5">
        <f t="shared" si="418"/>
        <v>3.324507076524269E-2</v>
      </c>
      <c r="AN187" s="5">
        <f t="shared" si="419"/>
        <v>3.0873825619531482E-2</v>
      </c>
      <c r="AO187" s="5">
        <f t="shared" si="420"/>
        <v>1.4335856210325624E-2</v>
      </c>
      <c r="AP187" s="5">
        <f t="shared" si="421"/>
        <v>4.437777937764802E-3</v>
      </c>
      <c r="AQ187" s="5">
        <f t="shared" si="422"/>
        <v>1.0303120059229804E-3</v>
      </c>
      <c r="AR187" s="5">
        <f t="shared" si="423"/>
        <v>1.4461493064143525E-4</v>
      </c>
      <c r="AS187" s="5">
        <f t="shared" si="424"/>
        <v>3.984548747243501E-4</v>
      </c>
      <c r="AT187" s="5">
        <f t="shared" si="425"/>
        <v>5.4892771613343938E-4</v>
      </c>
      <c r="AU187" s="5">
        <f t="shared" si="426"/>
        <v>5.0415016714741264E-4</v>
      </c>
      <c r="AV187" s="5">
        <f t="shared" si="427"/>
        <v>3.4726893482225587E-4</v>
      </c>
      <c r="AW187" s="5">
        <f t="shared" si="428"/>
        <v>1.360155733301137E-5</v>
      </c>
      <c r="AX187" s="5">
        <f t="shared" si="429"/>
        <v>1.5266589289007889E-2</v>
      </c>
      <c r="AY187" s="5">
        <f t="shared" si="430"/>
        <v>1.4177681222041938E-2</v>
      </c>
      <c r="AZ187" s="5">
        <f t="shared" si="431"/>
        <v>6.583220424308118E-3</v>
      </c>
      <c r="BA187" s="5">
        <f t="shared" si="432"/>
        <v>2.0378880709890725E-3</v>
      </c>
      <c r="BB187" s="5">
        <f t="shared" si="433"/>
        <v>4.7313330583747312E-4</v>
      </c>
      <c r="BC187" s="5">
        <f t="shared" si="434"/>
        <v>8.7877299358860115E-5</v>
      </c>
      <c r="BD187" s="5">
        <f t="shared" si="435"/>
        <v>2.2383349109267149E-5</v>
      </c>
      <c r="BE187" s="5">
        <f t="shared" si="436"/>
        <v>6.167243261595165E-5</v>
      </c>
      <c r="BF187" s="5">
        <f t="shared" si="437"/>
        <v>8.4962463083649475E-5</v>
      </c>
      <c r="BG187" s="5">
        <f t="shared" si="438"/>
        <v>7.8031840451767669E-5</v>
      </c>
      <c r="BH187" s="5">
        <f t="shared" si="439"/>
        <v>5.37499258786959E-5</v>
      </c>
      <c r="BI187" s="5">
        <f t="shared" si="440"/>
        <v>2.9619237636729155E-5</v>
      </c>
      <c r="BJ187" s="8">
        <f t="shared" si="441"/>
        <v>0.73280936391165952</v>
      </c>
      <c r="BK187" s="8">
        <f t="shared" si="442"/>
        <v>0.15846042453963188</v>
      </c>
      <c r="BL187" s="8">
        <f t="shared" si="443"/>
        <v>9.6852333332170665E-2</v>
      </c>
      <c r="BM187" s="8">
        <f t="shared" si="444"/>
        <v>0.68915330468652791</v>
      </c>
      <c r="BN187" s="8">
        <f t="shared" si="445"/>
        <v>0.28815837988814086</v>
      </c>
    </row>
    <row r="188" spans="1:66" x14ac:dyDescent="0.25">
      <c r="A188" t="s">
        <v>338</v>
      </c>
      <c r="B188" t="s">
        <v>89</v>
      </c>
      <c r="C188" t="s">
        <v>93</v>
      </c>
      <c r="D188" t="s">
        <v>354</v>
      </c>
      <c r="E188">
        <f>VLOOKUP(A188,home!$A$2:$E$405,3,FALSE)</f>
        <v>1.3308</v>
      </c>
      <c r="F188">
        <f>VLOOKUP(B188,home!$B$2:$E$405,3,FALSE)</f>
        <v>0.45090000000000002</v>
      </c>
      <c r="G188">
        <f>VLOOKUP(C188,away!$B$2:$E$405,4,FALSE)</f>
        <v>1.3526</v>
      </c>
      <c r="H188">
        <f>VLOOKUP(A188,away!$A$2:$E$405,3,FALSE)</f>
        <v>0.86150000000000004</v>
      </c>
      <c r="I188">
        <f>VLOOKUP(C188,away!$B$2:$E$405,3,FALSE)</f>
        <v>0.92859999999999998</v>
      </c>
      <c r="J188">
        <f>VLOOKUP(B188,home!$B$2:$E$405,4,FALSE)</f>
        <v>0</v>
      </c>
      <c r="K188" s="3">
        <f t="shared" si="390"/>
        <v>0.81163807207200001</v>
      </c>
      <c r="L188" s="3">
        <f t="shared" si="391"/>
        <v>0</v>
      </c>
      <c r="M188" s="5">
        <f t="shared" si="392"/>
        <v>0.4441299531623033</v>
      </c>
      <c r="N188" s="5">
        <f t="shared" si="393"/>
        <v>0.36047277893407947</v>
      </c>
      <c r="O188" s="5">
        <f t="shared" si="394"/>
        <v>0</v>
      </c>
      <c r="P188" s="5">
        <f t="shared" si="395"/>
        <v>0</v>
      </c>
      <c r="Q188" s="5">
        <f t="shared" si="396"/>
        <v>0.14628671566424625</v>
      </c>
      <c r="R188" s="5">
        <f t="shared" si="397"/>
        <v>0</v>
      </c>
      <c r="S188" s="5">
        <f t="shared" si="398"/>
        <v>0</v>
      </c>
      <c r="T188" s="5">
        <f t="shared" si="399"/>
        <v>0</v>
      </c>
      <c r="U188" s="5">
        <f t="shared" si="400"/>
        <v>0</v>
      </c>
      <c r="V188" s="5">
        <f t="shared" si="401"/>
        <v>0</v>
      </c>
      <c r="W188" s="5">
        <f t="shared" si="402"/>
        <v>3.957728929049123E-2</v>
      </c>
      <c r="X188" s="5">
        <f t="shared" si="403"/>
        <v>0</v>
      </c>
      <c r="Y188" s="5">
        <f t="shared" si="404"/>
        <v>0</v>
      </c>
      <c r="Z188" s="5">
        <f t="shared" si="405"/>
        <v>0</v>
      </c>
      <c r="AA188" s="5">
        <f t="shared" si="406"/>
        <v>0</v>
      </c>
      <c r="AB188" s="5">
        <f t="shared" si="407"/>
        <v>0</v>
      </c>
      <c r="AC188" s="5">
        <f t="shared" si="408"/>
        <v>0</v>
      </c>
      <c r="AD188" s="5">
        <f t="shared" si="409"/>
        <v>8.0306086943925277E-3</v>
      </c>
      <c r="AE188" s="5">
        <f t="shared" si="410"/>
        <v>0</v>
      </c>
      <c r="AF188" s="5">
        <f t="shared" si="411"/>
        <v>0</v>
      </c>
      <c r="AG188" s="5">
        <f t="shared" si="412"/>
        <v>0</v>
      </c>
      <c r="AH188" s="5">
        <f t="shared" si="413"/>
        <v>0</v>
      </c>
      <c r="AI188" s="5">
        <f t="shared" si="414"/>
        <v>0</v>
      </c>
      <c r="AJ188" s="5">
        <f t="shared" si="415"/>
        <v>0</v>
      </c>
      <c r="AK188" s="5">
        <f t="shared" si="416"/>
        <v>0</v>
      </c>
      <c r="AL188" s="5">
        <f t="shared" si="417"/>
        <v>0</v>
      </c>
      <c r="AM188" s="5">
        <f t="shared" si="418"/>
        <v>1.3035895516562788E-3</v>
      </c>
      <c r="AN188" s="5">
        <f t="shared" si="419"/>
        <v>0</v>
      </c>
      <c r="AO188" s="5">
        <f t="shared" si="420"/>
        <v>0</v>
      </c>
      <c r="AP188" s="5">
        <f t="shared" si="421"/>
        <v>0</v>
      </c>
      <c r="AQ188" s="5">
        <f t="shared" si="422"/>
        <v>0</v>
      </c>
      <c r="AR188" s="5">
        <f t="shared" si="423"/>
        <v>0</v>
      </c>
      <c r="AS188" s="5">
        <f t="shared" si="424"/>
        <v>0</v>
      </c>
      <c r="AT188" s="5">
        <f t="shared" si="425"/>
        <v>0</v>
      </c>
      <c r="AU188" s="5">
        <f t="shared" si="426"/>
        <v>0</v>
      </c>
      <c r="AV188" s="5">
        <f t="shared" si="427"/>
        <v>0</v>
      </c>
      <c r="AW188" s="5">
        <f t="shared" si="428"/>
        <v>0</v>
      </c>
      <c r="AX188" s="5">
        <f t="shared" si="429"/>
        <v>1.7634048507991743E-4</v>
      </c>
      <c r="AY188" s="5">
        <f t="shared" si="430"/>
        <v>0</v>
      </c>
      <c r="AZ188" s="5">
        <f t="shared" si="431"/>
        <v>0</v>
      </c>
      <c r="BA188" s="5">
        <f t="shared" si="432"/>
        <v>0</v>
      </c>
      <c r="BB188" s="5">
        <f t="shared" si="433"/>
        <v>0</v>
      </c>
      <c r="BC188" s="5">
        <f t="shared" si="434"/>
        <v>0</v>
      </c>
      <c r="BD188" s="5">
        <f t="shared" si="435"/>
        <v>0</v>
      </c>
      <c r="BE188" s="5">
        <f t="shared" si="436"/>
        <v>0</v>
      </c>
      <c r="BF188" s="5">
        <f t="shared" si="437"/>
        <v>0</v>
      </c>
      <c r="BG188" s="5">
        <f t="shared" si="438"/>
        <v>0</v>
      </c>
      <c r="BH188" s="5">
        <f t="shared" si="439"/>
        <v>0</v>
      </c>
      <c r="BI188" s="5">
        <f t="shared" si="440"/>
        <v>0</v>
      </c>
      <c r="BJ188" s="8">
        <f t="shared" si="441"/>
        <v>0.55584732261994563</v>
      </c>
      <c r="BK188" s="8">
        <f t="shared" si="442"/>
        <v>0.4441299531623033</v>
      </c>
      <c r="BL188" s="8">
        <f t="shared" si="443"/>
        <v>0</v>
      </c>
      <c r="BM188" s="8">
        <f t="shared" si="444"/>
        <v>4.9087828021619949E-2</v>
      </c>
      <c r="BN188" s="8">
        <f t="shared" si="445"/>
        <v>0.950889447760629</v>
      </c>
    </row>
    <row r="189" spans="1:66" s="10" customFormat="1" x14ac:dyDescent="0.25">
      <c r="A189" t="s">
        <v>350</v>
      </c>
      <c r="B189" t="s">
        <v>98</v>
      </c>
      <c r="C189" t="s">
        <v>97</v>
      </c>
      <c r="D189" t="s">
        <v>354</v>
      </c>
      <c r="E189">
        <f>VLOOKUP(A189,home!$A$2:$E$405,3,FALSE)</f>
        <v>1.6389</v>
      </c>
      <c r="F189">
        <f>VLOOKUP(B189,home!$B$2:$E$405,3,FALSE)</f>
        <v>1.0168999999999999</v>
      </c>
      <c r="G189">
        <f>VLOOKUP(C189,away!$B$2:$E$405,4,FALSE)</f>
        <v>1.6271</v>
      </c>
      <c r="H189">
        <f>VLOOKUP(A189,away!$A$2:$E$405,3,FALSE)</f>
        <v>1.1943999999999999</v>
      </c>
      <c r="I189">
        <f>VLOOKUP(C189,away!$B$2:$E$405,3,FALSE)</f>
        <v>0.55820000000000003</v>
      </c>
      <c r="J189">
        <f>VLOOKUP(B189,home!$B$2:$E$405,4,FALSE)</f>
        <v>0.55820000000000003</v>
      </c>
      <c r="K189" s="3">
        <f t="shared" si="390"/>
        <v>2.7117206458109999</v>
      </c>
      <c r="L189" s="3">
        <f t="shared" si="391"/>
        <v>0.37215979945600003</v>
      </c>
      <c r="M189" s="5">
        <f t="shared" si="392"/>
        <v>4.5781259845885887E-2</v>
      </c>
      <c r="N189" s="5">
        <f t="shared" si="393"/>
        <v>0.12414598751532686</v>
      </c>
      <c r="O189" s="5">
        <f t="shared" si="394"/>
        <v>1.703794448308792E-2</v>
      </c>
      <c r="P189" s="5">
        <f t="shared" si="395"/>
        <v>4.6202145816971123E-2</v>
      </c>
      <c r="Q189" s="5">
        <f t="shared" si="396"/>
        <v>0.16832461871995327</v>
      </c>
      <c r="R189" s="5">
        <f t="shared" si="397"/>
        <v>3.1704190009842312E-3</v>
      </c>
      <c r="S189" s="5">
        <f t="shared" si="398"/>
        <v>1.1656725291519537E-2</v>
      </c>
      <c r="T189" s="5">
        <f t="shared" si="399"/>
        <v>6.2643656346325474E-2</v>
      </c>
      <c r="U189" s="5">
        <f t="shared" si="400"/>
        <v>8.5972906608404228E-3</v>
      </c>
      <c r="V189" s="5">
        <f t="shared" si="401"/>
        <v>1.3070989296108948E-3</v>
      </c>
      <c r="W189" s="5">
        <f t="shared" si="402"/>
        <v>0.15214978126038736</v>
      </c>
      <c r="X189" s="5">
        <f t="shared" si="403"/>
        <v>5.6624032081140023E-2</v>
      </c>
      <c r="Y189" s="5">
        <f t="shared" si="404"/>
        <v>1.0536594211853594E-2</v>
      </c>
      <c r="Z189" s="5">
        <f t="shared" si="405"/>
        <v>3.9330083319926118E-4</v>
      </c>
      <c r="AA189" s="5">
        <f t="shared" si="406"/>
        <v>1.0665219894011046E-3</v>
      </c>
      <c r="AB189" s="5">
        <f t="shared" si="407"/>
        <v>1.4460548489351984E-3</v>
      </c>
      <c r="AC189" s="5">
        <f t="shared" si="408"/>
        <v>8.2444726764815658E-5</v>
      </c>
      <c r="AD189" s="5">
        <f t="shared" si="409"/>
        <v>0.10314692577485499</v>
      </c>
      <c r="AE189" s="5">
        <f t="shared" si="410"/>
        <v>3.8387139210872952E-2</v>
      </c>
      <c r="AF189" s="5">
        <f t="shared" si="411"/>
        <v>7.1430750152040165E-3</v>
      </c>
      <c r="AG189" s="5">
        <f t="shared" si="412"/>
        <v>8.8612178838583049E-4</v>
      </c>
      <c r="AH189" s="5">
        <f t="shared" si="413"/>
        <v>3.6592689802328679E-5</v>
      </c>
      <c r="AI189" s="5">
        <f t="shared" si="414"/>
        <v>9.9229152422732295E-5</v>
      </c>
      <c r="AJ189" s="5">
        <f t="shared" si="415"/>
        <v>1.3454087064552491E-4</v>
      </c>
      <c r="AK189" s="5">
        <f t="shared" si="416"/>
        <v>1.2161241887828567E-4</v>
      </c>
      <c r="AL189" s="5">
        <f t="shared" si="417"/>
        <v>3.3281070033031544E-6</v>
      </c>
      <c r="AM189" s="5">
        <f t="shared" si="418"/>
        <v>5.5941129635121795E-2</v>
      </c>
      <c r="AN189" s="5">
        <f t="shared" si="419"/>
        <v>2.0819039586349029E-2</v>
      </c>
      <c r="AO189" s="5">
        <f t="shared" si="420"/>
        <v>3.8740047986610903E-3</v>
      </c>
      <c r="AP189" s="5">
        <f t="shared" si="421"/>
        <v>4.8058294965376439E-4</v>
      </c>
      <c r="AQ189" s="5">
        <f t="shared" si="422"/>
        <v>4.4713413541279464E-5</v>
      </c>
      <c r="AR189" s="5">
        <f t="shared" si="423"/>
        <v>2.7236656196780534E-6</v>
      </c>
      <c r="AS189" s="5">
        <f t="shared" si="424"/>
        <v>7.3858202931665863E-6</v>
      </c>
      <c r="AT189" s="5">
        <f t="shared" si="425"/>
        <v>1.0014140687614845E-5</v>
      </c>
      <c r="AU189" s="5">
        <f t="shared" si="426"/>
        <v>9.0518506842203793E-6</v>
      </c>
      <c r="AV189" s="5">
        <f t="shared" si="427"/>
        <v>6.136522595799707E-6</v>
      </c>
      <c r="AW189" s="5">
        <f t="shared" si="428"/>
        <v>9.3297323923660033E-8</v>
      </c>
      <c r="AX189" s="5">
        <f t="shared" si="429"/>
        <v>2.5282786030258238E-2</v>
      </c>
      <c r="AY189" s="5">
        <f t="shared" si="430"/>
        <v>9.4092365787098661E-3</v>
      </c>
      <c r="AZ189" s="5">
        <f t="shared" si="431"/>
        <v>1.7508697990833617E-3</v>
      </c>
      <c r="BA189" s="5">
        <f t="shared" si="432"/>
        <v>2.1720111776681034E-4</v>
      </c>
      <c r="BB189" s="5">
        <f t="shared" si="433"/>
        <v>2.0208381107428788E-5</v>
      </c>
      <c r="BC189" s="5">
        <f t="shared" si="434"/>
        <v>1.5041494120542245E-6</v>
      </c>
      <c r="BD189" s="5">
        <f t="shared" si="435"/>
        <v>1.6893980846743094E-7</v>
      </c>
      <c r="BE189" s="5">
        <f t="shared" si="436"/>
        <v>4.5811756652048839E-7</v>
      </c>
      <c r="BF189" s="5">
        <f t="shared" si="437"/>
        <v>6.2114343167115139E-7</v>
      </c>
      <c r="BG189" s="5">
        <f t="shared" si="438"/>
        <v>5.6145582255751845E-7</v>
      </c>
      <c r="BH189" s="5">
        <f t="shared" si="439"/>
        <v>3.8062783643500502E-7</v>
      </c>
      <c r="BI189" s="5">
        <f t="shared" si="440"/>
        <v>2.0643127248623507E-7</v>
      </c>
      <c r="BJ189" s="8">
        <f t="shared" si="441"/>
        <v>0.84182920836396902</v>
      </c>
      <c r="BK189" s="8">
        <f t="shared" si="442"/>
        <v>0.11444223929646544</v>
      </c>
      <c r="BL189" s="8">
        <f t="shared" si="443"/>
        <v>3.1747914830616362E-2</v>
      </c>
      <c r="BM189" s="8">
        <f t="shared" si="444"/>
        <v>0.574341144660655</v>
      </c>
      <c r="BN189" s="8">
        <f t="shared" si="445"/>
        <v>0.40466237538220934</v>
      </c>
    </row>
    <row r="190" spans="1:66" x14ac:dyDescent="0.25">
      <c r="A190" t="s">
        <v>350</v>
      </c>
      <c r="B190" t="s">
        <v>101</v>
      </c>
      <c r="C190" t="s">
        <v>99</v>
      </c>
      <c r="D190" t="s">
        <v>354</v>
      </c>
      <c r="E190">
        <f>VLOOKUP(A190,home!$A$2:$E$405,3,FALSE)</f>
        <v>1.6389</v>
      </c>
      <c r="F190">
        <f>VLOOKUP(B190,home!$B$2:$E$405,3,FALSE)</f>
        <v>0.40679999999999999</v>
      </c>
      <c r="G190">
        <f>VLOOKUP(C190,away!$B$2:$E$405,4,FALSE)</f>
        <v>0.81359999999999999</v>
      </c>
      <c r="H190">
        <f>VLOOKUP(A190,away!$A$2:$E$405,3,FALSE)</f>
        <v>1.1943999999999999</v>
      </c>
      <c r="I190">
        <f>VLOOKUP(C190,away!$B$2:$E$405,3,FALSE)</f>
        <v>0.83720000000000006</v>
      </c>
      <c r="J190">
        <f>VLOOKUP(B190,home!$B$2:$E$405,4,FALSE)</f>
        <v>1.1163000000000001</v>
      </c>
      <c r="K190" s="3">
        <f t="shared" si="390"/>
        <v>0.54243079747199996</v>
      </c>
      <c r="L190" s="3">
        <f t="shared" si="391"/>
        <v>1.1162460603840001</v>
      </c>
      <c r="M190" s="5">
        <f t="shared" si="392"/>
        <v>0.19039072751138589</v>
      </c>
      <c r="N190" s="5">
        <f t="shared" si="393"/>
        <v>0.10327379415527527</v>
      </c>
      <c r="O190" s="5">
        <f t="shared" si="394"/>
        <v>0.21252289951822814</v>
      </c>
      <c r="P190" s="5">
        <f t="shared" si="395"/>
        <v>0.1152789658667342</v>
      </c>
      <c r="Q190" s="5">
        <f t="shared" si="396"/>
        <v>2.8009443260802565E-2</v>
      </c>
      <c r="R190" s="5">
        <f t="shared" si="397"/>
        <v>0.11861392466430346</v>
      </c>
      <c r="S190" s="5">
        <f t="shared" si="398"/>
        <v>1.7449956918869563E-2</v>
      </c>
      <c r="T190" s="5">
        <f t="shared" si="399"/>
        <v>3.126543069342004E-2</v>
      </c>
      <c r="U190" s="5">
        <f t="shared" si="400"/>
        <v>6.4339845746941848E-2</v>
      </c>
      <c r="V190" s="5">
        <f t="shared" si="401"/>
        <v>1.173967646149065E-3</v>
      </c>
      <c r="W190" s="5">
        <f t="shared" si="402"/>
        <v>5.0643948815679582E-3</v>
      </c>
      <c r="X190" s="5">
        <f t="shared" si="403"/>
        <v>5.653110834779128E-3</v>
      </c>
      <c r="Y190" s="5">
        <f t="shared" si="404"/>
        <v>3.1551313491181543E-3</v>
      </c>
      <c r="Z190" s="5">
        <f t="shared" si="405"/>
        <v>4.4134108704404436E-2</v>
      </c>
      <c r="AA190" s="5">
        <f t="shared" si="406"/>
        <v>2.3939699780246029E-2</v>
      </c>
      <c r="AB190" s="5">
        <f t="shared" si="407"/>
        <v>6.4928152215195578E-3</v>
      </c>
      <c r="AC190" s="5">
        <f t="shared" si="408"/>
        <v>4.4426328548804649E-5</v>
      </c>
      <c r="AD190" s="5">
        <f t="shared" si="409"/>
        <v>6.8677093858050538E-4</v>
      </c>
      <c r="AE190" s="5">
        <f t="shared" si="410"/>
        <v>7.6660535457671126E-4</v>
      </c>
      <c r="AF190" s="5">
        <f t="shared" si="411"/>
        <v>4.2786010345776678E-4</v>
      </c>
      <c r="AG190" s="5">
        <f t="shared" si="412"/>
        <v>1.5919905162674095E-4</v>
      </c>
      <c r="AH190" s="5">
        <f t="shared" si="413"/>
        <v>1.2316131242462662E-2</v>
      </c>
      <c r="AI190" s="5">
        <f t="shared" si="414"/>
        <v>6.6806488916188343E-3</v>
      </c>
      <c r="AJ190" s="5">
        <f t="shared" si="415"/>
        <v>1.8118948529556183E-3</v>
      </c>
      <c r="AK190" s="5">
        <f t="shared" si="416"/>
        <v>3.276091900080428E-4</v>
      </c>
      <c r="AL190" s="5">
        <f t="shared" si="417"/>
        <v>1.0759812264608732E-6</v>
      </c>
      <c r="AM190" s="5">
        <f t="shared" si="418"/>
        <v>7.4505141578963497E-5</v>
      </c>
      <c r="AN190" s="5">
        <f t="shared" si="419"/>
        <v>8.316607076587017E-5</v>
      </c>
      <c r="AO190" s="5">
        <f t="shared" si="420"/>
        <v>4.6416899425009776E-5</v>
      </c>
      <c r="AP190" s="5">
        <f t="shared" si="421"/>
        <v>1.7270893706135839E-5</v>
      </c>
      <c r="AQ190" s="5">
        <f t="shared" si="422"/>
        <v>4.8196417646962372E-6</v>
      </c>
      <c r="AR190" s="5">
        <f t="shared" si="423"/>
        <v>2.7495665957142502E-3</v>
      </c>
      <c r="AS190" s="5">
        <f t="shared" si="424"/>
        <v>1.4914496012156525E-3</v>
      </c>
      <c r="AT190" s="5">
        <f t="shared" si="425"/>
        <v>4.0450409828835134E-4</v>
      </c>
      <c r="AU190" s="5">
        <f t="shared" si="426"/>
        <v>7.3138493538414242E-5</v>
      </c>
      <c r="AV190" s="5">
        <f t="shared" si="427"/>
        <v>9.9181428439856859E-6</v>
      </c>
      <c r="AW190" s="5">
        <f t="shared" si="428"/>
        <v>1.8096995218981368E-8</v>
      </c>
      <c r="AX190" s="5">
        <f t="shared" si="429"/>
        <v>6.7356472270735714E-6</v>
      </c>
      <c r="AY190" s="5">
        <f t="shared" si="430"/>
        <v>7.5186396813572884E-6</v>
      </c>
      <c r="AZ190" s="5">
        <f t="shared" si="431"/>
        <v>4.1963259618809443E-6</v>
      </c>
      <c r="BA190" s="5">
        <f t="shared" si="432"/>
        <v>1.5613774410122345E-6</v>
      </c>
      <c r="BB190" s="5">
        <f t="shared" si="433"/>
        <v>4.3572035432558946E-7</v>
      </c>
      <c r="BC190" s="5">
        <f t="shared" si="434"/>
        <v>9.7274225789011995E-8</v>
      </c>
      <c r="BD190" s="5">
        <f t="shared" si="435"/>
        <v>5.1153214670491241E-4</v>
      </c>
      <c r="BE190" s="5">
        <f t="shared" si="436"/>
        <v>2.7747079026970968E-4</v>
      </c>
      <c r="BF190" s="5">
        <f t="shared" si="437"/>
        <v>7.5254351020592321E-5</v>
      </c>
      <c r="BG190" s="5">
        <f t="shared" si="438"/>
        <v>1.3606759212445907E-5</v>
      </c>
      <c r="BH190" s="5">
        <f t="shared" si="439"/>
        <v>1.8451813126541283E-6</v>
      </c>
      <c r="BI190" s="5">
        <f t="shared" si="440"/>
        <v>2.0017663418068214E-7</v>
      </c>
      <c r="BJ190" s="8">
        <f t="shared" si="441"/>
        <v>0.17870846425533687</v>
      </c>
      <c r="BK190" s="8">
        <f t="shared" si="442"/>
        <v>0.32434663889259535</v>
      </c>
      <c r="BL190" s="8">
        <f t="shared" si="443"/>
        <v>0.45265395544503928</v>
      </c>
      <c r="BM190" s="8">
        <f t="shared" si="444"/>
        <v>0.23174591177796033</v>
      </c>
      <c r="BN190" s="8">
        <f t="shared" si="445"/>
        <v>0.76808975497672949</v>
      </c>
    </row>
    <row r="191" spans="1:66" x14ac:dyDescent="0.25">
      <c r="A191" t="s">
        <v>350</v>
      </c>
      <c r="B191" t="s">
        <v>102</v>
      </c>
      <c r="C191" t="s">
        <v>103</v>
      </c>
      <c r="D191" t="s">
        <v>354</v>
      </c>
      <c r="E191">
        <f>VLOOKUP(A191,home!$A$2:$E$405,3,FALSE)</f>
        <v>1.6389</v>
      </c>
      <c r="F191">
        <f>VLOOKUP(B191,home!$B$2:$E$405,3,FALSE)</f>
        <v>0.61019999999999996</v>
      </c>
      <c r="G191">
        <f>VLOOKUP(C191,away!$B$2:$E$405,4,FALSE)</f>
        <v>0.81359999999999999</v>
      </c>
      <c r="H191">
        <f>VLOOKUP(A191,away!$A$2:$E$405,3,FALSE)</f>
        <v>1.1943999999999999</v>
      </c>
      <c r="I191">
        <f>VLOOKUP(C191,away!$B$2:$E$405,3,FALSE)</f>
        <v>0.83720000000000006</v>
      </c>
      <c r="J191">
        <f>VLOOKUP(B191,home!$B$2:$E$405,4,FALSE)</f>
        <v>1.3954</v>
      </c>
      <c r="K191" s="3">
        <f t="shared" si="390"/>
        <v>0.81364619620799994</v>
      </c>
      <c r="L191" s="3">
        <f t="shared" si="391"/>
        <v>1.395332574272</v>
      </c>
      <c r="M191" s="5">
        <f t="shared" si="392"/>
        <v>0.10981273527955335</v>
      </c>
      <c r="N191" s="5">
        <f t="shared" si="393"/>
        <v>8.9348714355404632E-2</v>
      </c>
      <c r="O191" s="5">
        <f t="shared" si="394"/>
        <v>0.15322528660546883</v>
      </c>
      <c r="P191" s="5">
        <f t="shared" si="395"/>
        <v>0.12467117160942033</v>
      </c>
      <c r="Q191" s="5">
        <f t="shared" si="396"/>
        <v>3.6349120785675045E-2</v>
      </c>
      <c r="R191" s="5">
        <f t="shared" si="397"/>
        <v>0.10690011680138693</v>
      </c>
      <c r="S191" s="5">
        <f t="shared" si="398"/>
        <v>3.5385014750105116E-2</v>
      </c>
      <c r="T191" s="5">
        <f t="shared" si="399"/>
        <v>5.0719112278399814E-2</v>
      </c>
      <c r="U191" s="5">
        <f t="shared" si="400"/>
        <v>8.6978873409639404E-2</v>
      </c>
      <c r="V191" s="5">
        <f t="shared" si="401"/>
        <v>4.463650712158867E-3</v>
      </c>
      <c r="W191" s="5">
        <f t="shared" si="402"/>
        <v>9.8584412875898815E-3</v>
      </c>
      <c r="X191" s="5">
        <f t="shared" si="403"/>
        <v>1.3755804260122158E-2</v>
      </c>
      <c r="Y191" s="5">
        <f t="shared" si="404"/>
        <v>9.596960884729E-3</v>
      </c>
      <c r="Z191" s="5">
        <f t="shared" si="405"/>
        <v>4.9720405055485556E-2</v>
      </c>
      <c r="AA191" s="5">
        <f t="shared" si="406"/>
        <v>4.045481844731684E-2</v>
      </c>
      <c r="AB191" s="5">
        <f t="shared" si="407"/>
        <v>1.6457954573972283E-2</v>
      </c>
      <c r="AC191" s="5">
        <f t="shared" si="408"/>
        <v>3.1672588026982981E-4</v>
      </c>
      <c r="AD191" s="5">
        <f t="shared" si="409"/>
        <v>2.0053208135468507E-3</v>
      </c>
      <c r="AE191" s="5">
        <f t="shared" si="410"/>
        <v>2.7980894530075478E-3</v>
      </c>
      <c r="AF191" s="5">
        <f t="shared" si="411"/>
        <v>1.9521326797541777E-3</v>
      </c>
      <c r="AG191" s="5">
        <f t="shared" si="412"/>
        <v>9.0795810578729792E-4</v>
      </c>
      <c r="AH191" s="5">
        <f t="shared" si="413"/>
        <v>1.7344125194979305E-2</v>
      </c>
      <c r="AI191" s="5">
        <f t="shared" si="414"/>
        <v>1.4111981491450249E-2</v>
      </c>
      <c r="AJ191" s="5">
        <f t="shared" si="415"/>
        <v>5.7410800307380961E-3</v>
      </c>
      <c r="AK191" s="5">
        <f t="shared" si="416"/>
        <v>1.5570693097119196E-3</v>
      </c>
      <c r="AL191" s="5">
        <f t="shared" si="417"/>
        <v>1.438324488384432E-5</v>
      </c>
      <c r="AM191" s="5">
        <f t="shared" si="418"/>
        <v>3.2632433042382547E-4</v>
      </c>
      <c r="AN191" s="5">
        <f t="shared" si="419"/>
        <v>4.5533096801786307E-4</v>
      </c>
      <c r="AO191" s="5">
        <f t="shared" si="420"/>
        <v>3.1766906587506335E-4</v>
      </c>
      <c r="AP191" s="5">
        <f t="shared" si="421"/>
        <v>1.4775133181801119E-4</v>
      </c>
      <c r="AQ191" s="5">
        <f t="shared" si="422"/>
        <v>5.1540561544435508E-5</v>
      </c>
      <c r="AR191" s="5">
        <f t="shared" si="423"/>
        <v>4.8401645713612631E-3</v>
      </c>
      <c r="AS191" s="5">
        <f t="shared" si="424"/>
        <v>3.9381814925088165E-3</v>
      </c>
      <c r="AT191" s="5">
        <f t="shared" si="425"/>
        <v>1.6021431956782712E-3</v>
      </c>
      <c r="AU191" s="5">
        <f t="shared" si="426"/>
        <v>4.3452590564805151E-4</v>
      </c>
      <c r="AV191" s="5">
        <f t="shared" si="427"/>
        <v>8.8387587571093321E-5</v>
      </c>
      <c r="AW191" s="5">
        <f t="shared" si="428"/>
        <v>4.5359442211859105E-7</v>
      </c>
      <c r="AX191" s="5">
        <f t="shared" si="429"/>
        <v>4.4252091696578E-5</v>
      </c>
      <c r="AY191" s="5">
        <f t="shared" si="430"/>
        <v>6.1746385023906761E-5</v>
      </c>
      <c r="AZ191" s="5">
        <f t="shared" si="431"/>
        <v>4.3078371183698961E-5</v>
      </c>
      <c r="BA191" s="5">
        <f t="shared" si="432"/>
        <v>2.0036218186398466E-5</v>
      </c>
      <c r="BB191" s="5">
        <f t="shared" si="433"/>
        <v>6.9892969751757084E-6</v>
      </c>
      <c r="BC191" s="5">
        <f t="shared" si="434"/>
        <v>1.9504787481446836E-6</v>
      </c>
      <c r="BD191" s="5">
        <f t="shared" si="435"/>
        <v>1.1256065485429391E-3</v>
      </c>
      <c r="BE191" s="5">
        <f t="shared" si="436"/>
        <v>9.1584548664877801E-4</v>
      </c>
      <c r="BF191" s="5">
        <f t="shared" si="437"/>
        <v>3.7258709826302138E-4</v>
      </c>
      <c r="BG191" s="5">
        <f t="shared" si="438"/>
        <v>1.0105135841929453E-4</v>
      </c>
      <c r="BH191" s="5">
        <f t="shared" si="439"/>
        <v>2.0555013349877558E-5</v>
      </c>
      <c r="BI191" s="5">
        <f t="shared" si="440"/>
        <v>3.3449016850265079E-6</v>
      </c>
      <c r="BJ191" s="8">
        <f t="shared" si="441"/>
        <v>0.21876832400350954</v>
      </c>
      <c r="BK191" s="8">
        <f t="shared" si="442"/>
        <v>0.27472542786141529</v>
      </c>
      <c r="BL191" s="8">
        <f t="shared" si="443"/>
        <v>0.45621369902434034</v>
      </c>
      <c r="BM191" s="8">
        <f t="shared" si="444"/>
        <v>0.37905941771723983</v>
      </c>
      <c r="BN191" s="8">
        <f t="shared" si="445"/>
        <v>0.62030714543690912</v>
      </c>
    </row>
    <row r="192" spans="1:66" x14ac:dyDescent="0.25">
      <c r="A192" t="s">
        <v>339</v>
      </c>
      <c r="B192" t="s">
        <v>127</v>
      </c>
      <c r="C192" t="s">
        <v>125</v>
      </c>
      <c r="D192" t="s">
        <v>354</v>
      </c>
      <c r="E192">
        <f>VLOOKUP(A192,home!$A$2:$E$405,3,FALSE)</f>
        <v>1.1719999999999999</v>
      </c>
      <c r="F192">
        <f>VLOOKUP(B192,home!$B$2:$E$405,3,FALSE)</f>
        <v>0.74660000000000004</v>
      </c>
      <c r="G192">
        <f>VLOOKUP(C192,away!$B$2:$E$405,4,FALSE)</f>
        <v>0.74660000000000004</v>
      </c>
      <c r="H192">
        <f>VLOOKUP(A192,away!$A$2:$E$405,3,FALSE)</f>
        <v>1.0484</v>
      </c>
      <c r="I192">
        <f>VLOOKUP(C192,away!$B$2:$E$405,3,FALSE)</f>
        <v>1.1922999999999999</v>
      </c>
      <c r="J192">
        <f>VLOOKUP(B192,home!$B$2:$E$405,4,FALSE)</f>
        <v>0.83460000000000001</v>
      </c>
      <c r="K192" s="3">
        <f t="shared" si="390"/>
        <v>0.65328634831999999</v>
      </c>
      <c r="L192" s="3">
        <f t="shared" si="391"/>
        <v>1.0432561092719999</v>
      </c>
      <c r="M192" s="5">
        <f t="shared" si="392"/>
        <v>0.18331625329815401</v>
      </c>
      <c r="N192" s="5">
        <f t="shared" si="393"/>
        <v>0.11975800570485519</v>
      </c>
      <c r="O192" s="5">
        <f t="shared" si="394"/>
        <v>0.19124580118215256</v>
      </c>
      <c r="P192" s="5">
        <f t="shared" si="395"/>
        <v>0.12493827108582119</v>
      </c>
      <c r="Q192" s="5">
        <f t="shared" si="396"/>
        <v>3.9118135114505292E-2</v>
      </c>
      <c r="R192" s="5">
        <f t="shared" si="397"/>
        <v>9.9759175227949443E-2</v>
      </c>
      <c r="S192" s="5">
        <f t="shared" si="398"/>
        <v>2.1287762679349023E-2</v>
      </c>
      <c r="T192" s="5">
        <f t="shared" si="399"/>
        <v>4.0810233441535178E-2</v>
      </c>
      <c r="U192" s="5">
        <f t="shared" si="400"/>
        <v>6.5171307296082087E-2</v>
      </c>
      <c r="V192" s="5">
        <f t="shared" si="401"/>
        <v>1.6120630735086048E-3</v>
      </c>
      <c r="W192" s="5">
        <f t="shared" si="402"/>
        <v>8.5184478806811757E-3</v>
      </c>
      <c r="X192" s="5">
        <f t="shared" si="403"/>
        <v>8.8869227930357553E-3</v>
      </c>
      <c r="Y192" s="5">
        <f t="shared" si="404"/>
        <v>4.6356682482315672E-3</v>
      </c>
      <c r="Z192" s="5">
        <f t="shared" si="405"/>
        <v>3.4691456337498081E-2</v>
      </c>
      <c r="AA192" s="5">
        <f t="shared" si="406"/>
        <v>2.2663454828626844E-2</v>
      </c>
      <c r="AB192" s="5">
        <f t="shared" si="407"/>
        <v>7.4028628226544503E-3</v>
      </c>
      <c r="AC192" s="5">
        <f t="shared" si="408"/>
        <v>6.8668342843924014E-5</v>
      </c>
      <c r="AD192" s="5">
        <f t="shared" si="409"/>
        <v>1.391246427331112E-3</v>
      </c>
      <c r="AE192" s="5">
        <f t="shared" si="410"/>
        <v>1.4514263348160258E-3</v>
      </c>
      <c r="AF192" s="5">
        <f t="shared" si="411"/>
        <v>7.5710469547754294E-4</v>
      </c>
      <c r="AG192" s="5">
        <f t="shared" si="412"/>
        <v>2.6328469963848801E-4</v>
      </c>
      <c r="AH192" s="5">
        <f t="shared" si="413"/>
        <v>9.048018440909425E-3</v>
      </c>
      <c r="AI192" s="5">
        <f t="shared" si="414"/>
        <v>5.9109469267937384E-3</v>
      </c>
      <c r="AJ192" s="5">
        <f t="shared" si="415"/>
        <v>1.9307704664592038E-3</v>
      </c>
      <c r="AK192" s="5">
        <f t="shared" si="416"/>
        <v>4.2044866249241214E-4</v>
      </c>
      <c r="AL192" s="5">
        <f t="shared" si="417"/>
        <v>1.8720225574967469E-6</v>
      </c>
      <c r="AM192" s="5">
        <f t="shared" si="418"/>
        <v>1.8177645962487777E-4</v>
      </c>
      <c r="AN192" s="5">
        <f t="shared" si="419"/>
        <v>1.8963940202548874E-4</v>
      </c>
      <c r="AO192" s="5">
        <f t="shared" si="420"/>
        <v>9.892123236088998E-5</v>
      </c>
      <c r="AP192" s="5">
        <f t="shared" si="421"/>
        <v>3.4400059999071184E-5</v>
      </c>
      <c r="AQ192" s="5">
        <f t="shared" si="422"/>
        <v>8.972018188338588E-6</v>
      </c>
      <c r="AR192" s="5">
        <f t="shared" si="423"/>
        <v>1.887880103056895E-3</v>
      </c>
      <c r="AS192" s="5">
        <f t="shared" si="424"/>
        <v>1.2333262985920242E-3</v>
      </c>
      <c r="AT192" s="5">
        <f t="shared" si="425"/>
        <v>4.0285761694710273E-4</v>
      </c>
      <c r="AU192" s="5">
        <f t="shared" si="426"/>
        <v>8.7727127156090042E-5</v>
      </c>
      <c r="AV192" s="5">
        <f t="shared" si="427"/>
        <v>1.4327733637101591E-5</v>
      </c>
      <c r="AW192" s="5">
        <f t="shared" si="428"/>
        <v>3.5440765701545358E-8</v>
      </c>
      <c r="AX192" s="5">
        <f t="shared" si="429"/>
        <v>1.9792013253145708E-5</v>
      </c>
      <c r="AY192" s="5">
        <f t="shared" si="430"/>
        <v>2.0648138741136645E-5</v>
      </c>
      <c r="AZ192" s="5">
        <f t="shared" si="431"/>
        <v>1.0770648443393331E-5</v>
      </c>
      <c r="BA192" s="5">
        <f t="shared" si="432"/>
        <v>3.7455149297970176E-6</v>
      </c>
      <c r="BB192" s="5">
        <f t="shared" si="433"/>
        <v>9.7688283322005577E-7</v>
      </c>
      <c r="BC192" s="5">
        <f t="shared" si="434"/>
        <v>2.0382779675995274E-7</v>
      </c>
      <c r="BD192" s="5">
        <f t="shared" si="435"/>
        <v>3.2825707518119296E-4</v>
      </c>
      <c r="BE192" s="5">
        <f t="shared" si="436"/>
        <v>2.1444586595532525E-4</v>
      </c>
      <c r="BF192" s="5">
        <f t="shared" si="437"/>
        <v>7.0047278341137318E-5</v>
      </c>
      <c r="BG192" s="5">
        <f t="shared" si="438"/>
        <v>1.5253643559078744E-5</v>
      </c>
      <c r="BH192" s="5">
        <f t="shared" si="439"/>
        <v>2.49124927482136E-6</v>
      </c>
      <c r="BI192" s="5">
        <f t="shared" si="440"/>
        <v>3.2549982830057902E-7</v>
      </c>
      <c r="BJ192" s="8">
        <f t="shared" si="441"/>
        <v>0.2261603215383034</v>
      </c>
      <c r="BK192" s="8">
        <f t="shared" si="442"/>
        <v>0.33124553864097533</v>
      </c>
      <c r="BL192" s="8">
        <f t="shared" si="443"/>
        <v>0.4078097253456493</v>
      </c>
      <c r="BM192" s="8">
        <f t="shared" si="444"/>
        <v>0.24175078755101304</v>
      </c>
      <c r="BN192" s="8">
        <f t="shared" si="445"/>
        <v>0.75813564161343772</v>
      </c>
    </row>
    <row r="193" spans="1:66" x14ac:dyDescent="0.25">
      <c r="A193" t="s">
        <v>340</v>
      </c>
      <c r="B193" t="s">
        <v>144</v>
      </c>
      <c r="C193" t="s">
        <v>131</v>
      </c>
      <c r="D193" t="s">
        <v>354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340</v>
      </c>
      <c r="B194" t="s">
        <v>133</v>
      </c>
      <c r="C194" t="s">
        <v>129</v>
      </c>
      <c r="D194" t="s">
        <v>354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340</v>
      </c>
      <c r="B195" t="s">
        <v>136</v>
      </c>
      <c r="C195" t="s">
        <v>143</v>
      </c>
      <c r="D195" t="s">
        <v>354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340</v>
      </c>
      <c r="B196" t="s">
        <v>140</v>
      </c>
      <c r="C196" t="s">
        <v>141</v>
      </c>
      <c r="D196" t="s">
        <v>354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341</v>
      </c>
      <c r="B197" t="s">
        <v>319</v>
      </c>
      <c r="C197" t="s">
        <v>149</v>
      </c>
      <c r="D197" t="s">
        <v>354</v>
      </c>
      <c r="E197">
        <f>VLOOKUP(A197,home!$A$2:$E$405,3,FALSE)</f>
        <v>1.3095000000000001</v>
      </c>
      <c r="F197">
        <f>VLOOKUP(B197,home!$B$2:$E$405,3,FALSE)</f>
        <v>0.76370000000000005</v>
      </c>
      <c r="G197">
        <f>VLOOKUP(C197,away!$B$2:$E$405,4,FALSE)</f>
        <v>0.38179999999999997</v>
      </c>
      <c r="H197">
        <f>VLOOKUP(A197,away!$A$2:$E$405,3,FALSE)</f>
        <v>1.2142999999999999</v>
      </c>
      <c r="I197">
        <f>VLOOKUP(C197,away!$B$2:$E$405,3,FALSE)</f>
        <v>1.0294000000000001</v>
      </c>
      <c r="J197">
        <f>VLOOKUP(B197,home!$B$2:$E$405,4,FALSE)</f>
        <v>1.0980000000000001</v>
      </c>
      <c r="K197" s="3">
        <f t="shared" si="390"/>
        <v>0.38182487427000006</v>
      </c>
      <c r="L197" s="3">
        <f t="shared" si="391"/>
        <v>1.3725004611600002</v>
      </c>
      <c r="M197" s="5">
        <f t="shared" si="392"/>
        <v>0.17302393604213009</v>
      </c>
      <c r="N197" s="5">
        <f t="shared" si="393"/>
        <v>6.6064842624986853E-2</v>
      </c>
      <c r="O197" s="5">
        <f t="shared" si="394"/>
        <v>0.23747543200954196</v>
      </c>
      <c r="P197" s="5">
        <f t="shared" si="395"/>
        <v>9.0674026969257304E-2</v>
      </c>
      <c r="Q197" s="5">
        <f t="shared" si="396"/>
        <v>1.261260011447647E-2</v>
      </c>
      <c r="R197" s="5">
        <f t="shared" si="397"/>
        <v>0.16296756997363335</v>
      </c>
      <c r="S197" s="5">
        <f t="shared" si="398"/>
        <v>1.1879540130244835E-2</v>
      </c>
      <c r="T197" s="5">
        <f t="shared" si="399"/>
        <v>1.7310799473545628E-2</v>
      </c>
      <c r="U197" s="5">
        <f t="shared" si="400"/>
        <v>6.2225071915269985E-2</v>
      </c>
      <c r="V197" s="5">
        <f t="shared" si="401"/>
        <v>6.9172557970368026E-4</v>
      </c>
      <c r="W197" s="5">
        <f t="shared" si="402"/>
        <v>1.6052681509759225E-3</v>
      </c>
      <c r="X197" s="5">
        <f t="shared" si="403"/>
        <v>2.2032312774999145E-3</v>
      </c>
      <c r="Y197" s="5">
        <f t="shared" si="404"/>
        <v>1.5119679722053849E-3</v>
      </c>
      <c r="Z197" s="5">
        <f t="shared" si="405"/>
        <v>7.4557688314312115E-2</v>
      </c>
      <c r="AA197" s="5">
        <f t="shared" si="406"/>
        <v>2.8467979966474072E-2</v>
      </c>
      <c r="AB197" s="5">
        <f t="shared" si="407"/>
        <v>5.4348914357099203E-3</v>
      </c>
      <c r="AC197" s="5">
        <f t="shared" si="408"/>
        <v>2.265638258790695E-5</v>
      </c>
      <c r="AD197" s="5">
        <f t="shared" si="409"/>
        <v>1.5323282747900426E-4</v>
      </c>
      <c r="AE197" s="5">
        <f t="shared" si="410"/>
        <v>2.1031212637978409E-4</v>
      </c>
      <c r="AF197" s="5">
        <f t="shared" si="411"/>
        <v>1.4432674522189701E-4</v>
      </c>
      <c r="AG197" s="5">
        <f t="shared" si="412"/>
        <v>6.6029508124925139E-5</v>
      </c>
      <c r="AH197" s="5">
        <f t="shared" si="413"/>
        <v>2.5582615398604246E-2</v>
      </c>
      <c r="AI197" s="5">
        <f t="shared" si="414"/>
        <v>9.7680789080698324E-3</v>
      </c>
      <c r="AJ197" s="5">
        <f t="shared" si="415"/>
        <v>1.8648477504666014E-3</v>
      </c>
      <c r="AK197" s="5">
        <f t="shared" si="416"/>
        <v>2.3734841928486753E-4</v>
      </c>
      <c r="AL197" s="5">
        <f t="shared" si="417"/>
        <v>4.7492745634949984E-7</v>
      </c>
      <c r="AM197" s="5">
        <f t="shared" si="418"/>
        <v>1.1701621017241492E-5</v>
      </c>
      <c r="AN197" s="5">
        <f t="shared" si="419"/>
        <v>1.6060480242483498E-5</v>
      </c>
      <c r="AO197" s="5">
        <f t="shared" si="420"/>
        <v>1.102150826962984E-5</v>
      </c>
      <c r="AP197" s="5">
        <f t="shared" si="421"/>
        <v>5.0423417275819026E-6</v>
      </c>
      <c r="AQ197" s="5">
        <f t="shared" si="422"/>
        <v>1.7301540866081193E-6</v>
      </c>
      <c r="AR197" s="5">
        <f t="shared" si="423"/>
        <v>7.0224302864526399E-3</v>
      </c>
      <c r="AS197" s="5">
        <f t="shared" si="424"/>
        <v>2.6813385611946195E-3</v>
      </c>
      <c r="AT197" s="5">
        <f t="shared" si="425"/>
        <v>5.1190087950171909E-4</v>
      </c>
      <c r="AU197" s="5">
        <f t="shared" si="426"/>
        <v>6.5152162984815466E-5</v>
      </c>
      <c r="AV197" s="5">
        <f t="shared" si="427"/>
        <v>6.2191791100239282E-6</v>
      </c>
      <c r="AW197" s="5">
        <f t="shared" si="428"/>
        <v>6.9135561321972798E-9</v>
      </c>
      <c r="AX197" s="5">
        <f t="shared" si="429"/>
        <v>7.4466166227723642E-7</v>
      </c>
      <c r="AY197" s="5">
        <f t="shared" si="430"/>
        <v>1.0220484748836794E-6</v>
      </c>
      <c r="AZ197" s="5">
        <f t="shared" si="431"/>
        <v>7.0138100155286262E-7</v>
      </c>
      <c r="BA197" s="5">
        <f t="shared" si="432"/>
        <v>3.2088191602672216E-7</v>
      </c>
      <c r="BB197" s="5">
        <f t="shared" si="433"/>
        <v>1.1010264443114522E-7</v>
      </c>
      <c r="BC197" s="5">
        <f t="shared" si="434"/>
        <v>3.0223186051336422E-8</v>
      </c>
      <c r="BD197" s="5">
        <f t="shared" si="435"/>
        <v>1.6063814677700315E-3</v>
      </c>
      <c r="BE197" s="5">
        <f t="shared" si="436"/>
        <v>6.1335640196095032E-4</v>
      </c>
      <c r="BF197" s="5">
        <f t="shared" si="437"/>
        <v>1.1709736553071973E-4</v>
      </c>
      <c r="BG197" s="5">
        <f t="shared" si="438"/>
        <v>1.4903562290371768E-5</v>
      </c>
      <c r="BH197" s="5">
        <f t="shared" si="439"/>
        <v>1.4226376994240785E-6</v>
      </c>
      <c r="BI197" s="5">
        <f t="shared" si="440"/>
        <v>1.0863969214287227E-7</v>
      </c>
      <c r="BJ197" s="8">
        <f t="shared" si="441"/>
        <v>0.10193109622512456</v>
      </c>
      <c r="BK197" s="8">
        <f t="shared" si="442"/>
        <v>0.2762933820798551</v>
      </c>
      <c r="BL197" s="8">
        <f t="shared" si="443"/>
        <v>0.54666414692124221</v>
      </c>
      <c r="BM197" s="8">
        <f t="shared" si="444"/>
        <v>0.25662689067158928</v>
      </c>
      <c r="BN197" s="8">
        <f t="shared" si="445"/>
        <v>0.74281840773402608</v>
      </c>
    </row>
    <row r="198" spans="1:66" x14ac:dyDescent="0.25">
      <c r="A198" t="s">
        <v>351</v>
      </c>
      <c r="B198" t="s">
        <v>156</v>
      </c>
      <c r="C198" t="s">
        <v>157</v>
      </c>
      <c r="D198" t="s">
        <v>354</v>
      </c>
      <c r="E198">
        <f>VLOOKUP(A198,home!$A$2:$E$405,3,FALSE)</f>
        <v>1.2019</v>
      </c>
      <c r="F198">
        <f>VLOOKUP(B198,home!$B$2:$E$405,3,FALSE)</f>
        <v>0.47539999999999999</v>
      </c>
      <c r="G198">
        <f>VLOOKUP(C198,away!$B$2:$E$405,4,FALSE)</f>
        <v>0.23769999999999999</v>
      </c>
      <c r="H198">
        <f>VLOOKUP(A198,away!$A$2:$E$405,3,FALSE)</f>
        <v>1.1635</v>
      </c>
      <c r="I198">
        <f>VLOOKUP(C198,away!$B$2:$E$405,3,FALSE)</f>
        <v>1.105</v>
      </c>
      <c r="J198">
        <f>VLOOKUP(B198,home!$B$2:$E$405,4,FALSE)</f>
        <v>1.105</v>
      </c>
      <c r="K198" s="3">
        <f t="shared" si="390"/>
        <v>0.13581780090199999</v>
      </c>
      <c r="L198" s="3">
        <f t="shared" si="391"/>
        <v>1.4206625874999999</v>
      </c>
      <c r="M198" s="5">
        <f t="shared" si="392"/>
        <v>0.21087697163015784</v>
      </c>
      <c r="N198" s="5">
        <f t="shared" si="393"/>
        <v>2.8640846547681481E-2</v>
      </c>
      <c r="O198" s="5">
        <f t="shared" si="394"/>
        <v>0.29958502416026411</v>
      </c>
      <c r="P198" s="5">
        <f t="shared" si="395"/>
        <v>4.068897916461961E-2</v>
      </c>
      <c r="Q198" s="5">
        <f t="shared" si="396"/>
        <v>1.9449683970388682E-3</v>
      </c>
      <c r="R198" s="5">
        <f t="shared" si="397"/>
        <v>0.21280461779988541</v>
      </c>
      <c r="S198" s="5">
        <f t="shared" si="398"/>
        <v>1.9627475355185721E-3</v>
      </c>
      <c r="T198" s="5">
        <f t="shared" si="399"/>
        <v>2.7631438355429656E-3</v>
      </c>
      <c r="U198" s="5">
        <f t="shared" si="400"/>
        <v>2.8902655211371042E-2</v>
      </c>
      <c r="V198" s="5">
        <f t="shared" si="401"/>
        <v>4.2079402960123563E-5</v>
      </c>
      <c r="W198" s="5">
        <f t="shared" si="402"/>
        <v>8.8053776836568982E-5</v>
      </c>
      <c r="X198" s="5">
        <f t="shared" si="403"/>
        <v>1.2509470643978765E-4</v>
      </c>
      <c r="Y198" s="5">
        <f t="shared" si="404"/>
        <v>8.8858684666650816E-5</v>
      </c>
      <c r="Z198" s="5">
        <f t="shared" si="405"/>
        <v>0.10077451965184456</v>
      </c>
      <c r="AA198" s="5">
        <f t="shared" si="406"/>
        <v>1.368697364606891E-2</v>
      </c>
      <c r="AB198" s="5">
        <f t="shared" si="407"/>
        <v>9.2946733080635389E-4</v>
      </c>
      <c r="AC198" s="5">
        <f t="shared" si="408"/>
        <v>5.0745463606943509E-7</v>
      </c>
      <c r="AD198" s="5">
        <f t="shared" si="409"/>
        <v>2.9898175827645673E-6</v>
      </c>
      <c r="AE198" s="5">
        <f t="shared" si="410"/>
        <v>4.2475219832833048E-6</v>
      </c>
      <c r="AF198" s="5">
        <f t="shared" si="411"/>
        <v>3.017147785617196E-6</v>
      </c>
      <c r="AG198" s="5">
        <f t="shared" si="412"/>
        <v>1.4287829933282731E-6</v>
      </c>
      <c r="AH198" s="5">
        <f t="shared" si="413"/>
        <v>3.579164746066478E-2</v>
      </c>
      <c r="AI198" s="5">
        <f t="shared" si="414"/>
        <v>4.8611428487671431E-3</v>
      </c>
      <c r="AJ198" s="5">
        <f t="shared" si="415"/>
        <v>3.3011486579501842E-4</v>
      </c>
      <c r="AK198" s="5">
        <f t="shared" si="416"/>
        <v>1.494515837244608E-5</v>
      </c>
      <c r="AL198" s="5">
        <f t="shared" si="417"/>
        <v>3.916560628579508E-9</v>
      </c>
      <c r="AM198" s="5">
        <f t="shared" si="418"/>
        <v>8.1214089837843414E-8</v>
      </c>
      <c r="AN198" s="5">
        <f t="shared" si="419"/>
        <v>1.1537781901048808E-7</v>
      </c>
      <c r="AO198" s="5">
        <f t="shared" si="420"/>
        <v>8.1956475447773339E-8</v>
      </c>
      <c r="AP198" s="5">
        <f t="shared" si="421"/>
        <v>3.8810832824004618E-8</v>
      </c>
      <c r="AQ198" s="5">
        <f t="shared" si="422"/>
        <v>1.3784274545695088E-8</v>
      </c>
      <c r="AR198" s="5">
        <f t="shared" si="423"/>
        <v>1.0169570898471151E-2</v>
      </c>
      <c r="AS198" s="5">
        <f t="shared" si="424"/>
        <v>1.3812087555473281E-3</v>
      </c>
      <c r="AT198" s="5">
        <f t="shared" si="425"/>
        <v>9.3796367882513075E-5</v>
      </c>
      <c r="AU198" s="5">
        <f t="shared" si="426"/>
        <v>4.246405472799301E-6</v>
      </c>
      <c r="AV198" s="5">
        <f t="shared" si="427"/>
        <v>1.4418436326345468E-7</v>
      </c>
      <c r="AW198" s="5">
        <f t="shared" si="428"/>
        <v>2.099181503547379E-11</v>
      </c>
      <c r="AX198" s="5">
        <f t="shared" si="429"/>
        <v>1.8383865140055564E-9</v>
      </c>
      <c r="AY198" s="5">
        <f t="shared" si="430"/>
        <v>2.6117269418122386E-9</v>
      </c>
      <c r="AZ198" s="5">
        <f t="shared" si="431"/>
        <v>1.8551913774992184E-9</v>
      </c>
      <c r="BA198" s="5">
        <f t="shared" si="432"/>
        <v>8.7853366088857606E-10</v>
      </c>
      <c r="BB198" s="5">
        <f t="shared" si="433"/>
        <v>3.1202497597095309E-10</v>
      </c>
      <c r="BC198" s="5">
        <f t="shared" si="434"/>
        <v>8.8656441945503773E-11</v>
      </c>
      <c r="BD198" s="5">
        <f t="shared" si="435"/>
        <v>2.407921484397784E-3</v>
      </c>
      <c r="BE198" s="5">
        <f t="shared" si="436"/>
        <v>3.2703860075558653E-4</v>
      </c>
      <c r="BF198" s="5">
        <f t="shared" si="437"/>
        <v>2.2208831782345456E-5</v>
      </c>
      <c r="BG198" s="5">
        <f t="shared" si="438"/>
        <v>1.0054515644268678E-6</v>
      </c>
      <c r="BH198" s="5">
        <f t="shared" si="439"/>
        <v>3.4139555098483198E-8</v>
      </c>
      <c r="BI198" s="5">
        <f t="shared" si="440"/>
        <v>9.2735185944973032E-10</v>
      </c>
      <c r="BJ198" s="8">
        <f t="shared" si="441"/>
        <v>3.3662987946562896E-2</v>
      </c>
      <c r="BK198" s="8">
        <f t="shared" si="442"/>
        <v>0.25357129171617981</v>
      </c>
      <c r="BL198" s="8">
        <f t="shared" si="443"/>
        <v>0.61131376452913933</v>
      </c>
      <c r="BM198" s="8">
        <f t="shared" si="444"/>
        <v>0.2047811535533442</v>
      </c>
      <c r="BN198" s="8">
        <f t="shared" si="445"/>
        <v>0.79454140769964732</v>
      </c>
    </row>
    <row r="199" spans="1:66" x14ac:dyDescent="0.25">
      <c r="A199" t="s">
        <v>351</v>
      </c>
      <c r="B199" t="s">
        <v>158</v>
      </c>
      <c r="C199" t="s">
        <v>166</v>
      </c>
      <c r="D199" t="s">
        <v>354</v>
      </c>
      <c r="E199">
        <f>VLOOKUP(A199,home!$A$2:$E$405,3,FALSE)</f>
        <v>1.2019</v>
      </c>
      <c r="F199">
        <f>VLOOKUP(B199,home!$B$2:$E$405,3,FALSE)</f>
        <v>1.5716000000000001</v>
      </c>
      <c r="G199">
        <f>VLOOKUP(C199,away!$B$2:$E$405,4,FALSE)</f>
        <v>0.47539999999999999</v>
      </c>
      <c r="H199">
        <f>VLOOKUP(A199,away!$A$2:$E$405,3,FALSE)</f>
        <v>1.1635</v>
      </c>
      <c r="I199">
        <f>VLOOKUP(C199,away!$B$2:$E$405,3,FALSE)</f>
        <v>0.73670000000000002</v>
      </c>
      <c r="J199">
        <f>VLOOKUP(B199,home!$B$2:$E$405,4,FALSE)</f>
        <v>0.47749999999999998</v>
      </c>
      <c r="K199" s="3">
        <f t="shared" si="390"/>
        <v>0.89798593141600003</v>
      </c>
      <c r="L199" s="3">
        <f t="shared" si="391"/>
        <v>0.40928933987499999</v>
      </c>
      <c r="M199" s="5">
        <f t="shared" si="392"/>
        <v>0.2705562453407096</v>
      </c>
      <c r="N199" s="5">
        <f t="shared" si="393"/>
        <v>0.24295570197269287</v>
      </c>
      <c r="O199" s="5">
        <f t="shared" si="394"/>
        <v>0.11073578705455756</v>
      </c>
      <c r="P199" s="5">
        <f t="shared" si="395"/>
        <v>9.9439178879270687E-2</v>
      </c>
      <c r="Q199" s="5">
        <f t="shared" si="396"/>
        <v>0.10908540116438838</v>
      </c>
      <c r="R199" s="5">
        <f t="shared" si="397"/>
        <v>2.2661488592049216E-2</v>
      </c>
      <c r="S199" s="5">
        <f t="shared" si="398"/>
        <v>9.1368712296139385E-3</v>
      </c>
      <c r="T199" s="5">
        <f t="shared" si="399"/>
        <v>4.4647491832572071E-2</v>
      </c>
      <c r="U199" s="5">
        <f t="shared" si="400"/>
        <v>2.0349697940604372E-2</v>
      </c>
      <c r="V199" s="5">
        <f t="shared" si="401"/>
        <v>3.7312552616443773E-4</v>
      </c>
      <c r="W199" s="5">
        <f t="shared" si="402"/>
        <v>3.2652385189497105E-2</v>
      </c>
      <c r="X199" s="5">
        <f t="shared" si="403"/>
        <v>1.3364273179553495E-2</v>
      </c>
      <c r="Y199" s="5">
        <f t="shared" si="404"/>
        <v>2.7349272737843084E-3</v>
      </c>
      <c r="Z199" s="5">
        <f t="shared" si="405"/>
        <v>3.091701902141556E-3</v>
      </c>
      <c r="AA199" s="5">
        <f t="shared" si="406"/>
        <v>2.7763048122552039E-3</v>
      </c>
      <c r="AB199" s="5">
        <f t="shared" si="407"/>
        <v>1.2465413313638562E-3</v>
      </c>
      <c r="AC199" s="5">
        <f t="shared" si="408"/>
        <v>8.5710680726394796E-6</v>
      </c>
      <c r="AD199" s="5">
        <f t="shared" si="409"/>
        <v>7.3303456318361401E-3</v>
      </c>
      <c r="AE199" s="5">
        <f t="shared" si="410"/>
        <v>3.0002323247098031E-3</v>
      </c>
      <c r="AF199" s="5">
        <f t="shared" si="411"/>
        <v>6.1398155382605597E-4</v>
      </c>
      <c r="AG199" s="5">
        <f t="shared" si="412"/>
        <v>8.3765368286964424E-5</v>
      </c>
      <c r="AH199" s="5">
        <f t="shared" si="413"/>
        <v>3.1635015765444974E-4</v>
      </c>
      <c r="AI199" s="5">
        <f t="shared" si="414"/>
        <v>2.8407799097492943E-4</v>
      </c>
      <c r="AJ199" s="5">
        <f t="shared" si="415"/>
        <v>1.2754901966020404E-4</v>
      </c>
      <c r="AK199" s="5">
        <f t="shared" si="416"/>
        <v>3.8179075073588678E-5</v>
      </c>
      <c r="AL199" s="5">
        <f t="shared" si="417"/>
        <v>1.2600706669155732E-7</v>
      </c>
      <c r="AM199" s="5">
        <f t="shared" si="418"/>
        <v>1.3165094499611168E-3</v>
      </c>
      <c r="AN199" s="5">
        <f t="shared" si="419"/>
        <v>5.3883328371378473E-4</v>
      </c>
      <c r="AO199" s="5">
        <f t="shared" si="420"/>
        <v>1.1026935949694678E-4</v>
      </c>
      <c r="AP199" s="5">
        <f t="shared" si="421"/>
        <v>1.5044024452314805E-5</v>
      </c>
      <c r="AQ199" s="5">
        <f t="shared" si="422"/>
        <v>1.5393397092878207E-6</v>
      </c>
      <c r="AR199" s="5">
        <f t="shared" si="423"/>
        <v>2.5895749439148383E-5</v>
      </c>
      <c r="AS199" s="5">
        <f t="shared" si="424"/>
        <v>2.3254018679829017E-5</v>
      </c>
      <c r="AT199" s="5">
        <f t="shared" si="425"/>
        <v>1.0440890811685662E-5</v>
      </c>
      <c r="AU199" s="5">
        <f t="shared" si="426"/>
        <v>3.1252576867814353E-6</v>
      </c>
      <c r="AV199" s="5">
        <f t="shared" si="427"/>
        <v>7.0160935869486024E-7</v>
      </c>
      <c r="AW199" s="5">
        <f t="shared" si="428"/>
        <v>1.286448388025254E-9</v>
      </c>
      <c r="AX199" s="5">
        <f t="shared" si="429"/>
        <v>1.9703449410688316E-4</v>
      </c>
      <c r="AY199" s="5">
        <f t="shared" si="430"/>
        <v>8.0644118025610778E-5</v>
      </c>
      <c r="AZ199" s="5">
        <f t="shared" si="431"/>
        <v>1.6503388915751913E-5</v>
      </c>
      <c r="BA199" s="5">
        <f t="shared" si="432"/>
        <v>2.2515537183428309E-6</v>
      </c>
      <c r="BB199" s="5">
        <f t="shared" si="433"/>
        <v>2.3038423376840966E-7</v>
      </c>
      <c r="BC199" s="5">
        <f t="shared" si="434"/>
        <v>1.8858762191336015E-8</v>
      </c>
      <c r="BD199" s="5">
        <f t="shared" si="435"/>
        <v>1.7664756989195736E-6</v>
      </c>
      <c r="BE199" s="5">
        <f t="shared" si="436"/>
        <v>1.5862703258180227E-6</v>
      </c>
      <c r="BF199" s="5">
        <f t="shared" si="437"/>
        <v>7.1222421800362955E-7</v>
      </c>
      <c r="BG199" s="5">
        <f t="shared" si="438"/>
        <v>2.1318910926034049E-7</v>
      </c>
      <c r="BH199" s="5">
        <f t="shared" si="439"/>
        <v>4.7860205211723564E-8</v>
      </c>
      <c r="BI199" s="5">
        <f t="shared" si="440"/>
        <v>8.5955581909620967E-9</v>
      </c>
      <c r="BJ199" s="8">
        <f t="shared" si="441"/>
        <v>0.45874738374624324</v>
      </c>
      <c r="BK199" s="8">
        <f t="shared" si="442"/>
        <v>0.37959476216892352</v>
      </c>
      <c r="BL199" s="8">
        <f t="shared" si="443"/>
        <v>0.15860372811528486</v>
      </c>
      <c r="BM199" s="8">
        <f t="shared" si="444"/>
        <v>0.14452313009734769</v>
      </c>
      <c r="BN199" s="8">
        <f t="shared" si="445"/>
        <v>0.85543380300366822</v>
      </c>
    </row>
    <row r="200" spans="1:66" x14ac:dyDescent="0.25">
      <c r="A200" t="s">
        <v>342</v>
      </c>
      <c r="B200" t="s">
        <v>172</v>
      </c>
      <c r="C200" t="s">
        <v>168</v>
      </c>
      <c r="D200" t="s">
        <v>354</v>
      </c>
      <c r="E200">
        <f>VLOOKUP(A200,home!$A$2:$E$405,3,FALSE)</f>
        <v>1.3226</v>
      </c>
      <c r="F200">
        <f>VLOOKUP(B200,home!$B$2:$E$405,3,FALSE)</f>
        <v>0.40710000000000002</v>
      </c>
      <c r="G200">
        <f>VLOOKUP(C200,away!$B$2:$E$405,4,FALSE)</f>
        <v>0.75609999999999999</v>
      </c>
      <c r="H200">
        <f>VLOOKUP(A200,away!$A$2:$E$405,3,FALSE)</f>
        <v>1.2016</v>
      </c>
      <c r="I200">
        <f>VLOOKUP(C200,away!$B$2:$E$405,3,FALSE)</f>
        <v>0.97089999999999999</v>
      </c>
      <c r="J200">
        <f>VLOOKUP(B200,home!$B$2:$E$405,4,FALSE)</f>
        <v>1.4084000000000001</v>
      </c>
      <c r="K200" s="3">
        <f t="shared" si="390"/>
        <v>0.40710727080600007</v>
      </c>
      <c r="L200" s="3">
        <f t="shared" si="391"/>
        <v>1.6430865368960001</v>
      </c>
      <c r="M200" s="5">
        <f t="shared" si="392"/>
        <v>0.1287099561895497</v>
      </c>
      <c r="N200" s="5">
        <f t="shared" si="393"/>
        <v>5.2398758989887419E-2</v>
      </c>
      <c r="O200" s="5">
        <f t="shared" si="394"/>
        <v>0.21148159617952308</v>
      </c>
      <c r="P200" s="5">
        <f t="shared" si="395"/>
        <v>8.6095695446342269E-2</v>
      </c>
      <c r="Q200" s="5">
        <f t="shared" si="396"/>
        <v>1.0665957882997212E-2</v>
      </c>
      <c r="R200" s="5">
        <f t="shared" si="397"/>
        <v>0.17374128174192555</v>
      </c>
      <c r="S200" s="5">
        <f t="shared" si="398"/>
        <v>1.4397621197759291E-2</v>
      </c>
      <c r="T200" s="5">
        <f t="shared" si="399"/>
        <v>1.7525091800652481E-2</v>
      </c>
      <c r="U200" s="5">
        <f t="shared" si="400"/>
        <v>7.0731339036291654E-2</v>
      </c>
      <c r="V200" s="5">
        <f t="shared" si="401"/>
        <v>1.0700831600078658E-3</v>
      </c>
      <c r="W200" s="5">
        <f t="shared" si="402"/>
        <v>1.4473963347595791E-3</v>
      </c>
      <c r="X200" s="5">
        <f t="shared" si="403"/>
        <v>2.3781974311960804E-3</v>
      </c>
      <c r="Y200" s="5">
        <f t="shared" si="404"/>
        <v>1.9537920906394662E-3</v>
      </c>
      <c r="Z200" s="5">
        <f t="shared" si="405"/>
        <v>9.5157320311070909E-2</v>
      </c>
      <c r="AA200" s="5">
        <f t="shared" si="406"/>
        <v>3.8739236969052439E-2</v>
      </c>
      <c r="AB200" s="5">
        <f t="shared" si="407"/>
        <v>7.8855125177889184E-3</v>
      </c>
      <c r="AC200" s="5">
        <f t="shared" si="408"/>
        <v>4.4736998487620208E-5</v>
      </c>
      <c r="AD200" s="5">
        <f t="shared" si="409"/>
        <v>1.4731139290464495E-4</v>
      </c>
      <c r="AE200" s="5">
        <f t="shared" si="410"/>
        <v>2.4204536641301907E-4</v>
      </c>
      <c r="AF200" s="5">
        <f t="shared" si="411"/>
        <v>1.9885074143564553E-4</v>
      </c>
      <c r="AG200" s="5">
        <f t="shared" si="412"/>
        <v>1.0890965870156561E-4</v>
      </c>
      <c r="AH200" s="5">
        <f t="shared" si="413"/>
        <v>3.9087927972555246E-2</v>
      </c>
      <c r="AI200" s="5">
        <f t="shared" si="414"/>
        <v>1.5912979678368477E-2</v>
      </c>
      <c r="AJ200" s="5">
        <f t="shared" si="415"/>
        <v>3.2391448636259648E-3</v>
      </c>
      <c r="AK200" s="5">
        <f t="shared" si="416"/>
        <v>4.3955980839201328E-4</v>
      </c>
      <c r="AL200" s="5">
        <f t="shared" si="417"/>
        <v>1.1970054566101547E-6</v>
      </c>
      <c r="AM200" s="5">
        <f t="shared" si="418"/>
        <v>1.1994307824808082E-5</v>
      </c>
      <c r="AN200" s="5">
        <f t="shared" si="419"/>
        <v>1.9707685706328506E-5</v>
      </c>
      <c r="AO200" s="5">
        <f t="shared" si="420"/>
        <v>1.6190716528723059E-5</v>
      </c>
      <c r="AP200" s="5">
        <f t="shared" si="421"/>
        <v>8.8675827836814663E-6</v>
      </c>
      <c r="AQ200" s="5">
        <f t="shared" si="422"/>
        <v>3.6425514716694452E-6</v>
      </c>
      <c r="AR200" s="5">
        <f t="shared" si="423"/>
        <v>1.2844969641373209E-2</v>
      </c>
      <c r="AS200" s="5">
        <f t="shared" si="424"/>
        <v>5.229280534285374E-3</v>
      </c>
      <c r="AT200" s="5">
        <f t="shared" si="425"/>
        <v>1.0644390632959301E-3</v>
      </c>
      <c r="AU200" s="5">
        <f t="shared" si="426"/>
        <v>1.444469606659004E-4</v>
      </c>
      <c r="AV200" s="5">
        <f t="shared" si="427"/>
        <v>1.4701351983229088E-5</v>
      </c>
      <c r="AW200" s="5">
        <f t="shared" si="428"/>
        <v>2.2241441206888369E-8</v>
      </c>
      <c r="AX200" s="5">
        <f t="shared" si="429"/>
        <v>8.1382832062744428E-7</v>
      </c>
      <c r="AY200" s="5">
        <f t="shared" si="430"/>
        <v>1.337190356967635E-6</v>
      </c>
      <c r="AZ200" s="5">
        <f t="shared" si="431"/>
        <v>1.0985597364003391E-6</v>
      </c>
      <c r="BA200" s="5">
        <f t="shared" si="432"/>
        <v>6.016762376184721E-7</v>
      </c>
      <c r="BB200" s="5">
        <f t="shared" si="433"/>
        <v>2.4715153140028764E-7</v>
      </c>
      <c r="BC200" s="5">
        <f t="shared" si="434"/>
        <v>8.1218270763408289E-8</v>
      </c>
      <c r="BD200" s="5">
        <f t="shared" si="435"/>
        <v>3.5175661140963614E-3</v>
      </c>
      <c r="BE200" s="5">
        <f t="shared" si="436"/>
        <v>1.4320267405894371E-3</v>
      </c>
      <c r="BF200" s="5">
        <f t="shared" si="437"/>
        <v>2.9149424904128873E-4</v>
      </c>
      <c r="BG200" s="5">
        <f t="shared" si="438"/>
        <v>3.9556476060947857E-5</v>
      </c>
      <c r="BH200" s="5">
        <f t="shared" si="439"/>
        <v>4.0259322529688384E-6</v>
      </c>
      <c r="BI200" s="5">
        <f t="shared" si="440"/>
        <v>3.2779725839119917E-7</v>
      </c>
      <c r="BJ200" s="8">
        <f t="shared" si="441"/>
        <v>8.713089415835612E-2</v>
      </c>
      <c r="BK200" s="8">
        <f t="shared" si="442"/>
        <v>0.23032062718796031</v>
      </c>
      <c r="BL200" s="8">
        <f t="shared" si="443"/>
        <v>0.58584141362842623</v>
      </c>
      <c r="BM200" s="8">
        <f t="shared" si="444"/>
        <v>0.33535569390667269</v>
      </c>
      <c r="BN200" s="8">
        <f t="shared" si="445"/>
        <v>0.66309324643022527</v>
      </c>
    </row>
    <row r="201" spans="1:66" x14ac:dyDescent="0.25">
      <c r="A201" t="s">
        <v>344</v>
      </c>
      <c r="B201" t="s">
        <v>205</v>
      </c>
      <c r="C201" t="s">
        <v>208</v>
      </c>
      <c r="D201" t="s">
        <v>354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344</v>
      </c>
      <c r="B202" t="s">
        <v>209</v>
      </c>
      <c r="C202" t="s">
        <v>203</v>
      </c>
      <c r="D202" t="s">
        <v>354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344</v>
      </c>
      <c r="B203" t="s">
        <v>200</v>
      </c>
      <c r="C203" t="s">
        <v>201</v>
      </c>
      <c r="D203" t="s">
        <v>354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346</v>
      </c>
      <c r="B204" t="s">
        <v>241</v>
      </c>
      <c r="C204" t="s">
        <v>237</v>
      </c>
      <c r="D204" t="s">
        <v>354</v>
      </c>
      <c r="E204">
        <f>VLOOKUP(A204,home!$A$2:$E$405,3,FALSE)</f>
        <v>1.4510000000000001</v>
      </c>
      <c r="F204">
        <f>VLOOKUP(B204,home!$B$2:$E$405,3,FALSE)</f>
        <v>0.91890000000000005</v>
      </c>
      <c r="G204">
        <f>VLOOKUP(C204,away!$B$2:$E$405,4,FALSE)</f>
        <v>0.22969999999999999</v>
      </c>
      <c r="H204">
        <f>VLOOKUP(A204,away!$A$2:$E$405,3,FALSE)</f>
        <v>1.0980000000000001</v>
      </c>
      <c r="I204">
        <f>VLOOKUP(C204,away!$B$2:$E$405,3,FALSE)</f>
        <v>0.91069999999999995</v>
      </c>
      <c r="J204">
        <f>VLOOKUP(B204,home!$B$2:$E$405,4,FALSE)</f>
        <v>0.91069999999999995</v>
      </c>
      <c r="K204" s="3">
        <f t="shared" si="390"/>
        <v>0.30626449983000004</v>
      </c>
      <c r="L204" s="3">
        <f t="shared" si="391"/>
        <v>0.91065319002</v>
      </c>
      <c r="M204" s="5">
        <f t="shared" si="392"/>
        <v>0.29614156174329226</v>
      </c>
      <c r="N204" s="5">
        <f t="shared" si="393"/>
        <v>9.0697647286184485E-2</v>
      </c>
      <c r="O204" s="5">
        <f t="shared" si="394"/>
        <v>0.26968225789903394</v>
      </c>
      <c r="P204" s="5">
        <f t="shared" si="395"/>
        <v>8.2594101828472696E-2</v>
      </c>
      <c r="Q204" s="5">
        <f t="shared" si="396"/>
        <v>1.3888734790930524E-2</v>
      </c>
      <c r="R204" s="5">
        <f t="shared" si="397"/>
        <v>0.12279350422377577</v>
      </c>
      <c r="S204" s="5">
        <f t="shared" si="398"/>
        <v>5.7588891075389826E-3</v>
      </c>
      <c r="T204" s="5">
        <f t="shared" si="399"/>
        <v>1.2647820642702642E-2</v>
      </c>
      <c r="U204" s="5">
        <f t="shared" si="400"/>
        <v>3.7607291153467684E-2</v>
      </c>
      <c r="V204" s="5">
        <f t="shared" si="401"/>
        <v>1.7846205059159827E-4</v>
      </c>
      <c r="W204" s="5">
        <f t="shared" si="402"/>
        <v>1.4178754713386195E-3</v>
      </c>
      <c r="X204" s="5">
        <f t="shared" si="403"/>
        <v>1.2911928210256249E-3</v>
      </c>
      <c r="Y204" s="5">
        <f t="shared" si="404"/>
        <v>5.8791443069895408E-4</v>
      </c>
      <c r="Z204" s="5">
        <f t="shared" si="405"/>
        <v>3.7274098778371921E-2</v>
      </c>
      <c r="AA204" s="5">
        <f t="shared" si="406"/>
        <v>1.1415733218972091E-2</v>
      </c>
      <c r="AB204" s="5">
        <f t="shared" si="407"/>
        <v>1.748116912250602E-3</v>
      </c>
      <c r="AC204" s="5">
        <f t="shared" si="408"/>
        <v>3.110824915183991E-6</v>
      </c>
      <c r="AD204" s="5">
        <f t="shared" si="409"/>
        <v>1.0856123051268696E-4</v>
      </c>
      <c r="AE204" s="5">
        <f t="shared" si="410"/>
        <v>9.8861630878874953E-5</v>
      </c>
      <c r="AF204" s="5">
        <f t="shared" si="411"/>
        <v>4.5014329765213596E-5</v>
      </c>
      <c r="AG204" s="5">
        <f t="shared" si="412"/>
        <v>1.3664147665768002E-5</v>
      </c>
      <c r="AH204" s="5">
        <f t="shared" si="413"/>
        <v>8.4859442394112413E-3</v>
      </c>
      <c r="AI204" s="5">
        <f t="shared" si="414"/>
        <v>2.5989434680685542E-3</v>
      </c>
      <c r="AJ204" s="5">
        <f t="shared" si="415"/>
        <v>3.9798206066723064E-4</v>
      </c>
      <c r="AK204" s="5">
        <f t="shared" si="416"/>
        <v>4.0629258917187386E-5</v>
      </c>
      <c r="AL204" s="5">
        <f t="shared" si="417"/>
        <v>3.4704455302086803E-8</v>
      </c>
      <c r="AM204" s="5">
        <f t="shared" si="418"/>
        <v>6.6496901927794838E-6</v>
      </c>
      <c r="AN204" s="5">
        <f t="shared" si="419"/>
        <v>6.0555615866993463E-6</v>
      </c>
      <c r="AO204" s="5">
        <f t="shared" si="420"/>
        <v>2.7572582381451655E-6</v>
      </c>
      <c r="AP204" s="5">
        <f t="shared" si="421"/>
        <v>8.3696867009194008E-7</v>
      </c>
      <c r="AQ204" s="5">
        <f t="shared" si="422"/>
        <v>1.905470473415055E-7</v>
      </c>
      <c r="AR204" s="5">
        <f t="shared" si="423"/>
        <v>1.5455504383903387E-3</v>
      </c>
      <c r="AS204" s="5">
        <f t="shared" si="424"/>
        <v>4.7334723197565439E-4</v>
      </c>
      <c r="AT204" s="5">
        <f t="shared" si="425"/>
        <v>7.2484726623469394E-5</v>
      </c>
      <c r="AU204" s="5">
        <f t="shared" si="426"/>
        <v>7.3998328482170484E-6</v>
      </c>
      <c r="AV204" s="5">
        <f t="shared" si="427"/>
        <v>5.6657652652119979E-7</v>
      </c>
      <c r="AW204" s="5">
        <f t="shared" si="428"/>
        <v>2.6886384432055788E-10</v>
      </c>
      <c r="AX204" s="5">
        <f t="shared" si="429"/>
        <v>3.3942734015267748E-7</v>
      </c>
      <c r="AY204" s="5">
        <f t="shared" si="430"/>
        <v>3.091005900900394E-7</v>
      </c>
      <c r="AZ204" s="5">
        <f t="shared" si="431"/>
        <v>1.4074171920127937E-7</v>
      </c>
      <c r="BA204" s="5">
        <f t="shared" si="432"/>
        <v>4.2722298519848048E-8</v>
      </c>
      <c r="BB204" s="5">
        <f t="shared" si="433"/>
        <v>9.7262993580215848E-9</v>
      </c>
      <c r="BC204" s="5">
        <f t="shared" si="434"/>
        <v>1.7714571074943677E-9</v>
      </c>
      <c r="BD204" s="5">
        <f t="shared" si="435"/>
        <v>2.345767395094951E-4</v>
      </c>
      <c r="BE204" s="5">
        <f t="shared" si="436"/>
        <v>7.1842527797627727E-5</v>
      </c>
      <c r="BF204" s="5">
        <f t="shared" si="437"/>
        <v>1.1001407921231665E-5</v>
      </c>
      <c r="BG204" s="5">
        <f t="shared" si="438"/>
        <v>1.1231135648072723E-6</v>
      </c>
      <c r="BH204" s="5">
        <f t="shared" si="439"/>
        <v>8.5992453544496901E-8</v>
      </c>
      <c r="BI204" s="5">
        <f t="shared" si="440"/>
        <v>5.2672871547919721E-9</v>
      </c>
      <c r="BJ204" s="8">
        <f t="shared" si="441"/>
        <v>0.12081462029714286</v>
      </c>
      <c r="BK204" s="8">
        <f t="shared" si="442"/>
        <v>0.38467646935985605</v>
      </c>
      <c r="BL204" s="8">
        <f t="shared" si="443"/>
        <v>0.45718838628946229</v>
      </c>
      <c r="BM204" s="8">
        <f t="shared" si="444"/>
        <v>0.12415545812141732</v>
      </c>
      <c r="BN204" s="8">
        <f t="shared" si="445"/>
        <v>0.8757978077716897</v>
      </c>
    </row>
    <row r="205" spans="1:66" x14ac:dyDescent="0.25">
      <c r="A205" t="s">
        <v>346</v>
      </c>
      <c r="B205" t="s">
        <v>320</v>
      </c>
      <c r="C205" t="s">
        <v>243</v>
      </c>
      <c r="D205" t="s">
        <v>354</v>
      </c>
      <c r="E205">
        <f>VLOOKUP(A205,home!$A$2:$E$405,3,FALSE)</f>
        <v>1.4510000000000001</v>
      </c>
      <c r="F205">
        <f>VLOOKUP(B205,home!$B$2:$E$405,3,FALSE)</f>
        <v>0.86150000000000004</v>
      </c>
      <c r="G205">
        <f>VLOOKUP(C205,away!$B$2:$E$405,4,FALSE)</f>
        <v>1.1486000000000001</v>
      </c>
      <c r="H205">
        <f>VLOOKUP(A205,away!$A$2:$E$405,3,FALSE)</f>
        <v>1.0980000000000001</v>
      </c>
      <c r="I205">
        <f>VLOOKUP(C205,away!$B$2:$E$405,3,FALSE)</f>
        <v>1.8214999999999999</v>
      </c>
      <c r="J205">
        <f>VLOOKUP(B205,home!$B$2:$E$405,4,FALSE)</f>
        <v>1.8214999999999999</v>
      </c>
      <c r="K205" s="3">
        <f t="shared" si="390"/>
        <v>1.4357919239000003</v>
      </c>
      <c r="L205" s="3">
        <f t="shared" si="391"/>
        <v>3.6430127505000001</v>
      </c>
      <c r="M205" s="5">
        <f t="shared" si="392"/>
        <v>6.2273482777032412E-3</v>
      </c>
      <c r="N205" s="5">
        <f t="shared" si="393"/>
        <v>8.9411763644388909E-3</v>
      </c>
      <c r="O205" s="5">
        <f t="shared" si="394"/>
        <v>2.2686309177477125E-2</v>
      </c>
      <c r="P205" s="5">
        <f t="shared" si="395"/>
        <v>3.2572819500120115E-2</v>
      </c>
      <c r="Q205" s="5">
        <f t="shared" si="396"/>
        <v>6.4188344071134636E-3</v>
      </c>
      <c r="R205" s="5">
        <f t="shared" si="397"/>
        <v>4.1323256797667164E-2</v>
      </c>
      <c r="S205" s="5">
        <f t="shared" si="398"/>
        <v>4.2593914892564713E-2</v>
      </c>
      <c r="T205" s="5">
        <f t="shared" si="399"/>
        <v>2.3383895588462458E-2</v>
      </c>
      <c r="U205" s="5">
        <f t="shared" si="400"/>
        <v>5.9331598379336312E-2</v>
      </c>
      <c r="V205" s="5">
        <f t="shared" si="401"/>
        <v>2.4754676018122094E-2</v>
      </c>
      <c r="W205" s="5">
        <f t="shared" si="402"/>
        <v>3.0720368675283207E-3</v>
      </c>
      <c r="X205" s="5">
        <f t="shared" si="403"/>
        <v>1.1191469478411752E-2</v>
      </c>
      <c r="Y205" s="5">
        <f t="shared" si="404"/>
        <v>2.03853330033428E-2</v>
      </c>
      <c r="Z205" s="5">
        <f t="shared" si="405"/>
        <v>5.0180383802029098E-2</v>
      </c>
      <c r="AA205" s="5">
        <f t="shared" si="406"/>
        <v>7.2048589801155777E-2</v>
      </c>
      <c r="AB205" s="5">
        <f t="shared" si="407"/>
        <v>5.1723391682441701E-2</v>
      </c>
      <c r="AC205" s="5">
        <f t="shared" si="408"/>
        <v>8.0926258433432277E-3</v>
      </c>
      <c r="AD205" s="5">
        <f t="shared" si="409"/>
        <v>1.1027014310800545E-3</v>
      </c>
      <c r="AE205" s="5">
        <f t="shared" si="410"/>
        <v>4.0171553734192353E-3</v>
      </c>
      <c r="AF205" s="5">
        <f t="shared" si="411"/>
        <v>7.3172741230529319E-3</v>
      </c>
      <c r="AG205" s="5">
        <f t="shared" si="412"/>
        <v>8.8856409763951802E-3</v>
      </c>
      <c r="AH205" s="5">
        <f t="shared" si="413"/>
        <v>4.5701944503943923E-2</v>
      </c>
      <c r="AI205" s="5">
        <f t="shared" si="414"/>
        <v>6.561848282528869E-2</v>
      </c>
      <c r="AJ205" s="5">
        <f t="shared" si="415"/>
        <v>4.7107243849560193E-2</v>
      </c>
      <c r="AK205" s="5">
        <f t="shared" si="416"/>
        <v>2.2545400092128843E-2</v>
      </c>
      <c r="AL205" s="5">
        <f t="shared" si="417"/>
        <v>1.693174231613373E-3</v>
      </c>
      <c r="AM205" s="5">
        <f t="shared" si="418"/>
        <v>3.1664996184354297E-4</v>
      </c>
      <c r="AN205" s="5">
        <f t="shared" si="419"/>
        <v>1.1535598484413657E-3</v>
      </c>
      <c r="AO205" s="5">
        <f t="shared" si="420"/>
        <v>2.1012166181683715E-3</v>
      </c>
      <c r="AP205" s="5">
        <f t="shared" si="421"/>
        <v>2.5515863105166222E-3</v>
      </c>
      <c r="AQ205" s="5">
        <f t="shared" si="422"/>
        <v>2.3238653658033269E-3</v>
      </c>
      <c r="AR205" s="5">
        <f t="shared" si="423"/>
        <v>3.3298553310102209E-2</v>
      </c>
      <c r="AS205" s="5">
        <f t="shared" si="424"/>
        <v>4.7809793920198379E-2</v>
      </c>
      <c r="AT205" s="5">
        <f t="shared" si="425"/>
        <v>3.4322457996972089E-2</v>
      </c>
      <c r="AU205" s="5">
        <f t="shared" si="426"/>
        <v>1.6426636000149843E-2</v>
      </c>
      <c r="AV205" s="5">
        <f t="shared" si="427"/>
        <v>5.896307826465037E-3</v>
      </c>
      <c r="AW205" s="5">
        <f t="shared" si="428"/>
        <v>2.4600919903431122E-4</v>
      </c>
      <c r="AX205" s="5">
        <f t="shared" si="429"/>
        <v>7.5773909653033706E-5</v>
      </c>
      <c r="AY205" s="5">
        <f t="shared" si="430"/>
        <v>2.7604531902123683E-4</v>
      </c>
      <c r="AZ205" s="5">
        <f t="shared" si="431"/>
        <v>5.0281830845510297E-4</v>
      </c>
      <c r="BA205" s="5">
        <f t="shared" si="432"/>
        <v>6.105911696289274E-4</v>
      </c>
      <c r="BB205" s="5">
        <f t="shared" si="433"/>
        <v>5.5609785407522284E-4</v>
      </c>
      <c r="BC205" s="5">
        <f t="shared" si="434"/>
        <v>4.0517431458434485E-4</v>
      </c>
      <c r="BD205" s="5">
        <f t="shared" si="435"/>
        <v>2.0217842380317732E-2</v>
      </c>
      <c r="BE205" s="5">
        <f t="shared" si="436"/>
        <v>2.9028614808343359E-2</v>
      </c>
      <c r="BF205" s="5">
        <f t="shared" si="437"/>
        <v>2.0839525351911678E-2</v>
      </c>
      <c r="BG205" s="5">
        <f t="shared" si="438"/>
        <v>9.973740732728038E-3</v>
      </c>
      <c r="BH205" s="5">
        <f t="shared" si="439"/>
        <v>3.5800540987808468E-3</v>
      </c>
      <c r="BI205" s="5">
        <f t="shared" si="440"/>
        <v>1.0280425524309268E-3</v>
      </c>
      <c r="BJ205" s="8">
        <f t="shared" si="441"/>
        <v>0.10558889659343618</v>
      </c>
      <c r="BK205" s="8">
        <f t="shared" si="442"/>
        <v>0.11621060408248801</v>
      </c>
      <c r="BL205" s="8">
        <f t="shared" si="443"/>
        <v>0.6505077860873999</v>
      </c>
      <c r="BM205" s="8">
        <f t="shared" si="444"/>
        <v>0.80428788992084632</v>
      </c>
      <c r="BN205" s="8">
        <f t="shared" si="445"/>
        <v>0.11816974452452</v>
      </c>
    </row>
    <row r="206" spans="1:66" x14ac:dyDescent="0.25">
      <c r="A206" t="s">
        <v>346</v>
      </c>
      <c r="B206" t="s">
        <v>321</v>
      </c>
      <c r="C206" t="s">
        <v>236</v>
      </c>
      <c r="D206" t="s">
        <v>354</v>
      </c>
      <c r="E206">
        <f>VLOOKUP(A206,home!$A$2:$E$405,3,FALSE)</f>
        <v>1.4510000000000001</v>
      </c>
      <c r="F206">
        <f>VLOOKUP(B206,home!$B$2:$E$405,3,FALSE)</f>
        <v>1.3784000000000001</v>
      </c>
      <c r="G206">
        <f>VLOOKUP(C206,away!$B$2:$E$405,4,FALSE)</f>
        <v>0.68920000000000003</v>
      </c>
      <c r="H206">
        <f>VLOOKUP(A206,away!$A$2:$E$405,3,FALSE)</f>
        <v>1.0980000000000001</v>
      </c>
      <c r="I206">
        <f>VLOOKUP(C206,away!$B$2:$E$405,3,FALSE)</f>
        <v>0.68310000000000004</v>
      </c>
      <c r="J206">
        <f>VLOOKUP(B206,home!$B$2:$E$405,4,FALSE)</f>
        <v>0.45540000000000003</v>
      </c>
      <c r="K206" s="3">
        <f t="shared" si="390"/>
        <v>1.3784402492800003</v>
      </c>
      <c r="L206" s="3">
        <f t="shared" si="391"/>
        <v>0.34156994652000011</v>
      </c>
      <c r="M206" s="5">
        <f t="shared" si="392"/>
        <v>0.17906432219816962</v>
      </c>
      <c r="N206" s="5">
        <f t="shared" si="393"/>
        <v>0.24682946892799923</v>
      </c>
      <c r="O206" s="5">
        <f t="shared" si="394"/>
        <v>6.1162990956868848E-2</v>
      </c>
      <c r="P206" s="5">
        <f t="shared" si="395"/>
        <v>8.4309528501296707E-2</v>
      </c>
      <c r="Q206" s="5">
        <f t="shared" si="396"/>
        <v>0.17011983733938069</v>
      </c>
      <c r="R206" s="5">
        <f t="shared" si="397"/>
        <v>1.0445719775070472E-2</v>
      </c>
      <c r="S206" s="5">
        <f t="shared" si="398"/>
        <v>9.9239431239748419E-3</v>
      </c>
      <c r="T206" s="5">
        <f t="shared" si="399"/>
        <v>5.8107823742003371E-2</v>
      </c>
      <c r="U206" s="5">
        <f t="shared" si="400"/>
        <v>1.4398800570657171E-2</v>
      </c>
      <c r="V206" s="5">
        <f t="shared" si="401"/>
        <v>5.1916971968818349E-4</v>
      </c>
      <c r="W206" s="5">
        <f t="shared" si="402"/>
        <v>7.8166676996523021E-2</v>
      </c>
      <c r="X206" s="5">
        <f t="shared" si="403"/>
        <v>2.6699387681348486E-2</v>
      </c>
      <c r="Y206" s="5">
        <f t="shared" si="404"/>
        <v>4.5598542112174753E-3</v>
      </c>
      <c r="Z206" s="5">
        <f t="shared" si="405"/>
        <v>1.1893146483112427E-3</v>
      </c>
      <c r="AA206" s="5">
        <f t="shared" si="406"/>
        <v>1.6393991802905055E-3</v>
      </c>
      <c r="AB206" s="5">
        <f t="shared" si="407"/>
        <v>1.1299069073745364E-3</v>
      </c>
      <c r="AC206" s="5">
        <f t="shared" si="408"/>
        <v>1.527766452221427E-5</v>
      </c>
      <c r="AD206" s="5">
        <f t="shared" si="409"/>
        <v>2.693702343111912E-2</v>
      </c>
      <c r="AE206" s="5">
        <f t="shared" si="410"/>
        <v>9.2008776527753456E-3</v>
      </c>
      <c r="AF206" s="5">
        <f t="shared" si="411"/>
        <v>1.5713716438977695E-3</v>
      </c>
      <c r="AG206" s="5">
        <f t="shared" si="412"/>
        <v>1.7891110945640192E-4</v>
      </c>
      <c r="AH206" s="5">
        <f t="shared" si="413"/>
        <v>1.0155853520478097E-4</v>
      </c>
      <c r="AI206" s="5">
        <f t="shared" si="414"/>
        <v>1.3999237258418998E-4</v>
      </c>
      <c r="AJ206" s="5">
        <f t="shared" si="415"/>
        <v>9.6485560481124764E-5</v>
      </c>
      <c r="AK206" s="5">
        <f t="shared" si="416"/>
        <v>4.4333193347174063E-5</v>
      </c>
      <c r="AL206" s="5">
        <f t="shared" si="417"/>
        <v>2.8772961060180189E-7</v>
      </c>
      <c r="AM206" s="5">
        <f t="shared" si="418"/>
        <v>7.4262154586506044E-3</v>
      </c>
      <c r="AN206" s="5">
        <f t="shared" si="419"/>
        <v>2.5365720170572844E-3</v>
      </c>
      <c r="AO206" s="5">
        <f t="shared" si="420"/>
        <v>4.3320838410519272E-4</v>
      </c>
      <c r="AP206" s="5">
        <f t="shared" si="421"/>
        <v>4.9323654863608776E-5</v>
      </c>
      <c r="AQ206" s="5">
        <f t="shared" si="422"/>
        <v>4.211869538483448E-6</v>
      </c>
      <c r="AR206" s="5">
        <f t="shared" si="423"/>
        <v>6.9378686877093195E-6</v>
      </c>
      <c r="AS206" s="5">
        <f t="shared" si="424"/>
        <v>9.5634374433579428E-6</v>
      </c>
      <c r="AT206" s="5">
        <f t="shared" si="425"/>
        <v>6.5913135466980065E-6</v>
      </c>
      <c r="AU206" s="5">
        <f t="shared" si="426"/>
        <v>3.0285772961310147E-6</v>
      </c>
      <c r="AV206" s="5">
        <f t="shared" si="427"/>
        <v>1.0436782107606466E-6</v>
      </c>
      <c r="AW206" s="5">
        <f t="shared" si="428"/>
        <v>3.7631337517756796E-9</v>
      </c>
      <c r="AX206" s="5">
        <f t="shared" si="429"/>
        <v>1.7060990480048889E-3</v>
      </c>
      <c r="AY206" s="5">
        <f t="shared" si="430"/>
        <v>5.8275216058485289E-4</v>
      </c>
      <c r="AZ206" s="5">
        <f t="shared" si="431"/>
        <v>9.9525312162691346E-5</v>
      </c>
      <c r="BA206" s="5">
        <f t="shared" si="432"/>
        <v>1.1331618517598933E-5</v>
      </c>
      <c r="BB206" s="5">
        <f t="shared" si="433"/>
        <v>9.6763508276032753E-7</v>
      </c>
      <c r="BC206" s="5">
        <f t="shared" si="434"/>
        <v>6.6103012693864215E-8</v>
      </c>
      <c r="BD206" s="5">
        <f t="shared" si="435"/>
        <v>3.9496123943727576E-7</v>
      </c>
      <c r="BE206" s="5">
        <f t="shared" si="436"/>
        <v>5.4443046934585628E-7</v>
      </c>
      <c r="BF206" s="5">
        <f t="shared" si="437"/>
        <v>3.7523243594036491E-7</v>
      </c>
      <c r="BG206" s="5">
        <f t="shared" si="438"/>
        <v>1.7241183084519281E-7</v>
      </c>
      <c r="BH206" s="5">
        <f t="shared" si="439"/>
        <v>5.9414851772267217E-8</v>
      </c>
      <c r="BI206" s="5">
        <f t="shared" si="440"/>
        <v>1.6379964617579646E-8</v>
      </c>
      <c r="BJ206" s="8">
        <f t="shared" si="441"/>
        <v>0.63522150599730187</v>
      </c>
      <c r="BK206" s="8">
        <f t="shared" si="442"/>
        <v>0.27441528109784696</v>
      </c>
      <c r="BL206" s="8">
        <f t="shared" si="443"/>
        <v>8.9187914757855424E-2</v>
      </c>
      <c r="BM206" s="8">
        <f t="shared" si="444"/>
        <v>0.24749940040507851</v>
      </c>
      <c r="BN206" s="8">
        <f t="shared" si="445"/>
        <v>0.75193186769878562</v>
      </c>
    </row>
    <row r="207" spans="1:66" x14ac:dyDescent="0.25">
      <c r="A207" t="s">
        <v>347</v>
      </c>
      <c r="B207" t="s">
        <v>253</v>
      </c>
      <c r="C207" t="s">
        <v>325</v>
      </c>
      <c r="D207" t="s">
        <v>354</v>
      </c>
      <c r="E207">
        <f>VLOOKUP(A207,home!$A$2:$E$405,3,FALSE)</f>
        <v>1.1607000000000001</v>
      </c>
      <c r="F207">
        <f>VLOOKUP(B207,home!$B$2:$E$405,3,FALSE)</f>
        <v>1.0769</v>
      </c>
      <c r="G207">
        <f>VLOOKUP(C207,away!$B$2:$E$405,4,FALSE)</f>
        <v>1.5077</v>
      </c>
      <c r="H207">
        <f>VLOOKUP(A207,away!$A$2:$E$405,3,FALSE)</f>
        <v>0.83930000000000005</v>
      </c>
      <c r="I207">
        <f>VLOOKUP(C207,away!$B$2:$E$405,3,FALSE)</f>
        <v>1.4893000000000001</v>
      </c>
      <c r="J207">
        <f>VLOOKUP(B207,home!$B$2:$E$405,4,FALSE)</f>
        <v>0.89359999999999995</v>
      </c>
      <c r="K207" s="3">
        <f t="shared" si="390"/>
        <v>1.8845614202910002</v>
      </c>
      <c r="L207" s="3">
        <f t="shared" si="391"/>
        <v>1.1169727362639998</v>
      </c>
      <c r="M207" s="5">
        <f t="shared" si="392"/>
        <v>4.9710745770948965E-2</v>
      </c>
      <c r="N207" s="5">
        <f t="shared" si="393"/>
        <v>9.3682953653824397E-2</v>
      </c>
      <c r="O207" s="5">
        <f t="shared" si="394"/>
        <v>5.5525547725500925E-2</v>
      </c>
      <c r="P207" s="5">
        <f t="shared" si="395"/>
        <v>0.10464130508400574</v>
      </c>
      <c r="Q207" s="5">
        <f t="shared" si="396"/>
        <v>8.8275640097453645E-2</v>
      </c>
      <c r="R207" s="5">
        <f t="shared" si="397"/>
        <v>3.1010261487755042E-2</v>
      </c>
      <c r="S207" s="5">
        <f t="shared" si="398"/>
        <v>5.5067584281158828E-2</v>
      </c>
      <c r="T207" s="5">
        <f t="shared" si="399"/>
        <v>9.8601483265108869E-2</v>
      </c>
      <c r="U207" s="5">
        <f t="shared" si="400"/>
        <v>5.8440742432958943E-2</v>
      </c>
      <c r="V207" s="5">
        <f t="shared" si="401"/>
        <v>1.2879718901008641E-2</v>
      </c>
      <c r="W207" s="5">
        <f t="shared" si="402"/>
        <v>5.5453621893051482E-2</v>
      </c>
      <c r="X207" s="5">
        <f t="shared" si="403"/>
        <v>6.1940183781630964E-2</v>
      </c>
      <c r="Y207" s="5">
        <f t="shared" si="404"/>
        <v>3.4592748281631683E-2</v>
      </c>
      <c r="Z207" s="5">
        <f t="shared" si="405"/>
        <v>1.1545872208746628E-2</v>
      </c>
      <c r="AA207" s="5">
        <f t="shared" si="406"/>
        <v>2.1758905328213934E-2</v>
      </c>
      <c r="AB207" s="5">
        <f t="shared" si="407"/>
        <v>2.0502996764658134E-2</v>
      </c>
      <c r="AC207" s="5">
        <f t="shared" si="408"/>
        <v>1.6944910175038909E-3</v>
      </c>
      <c r="AD207" s="5">
        <f t="shared" si="409"/>
        <v>2.6126439108762296E-2</v>
      </c>
      <c r="AE207" s="5">
        <f t="shared" si="410"/>
        <v>2.9182520180149003E-2</v>
      </c>
      <c r="AF207" s="5">
        <f t="shared" si="411"/>
        <v>1.6298039708350212E-2</v>
      </c>
      <c r="AG207" s="5">
        <f t="shared" si="412"/>
        <v>6.06815533625842E-3</v>
      </c>
      <c r="AH207" s="5">
        <f t="shared" si="413"/>
        <v>3.2241061183895504E-3</v>
      </c>
      <c r="AI207" s="5">
        <f t="shared" si="414"/>
        <v>6.0760260056411143E-3</v>
      </c>
      <c r="AJ207" s="5">
        <f t="shared" si="415"/>
        <v>5.725322099458037E-3</v>
      </c>
      <c r="AK207" s="5">
        <f t="shared" si="416"/>
        <v>3.5965737157926969E-3</v>
      </c>
      <c r="AL207" s="5">
        <f t="shared" si="417"/>
        <v>1.4267639623974758E-4</v>
      </c>
      <c r="AM207" s="5">
        <f t="shared" si="418"/>
        <v>9.847375838791075E-3</v>
      </c>
      <c r="AN207" s="5">
        <f t="shared" si="419"/>
        <v>1.0999250335674468E-2</v>
      </c>
      <c r="AO207" s="5">
        <f t="shared" si="420"/>
        <v>6.1429313721455157E-3</v>
      </c>
      <c r="AP207" s="5">
        <f t="shared" si="421"/>
        <v>2.2871622878091148E-3</v>
      </c>
      <c r="AQ207" s="5">
        <f t="shared" si="422"/>
        <v>6.3867447972349453E-4</v>
      </c>
      <c r="AR207" s="5">
        <f t="shared" si="423"/>
        <v>7.2024772661261559E-4</v>
      </c>
      <c r="AS207" s="5">
        <f t="shared" si="424"/>
        <v>1.3573510786264349E-3</v>
      </c>
      <c r="AT207" s="5">
        <f t="shared" si="425"/>
        <v>1.2790057382848778E-3</v>
      </c>
      <c r="AU207" s="5">
        <f t="shared" si="426"/>
        <v>8.0345495690082973E-4</v>
      </c>
      <c r="AV207" s="5">
        <f t="shared" si="427"/>
        <v>3.7854005367921794E-4</v>
      </c>
      <c r="AW207" s="5">
        <f t="shared" si="428"/>
        <v>8.3426207149130989E-6</v>
      </c>
      <c r="AX207" s="5">
        <f t="shared" si="429"/>
        <v>3.092997432815233E-3</v>
      </c>
      <c r="AY207" s="5">
        <f t="shared" si="430"/>
        <v>3.4547938057891583E-3</v>
      </c>
      <c r="AZ207" s="5">
        <f t="shared" si="431"/>
        <v>1.9294552452401169E-3</v>
      </c>
      <c r="BA207" s="5">
        <f t="shared" si="432"/>
        <v>7.1838296825826019E-4</v>
      </c>
      <c r="BB207" s="5">
        <f t="shared" si="433"/>
        <v>2.0060354743522087E-4</v>
      </c>
      <c r="BC207" s="5">
        <f t="shared" si="434"/>
        <v>4.481373865659673E-5</v>
      </c>
      <c r="BD207" s="5">
        <f t="shared" si="435"/>
        <v>1.340828456637363E-4</v>
      </c>
      <c r="BE207" s="5">
        <f t="shared" si="436"/>
        <v>2.5268735806070985E-4</v>
      </c>
      <c r="BF207" s="5">
        <f t="shared" si="437"/>
        <v>2.3810242319823599E-4</v>
      </c>
      <c r="BG207" s="5">
        <f t="shared" si="438"/>
        <v>1.4957288027906548E-4</v>
      </c>
      <c r="BH207" s="5">
        <f t="shared" si="439"/>
        <v>7.0469819923932845E-5</v>
      </c>
      <c r="BI207" s="5">
        <f t="shared" si="440"/>
        <v>2.6560940784699563E-5</v>
      </c>
      <c r="BJ207" s="8">
        <f t="shared" si="441"/>
        <v>0.54957822635855913</v>
      </c>
      <c r="BK207" s="8">
        <f t="shared" si="442"/>
        <v>0.22759131525665496</v>
      </c>
      <c r="BL207" s="8">
        <f t="shared" si="443"/>
        <v>0.21127055750038271</v>
      </c>
      <c r="BM207" s="8">
        <f t="shared" si="444"/>
        <v>0.57369306631978068</v>
      </c>
      <c r="BN207" s="8">
        <f t="shared" si="445"/>
        <v>0.42284645381948871</v>
      </c>
    </row>
    <row r="208" spans="1:66" x14ac:dyDescent="0.25">
      <c r="A208" t="s">
        <v>347</v>
      </c>
      <c r="B208" t="s">
        <v>247</v>
      </c>
      <c r="C208" t="s">
        <v>248</v>
      </c>
      <c r="D208" t="s">
        <v>354</v>
      </c>
      <c r="E208">
        <f>VLOOKUP(A208,home!$A$2:$E$405,3,FALSE)</f>
        <v>1.1607000000000001</v>
      </c>
      <c r="F208">
        <f>VLOOKUP(B208,home!$B$2:$E$405,3,FALSE)</f>
        <v>1.9384999999999999</v>
      </c>
      <c r="G208">
        <f>VLOOKUP(C208,away!$B$2:$E$405,4,FALSE)</f>
        <v>0.86150000000000004</v>
      </c>
      <c r="H208">
        <f>VLOOKUP(A208,away!$A$2:$E$405,3,FALSE)</f>
        <v>0.83930000000000005</v>
      </c>
      <c r="I208">
        <f>VLOOKUP(C208,away!$B$2:$E$405,3,FALSE)</f>
        <v>0.2979</v>
      </c>
      <c r="J208">
        <f>VLOOKUP(B208,home!$B$2:$E$405,4,FALSE)</f>
        <v>0.89359999999999995</v>
      </c>
      <c r="K208" s="3">
        <f t="shared" si="390"/>
        <v>1.938389602425</v>
      </c>
      <c r="L208" s="3">
        <f t="shared" si="391"/>
        <v>0.223424547192</v>
      </c>
      <c r="M208" s="5">
        <f t="shared" si="392"/>
        <v>0.11511609367468462</v>
      </c>
      <c r="N208" s="5">
        <f t="shared" si="393"/>
        <v>0.22313983905079096</v>
      </c>
      <c r="O208" s="5">
        <f t="shared" si="394"/>
        <v>2.5719761103778268E-2</v>
      </c>
      <c r="P208" s="5">
        <f t="shared" si="395"/>
        <v>4.9854917500418733E-2</v>
      </c>
      <c r="Q208" s="5">
        <f t="shared" si="396"/>
        <v>0.21626597195142064</v>
      </c>
      <c r="R208" s="5">
        <f t="shared" si="397"/>
        <v>2.8732129892490364E-3</v>
      </c>
      <c r="S208" s="5">
        <f t="shared" si="398"/>
        <v>5.3978395192890221E-3</v>
      </c>
      <c r="T208" s="5">
        <f t="shared" si="399"/>
        <v>4.8319126856283937E-2</v>
      </c>
      <c r="U208" s="5">
        <f t="shared" si="400"/>
        <v>5.5694061839127859E-3</v>
      </c>
      <c r="V208" s="5">
        <f t="shared" si="401"/>
        <v>2.5974632827346688E-4</v>
      </c>
      <c r="W208" s="5">
        <f t="shared" si="402"/>
        <v>0.13973590379632353</v>
      </c>
      <c r="X208" s="5">
        <f t="shared" si="403"/>
        <v>3.122043103215846E-2</v>
      </c>
      <c r="Y208" s="5">
        <f t="shared" si="404"/>
        <v>3.4877053332495345E-3</v>
      </c>
      <c r="Z208" s="5">
        <f t="shared" si="405"/>
        <v>2.1398210370304622E-4</v>
      </c>
      <c r="AA208" s="5">
        <f t="shared" si="406"/>
        <v>4.147806849230129E-4</v>
      </c>
      <c r="AB208" s="5">
        <f t="shared" si="407"/>
        <v>4.0200328347074417E-4</v>
      </c>
      <c r="AC208" s="5">
        <f t="shared" si="408"/>
        <v>7.030745742047225E-6</v>
      </c>
      <c r="AD208" s="5">
        <f t="shared" si="409"/>
        <v>6.7715655751063392E-2</v>
      </c>
      <c r="AE208" s="5">
        <f t="shared" si="410"/>
        <v>1.5129339723990691E-2</v>
      </c>
      <c r="AF208" s="5">
        <f t="shared" si="411"/>
        <v>1.690132938573279E-3</v>
      </c>
      <c r="AG208" s="5">
        <f t="shared" si="412"/>
        <v>1.2587239549833972E-4</v>
      </c>
      <c r="AH208" s="5">
        <f t="shared" si="413"/>
        <v>1.1952213656761176E-5</v>
      </c>
      <c r="AI208" s="5">
        <f t="shared" si="414"/>
        <v>2.3168046678227953E-5</v>
      </c>
      <c r="AJ208" s="5">
        <f t="shared" si="415"/>
        <v>2.2454350394787064E-5</v>
      </c>
      <c r="AK208" s="5">
        <f t="shared" si="416"/>
        <v>1.4508426444820985E-5</v>
      </c>
      <c r="AL208" s="5">
        <f t="shared" si="417"/>
        <v>1.2179608871257855E-7</v>
      </c>
      <c r="AM208" s="5">
        <f t="shared" si="418"/>
        <v>2.625186460585038E-2</v>
      </c>
      <c r="AN208" s="5">
        <f t="shared" si="419"/>
        <v>5.8653109625078133E-3</v>
      </c>
      <c r="AO208" s="5">
        <f t="shared" si="420"/>
        <v>6.5522722296929091E-4</v>
      </c>
      <c r="AP208" s="5">
        <f t="shared" si="421"/>
        <v>4.8797948533261803E-5</v>
      </c>
      <c r="AQ208" s="5">
        <f t="shared" si="422"/>
        <v>2.7256648887356355E-6</v>
      </c>
      <c r="AR208" s="5">
        <f t="shared" si="423"/>
        <v>5.3408358484078106E-7</v>
      </c>
      <c r="AS208" s="5">
        <f t="shared" si="424"/>
        <v>1.0352620676812404E-6</v>
      </c>
      <c r="AT208" s="5">
        <f t="shared" si="425"/>
        <v>1.0033706138891616E-6</v>
      </c>
      <c r="AU208" s="5">
        <f t="shared" si="426"/>
        <v>6.483077217805136E-7</v>
      </c>
      <c r="AV208" s="5">
        <f t="shared" si="427"/>
        <v>3.1416823676779679E-7</v>
      </c>
      <c r="AW208" s="5">
        <f t="shared" si="428"/>
        <v>1.4652198684358394E-9</v>
      </c>
      <c r="AX208" s="5">
        <f t="shared" si="429"/>
        <v>8.4810568993748895E-3</v>
      </c>
      <c r="AY208" s="5">
        <f t="shared" si="430"/>
        <v>1.8948762974524225E-3</v>
      </c>
      <c r="AZ208" s="5">
        <f t="shared" si="431"/>
        <v>2.1168093937158047E-4</v>
      </c>
      <c r="BA208" s="5">
        <f t="shared" si="432"/>
        <v>1.5764906009424189E-5</v>
      </c>
      <c r="BB208" s="5">
        <f t="shared" si="433"/>
        <v>8.8056674667001011E-7</v>
      </c>
      <c r="BC208" s="5">
        <f t="shared" si="434"/>
        <v>3.9348045329415931E-8</v>
      </c>
      <c r="BD208" s="5">
        <f t="shared" si="435"/>
        <v>1.9887897184288584E-8</v>
      </c>
      <c r="BE208" s="5">
        <f t="shared" si="436"/>
        <v>3.8550493116122426E-8</v>
      </c>
      <c r="BF208" s="5">
        <f t="shared" si="437"/>
        <v>3.7362937512324131E-8</v>
      </c>
      <c r="BG208" s="5">
        <f t="shared" si="438"/>
        <v>2.4141309863314704E-8</v>
      </c>
      <c r="BH208" s="5">
        <f t="shared" si="439"/>
        <v>1.169881600699233E-8</v>
      </c>
      <c r="BI208" s="5">
        <f t="shared" si="440"/>
        <v>4.5353726617274162E-9</v>
      </c>
      <c r="BJ208" s="8">
        <f t="shared" si="441"/>
        <v>0.79025820419110249</v>
      </c>
      <c r="BK208" s="8">
        <f t="shared" si="442"/>
        <v>0.17253062586194901</v>
      </c>
      <c r="BL208" s="8">
        <f t="shared" si="443"/>
        <v>3.5054918651559741E-2</v>
      </c>
      <c r="BM208" s="8">
        <f t="shared" si="444"/>
        <v>0.36319305970573956</v>
      </c>
      <c r="BN208" s="8">
        <f t="shared" si="445"/>
        <v>0.63296979627034222</v>
      </c>
    </row>
    <row r="209" spans="1:66" x14ac:dyDescent="0.25">
      <c r="A209" t="s">
        <v>348</v>
      </c>
      <c r="B209" t="s">
        <v>271</v>
      </c>
      <c r="C209" t="s">
        <v>263</v>
      </c>
      <c r="D209" t="s">
        <v>354</v>
      </c>
      <c r="E209">
        <f>VLOOKUP(A209,home!$A$2:$E$405,3,FALSE)</f>
        <v>1.2707999999999999</v>
      </c>
      <c r="F209">
        <f>VLOOKUP(B209,home!$B$2:$E$405,3,FALSE)</f>
        <v>0.98360000000000003</v>
      </c>
      <c r="G209">
        <f>VLOOKUP(C209,away!$B$2:$E$405,4,FALSE)</f>
        <v>0.78690000000000004</v>
      </c>
      <c r="H209">
        <f>VLOOKUP(A209,away!$A$2:$E$405,3,FALSE)</f>
        <v>1.2917000000000001</v>
      </c>
      <c r="I209">
        <f>VLOOKUP(C209,away!$B$2:$E$405,3,FALSE)</f>
        <v>1.3548</v>
      </c>
      <c r="J209">
        <f>VLOOKUP(B209,home!$B$2:$E$405,4,FALSE)</f>
        <v>1.3548</v>
      </c>
      <c r="K209" s="3">
        <f t="shared" si="390"/>
        <v>0.98359264267199997</v>
      </c>
      <c r="L209" s="3">
        <f t="shared" si="391"/>
        <v>2.3708934427680002</v>
      </c>
      <c r="M209" s="5">
        <f t="shared" si="392"/>
        <v>3.4927315199073536E-2</v>
      </c>
      <c r="N209" s="5">
        <f t="shared" si="393"/>
        <v>3.4354250258094646E-2</v>
      </c>
      <c r="O209" s="5">
        <f t="shared" si="394"/>
        <v>8.2808942578974545E-2</v>
      </c>
      <c r="P209" s="5">
        <f t="shared" si="395"/>
        <v>8.1450266668127477E-2</v>
      </c>
      <c r="Q209" s="5">
        <f t="shared" si="396"/>
        <v>1.6895293899187275E-2</v>
      </c>
      <c r="R209" s="5">
        <f t="shared" si="397"/>
        <v>9.816558948152132E-2</v>
      </c>
      <c r="S209" s="5">
        <f t="shared" si="398"/>
        <v>4.7485369992631532E-2</v>
      </c>
      <c r="T209" s="5">
        <f t="shared" si="399"/>
        <v>4.0056941519221304E-2</v>
      </c>
      <c r="U209" s="5">
        <f t="shared" si="400"/>
        <v>9.655495157758423E-2</v>
      </c>
      <c r="V209" s="5">
        <f t="shared" si="401"/>
        <v>1.2303951877364678E-2</v>
      </c>
      <c r="W209" s="5">
        <f t="shared" si="402"/>
        <v>5.539362258340578E-3</v>
      </c>
      <c r="X209" s="5">
        <f t="shared" si="403"/>
        <v>1.3133237655416217E-2</v>
      </c>
      <c r="Y209" s="5">
        <f t="shared" si="404"/>
        <v>1.5568753519770048E-2</v>
      </c>
      <c r="Z209" s="5">
        <f t="shared" si="405"/>
        <v>7.758005080239809E-2</v>
      </c>
      <c r="AA209" s="5">
        <f t="shared" si="406"/>
        <v>7.6307167187358749E-2</v>
      </c>
      <c r="AB209" s="5">
        <f t="shared" si="407"/>
        <v>3.7527584114314151E-2</v>
      </c>
      <c r="AC209" s="5">
        <f t="shared" si="408"/>
        <v>1.7932958698857837E-3</v>
      </c>
      <c r="AD209" s="5">
        <f t="shared" si="409"/>
        <v>1.3621189905996865E-3</v>
      </c>
      <c r="AE209" s="5">
        <f t="shared" si="410"/>
        <v>3.229438983082564E-3</v>
      </c>
      <c r="AF209" s="5">
        <f t="shared" si="411"/>
        <v>3.8283278544049052E-3</v>
      </c>
      <c r="AG209" s="5">
        <f t="shared" si="412"/>
        <v>3.0255191355915592E-3</v>
      </c>
      <c r="AH209" s="5">
        <f t="shared" si="413"/>
        <v>4.5983508434253487E-2</v>
      </c>
      <c r="AI209" s="5">
        <f t="shared" si="414"/>
        <v>4.5229040580177585E-2</v>
      </c>
      <c r="AJ209" s="5">
        <f t="shared" si="415"/>
        <v>2.2243475774887996E-2</v>
      </c>
      <c r="AK209" s="5">
        <f t="shared" si="416"/>
        <v>7.2928397065442343E-3</v>
      </c>
      <c r="AL209" s="5">
        <f t="shared" si="417"/>
        <v>1.6727816150142934E-4</v>
      </c>
      <c r="AM209" s="5">
        <f t="shared" si="418"/>
        <v>2.6795404351953264E-4</v>
      </c>
      <c r="AN209" s="5">
        <f t="shared" si="419"/>
        <v>6.3529048474363125E-4</v>
      </c>
      <c r="AO209" s="5">
        <f t="shared" si="420"/>
        <v>7.5310302226578988E-4</v>
      </c>
      <c r="AP209" s="5">
        <f t="shared" si="421"/>
        <v>5.9517567240624156E-4</v>
      </c>
      <c r="AQ209" s="5">
        <f t="shared" si="422"/>
        <v>3.5277452475074831E-4</v>
      </c>
      <c r="AR209" s="5">
        <f t="shared" si="423"/>
        <v>2.1804399724447723E-2</v>
      </c>
      <c r="AS209" s="5">
        <f t="shared" si="424"/>
        <v>2.1446647146846159E-2</v>
      </c>
      <c r="AT209" s="5">
        <f t="shared" si="425"/>
        <v>1.0547382171810161E-2</v>
      </c>
      <c r="AU209" s="5">
        <f t="shared" si="426"/>
        <v>3.4581091678807657E-3</v>
      </c>
      <c r="AV209" s="5">
        <f t="shared" si="427"/>
        <v>8.503426837710281E-4</v>
      </c>
      <c r="AW209" s="5">
        <f t="shared" si="428"/>
        <v>1.0835876658258102E-5</v>
      </c>
      <c r="AX209" s="5">
        <f t="shared" si="429"/>
        <v>4.3926270963337514E-5</v>
      </c>
      <c r="AY209" s="5">
        <f t="shared" si="430"/>
        <v>1.041445077922273E-4</v>
      </c>
      <c r="AZ209" s="5">
        <f t="shared" si="431"/>
        <v>1.2345776531244633E-4</v>
      </c>
      <c r="BA209" s="5">
        <f t="shared" si="432"/>
        <v>9.7568402079356556E-5</v>
      </c>
      <c r="BB209" s="5">
        <f t="shared" si="433"/>
        <v>5.7831071177824535E-5</v>
      </c>
      <c r="BC209" s="5">
        <f t="shared" si="434"/>
        <v>2.7422261488750733E-5</v>
      </c>
      <c r="BD209" s="5">
        <f t="shared" si="435"/>
        <v>8.6159847216975873E-3</v>
      </c>
      <c r="BE209" s="5">
        <f t="shared" si="436"/>
        <v>8.4746191816361064E-3</v>
      </c>
      <c r="BF209" s="5">
        <f t="shared" si="437"/>
        <v>4.1677865382521396E-3</v>
      </c>
      <c r="BG209" s="5">
        <f t="shared" si="438"/>
        <v>1.3664680584174031E-3</v>
      </c>
      <c r="BH209" s="5">
        <f t="shared" si="439"/>
        <v>3.3601198217641251E-4</v>
      </c>
      <c r="BI209" s="5">
        <f t="shared" si="440"/>
        <v>6.6099782703670938E-5</v>
      </c>
      <c r="BJ209" s="8">
        <f t="shared" si="441"/>
        <v>0.14005189210020866</v>
      </c>
      <c r="BK209" s="8">
        <f t="shared" si="442"/>
        <v>0.17823162227637665</v>
      </c>
      <c r="BL209" s="8">
        <f t="shared" si="443"/>
        <v>0.59324695059525534</v>
      </c>
      <c r="BM209" s="8">
        <f t="shared" si="444"/>
        <v>0.64041554905812625</v>
      </c>
      <c r="BN209" s="8">
        <f t="shared" si="445"/>
        <v>0.34860165808497878</v>
      </c>
    </row>
    <row r="210" spans="1:66" x14ac:dyDescent="0.25">
      <c r="A210" t="s">
        <v>348</v>
      </c>
      <c r="B210" t="s">
        <v>262</v>
      </c>
      <c r="C210" t="s">
        <v>267</v>
      </c>
      <c r="D210" t="s">
        <v>354</v>
      </c>
      <c r="E210">
        <f>VLOOKUP(A210,home!$A$2:$E$405,3,FALSE)</f>
        <v>1.2707999999999999</v>
      </c>
      <c r="F210">
        <f>VLOOKUP(B210,home!$B$2:$E$405,3,FALSE)</f>
        <v>1.0491999999999999</v>
      </c>
      <c r="G210">
        <f>VLOOKUP(C210,away!$B$2:$E$405,4,FALSE)</f>
        <v>0.78690000000000004</v>
      </c>
      <c r="H210">
        <f>VLOOKUP(A210,away!$A$2:$E$405,3,FALSE)</f>
        <v>1.2917000000000001</v>
      </c>
      <c r="I210">
        <f>VLOOKUP(C210,away!$B$2:$E$405,3,FALSE)</f>
        <v>1.0322</v>
      </c>
      <c r="J210">
        <f>VLOOKUP(B210,home!$B$2:$E$405,4,FALSE)</f>
        <v>0.5161</v>
      </c>
      <c r="K210" s="3">
        <f t="shared" si="390"/>
        <v>1.049192151984</v>
      </c>
      <c r="L210" s="3">
        <f t="shared" si="391"/>
        <v>0.68811238311400003</v>
      </c>
      <c r="M210" s="5">
        <f t="shared" si="392"/>
        <v>0.17599414789418857</v>
      </c>
      <c r="N210" s="5">
        <f t="shared" si="393"/>
        <v>0.18465167876569405</v>
      </c>
      <c r="O210" s="5">
        <f t="shared" si="394"/>
        <v>0.12110375252158788</v>
      </c>
      <c r="P210" s="5">
        <f t="shared" si="395"/>
        <v>0.12706110672146254</v>
      </c>
      <c r="Q210" s="5">
        <f t="shared" si="396"/>
        <v>9.6867546105818395E-2</v>
      </c>
      <c r="R210" s="5">
        <f t="shared" si="397"/>
        <v>4.1666495875838962E-2</v>
      </c>
      <c r="S210" s="5">
        <f t="shared" si="398"/>
        <v>2.2933326241889193E-2</v>
      </c>
      <c r="T210" s="5">
        <f t="shared" si="399"/>
        <v>6.6655757997279977E-2</v>
      </c>
      <c r="U210" s="5">
        <f t="shared" si="400"/>
        <v>4.3716160473603931E-2</v>
      </c>
      <c r="V210" s="5">
        <f t="shared" si="401"/>
        <v>1.8396658499821379E-3</v>
      </c>
      <c r="W210" s="5">
        <f t="shared" si="402"/>
        <v>3.3877556385390986E-2</v>
      </c>
      <c r="X210" s="5">
        <f t="shared" si="403"/>
        <v>2.3311566058430301E-2</v>
      </c>
      <c r="Y210" s="5">
        <f t="shared" si="404"/>
        <v>8.0204886372929537E-3</v>
      </c>
      <c r="Z210" s="5">
        <f t="shared" si="405"/>
        <v>9.5570772577110667E-3</v>
      </c>
      <c r="AA210" s="5">
        <f t="shared" si="406"/>
        <v>1.0027210454695219E-2</v>
      </c>
      <c r="AB210" s="5">
        <f t="shared" si="407"/>
        <v>5.2602352576790693E-3</v>
      </c>
      <c r="AC210" s="5">
        <f t="shared" si="408"/>
        <v>8.3010565157025081E-5</v>
      </c>
      <c r="AD210" s="5">
        <f t="shared" si="409"/>
        <v>8.8860165719869127E-3</v>
      </c>
      <c r="AE210" s="5">
        <f t="shared" si="410"/>
        <v>6.1145780397404131E-3</v>
      </c>
      <c r="AF210" s="5">
        <f t="shared" si="411"/>
        <v>2.1037584333311529E-3</v>
      </c>
      <c r="AG210" s="5">
        <f t="shared" si="412"/>
        <v>4.825407430185583E-4</v>
      </c>
      <c r="AH210" s="5">
        <f t="shared" si="413"/>
        <v>1.6440858018520433E-3</v>
      </c>
      <c r="AI210" s="5">
        <f t="shared" si="414"/>
        <v>1.7249619204914852E-3</v>
      </c>
      <c r="AJ210" s="5">
        <f t="shared" si="415"/>
        <v>9.0490825472545736E-4</v>
      </c>
      <c r="AK210" s="5">
        <f t="shared" si="416"/>
        <v>3.164742130411628E-4</v>
      </c>
      <c r="AL210" s="5">
        <f t="shared" si="417"/>
        <v>2.3972193177166379E-6</v>
      </c>
      <c r="AM210" s="5">
        <f t="shared" si="418"/>
        <v>1.8646277699456881E-3</v>
      </c>
      <c r="AN210" s="5">
        <f t="shared" si="419"/>
        <v>1.2830734583978709E-3</v>
      </c>
      <c r="AO210" s="5">
        <f t="shared" si="420"/>
        <v>4.4144936758424034E-4</v>
      </c>
      <c r="AP210" s="5">
        <f t="shared" si="421"/>
        <v>1.0125559211751995E-4</v>
      </c>
      <c r="AQ210" s="5">
        <f t="shared" si="422"/>
        <v>1.7418806698901447E-5</v>
      </c>
      <c r="AR210" s="5">
        <f t="shared" si="423"/>
        <v>2.2626315983126035E-4</v>
      </c>
      <c r="AS210" s="5">
        <f t="shared" si="424"/>
        <v>2.3739353157805975E-4</v>
      </c>
      <c r="AT210" s="5">
        <f t="shared" si="425"/>
        <v>1.2453571513173307E-4</v>
      </c>
      <c r="AU210" s="5">
        <f t="shared" si="426"/>
        <v>4.3553964985976476E-5</v>
      </c>
      <c r="AV210" s="5">
        <f t="shared" si="427"/>
        <v>1.1424119562768107E-5</v>
      </c>
      <c r="AW210" s="5">
        <f t="shared" si="428"/>
        <v>4.8075042268241437E-8</v>
      </c>
      <c r="AX210" s="5">
        <f t="shared" si="429"/>
        <v>3.2605880376640706E-4</v>
      </c>
      <c r="AY210" s="5">
        <f t="shared" si="430"/>
        <v>2.2436510049500248E-4</v>
      </c>
      <c r="AZ210" s="5">
        <f t="shared" si="431"/>
        <v>7.719420199461413E-5</v>
      </c>
      <c r="BA210" s="5">
        <f t="shared" si="432"/>
        <v>1.7706095432365809E-5</v>
      </c>
      <c r="BB210" s="5">
        <f t="shared" si="433"/>
        <v>3.0459458809022861E-6</v>
      </c>
      <c r="BC210" s="5">
        <f t="shared" si="434"/>
        <v>4.1919061578878905E-7</v>
      </c>
      <c r="BD210" s="5">
        <f t="shared" si="435"/>
        <v>2.5949080353732059E-5</v>
      </c>
      <c r="BE210" s="5">
        <f t="shared" si="436"/>
        <v>2.7225571458337869E-5</v>
      </c>
      <c r="BF210" s="5">
        <f t="shared" si="437"/>
        <v>1.4282427953683839E-5</v>
      </c>
      <c r="BG210" s="5">
        <f t="shared" si="438"/>
        <v>4.9950037734273286E-6</v>
      </c>
      <c r="BH210" s="5">
        <f t="shared" si="439"/>
        <v>1.3101796895526044E-6</v>
      </c>
      <c r="BI210" s="5">
        <f t="shared" si="440"/>
        <v>2.7492604959348534E-7</v>
      </c>
      <c r="BJ210" s="8">
        <f t="shared" si="441"/>
        <v>0.43532810207091294</v>
      </c>
      <c r="BK210" s="8">
        <f t="shared" si="442"/>
        <v>0.32813801959249217</v>
      </c>
      <c r="BL210" s="8">
        <f t="shared" si="443"/>
        <v>0.22708149245388332</v>
      </c>
      <c r="BM210" s="8">
        <f t="shared" si="444"/>
        <v>0.25253564646495652</v>
      </c>
      <c r="BN210" s="8">
        <f t="shared" si="445"/>
        <v>0.74734472788459039</v>
      </c>
    </row>
    <row r="211" spans="1:66" x14ac:dyDescent="0.25">
      <c r="A211" t="s">
        <v>349</v>
      </c>
      <c r="B211" t="s">
        <v>275</v>
      </c>
      <c r="C211" t="s">
        <v>289</v>
      </c>
      <c r="D211" t="s">
        <v>354</v>
      </c>
      <c r="E211">
        <f>VLOOKUP(A211,home!$A$2:$E$405,3,FALSE)</f>
        <v>1.4559</v>
      </c>
      <c r="F211">
        <f>VLOOKUP(B211,home!$B$2:$E$405,3,FALSE)</f>
        <v>1.0303</v>
      </c>
      <c r="G211">
        <f>VLOOKUP(C211,away!$B$2:$E$405,4,FALSE)</f>
        <v>1.0303</v>
      </c>
      <c r="H211">
        <f>VLOOKUP(A211,away!$A$2:$E$405,3,FALSE)</f>
        <v>1.0662</v>
      </c>
      <c r="I211">
        <f>VLOOKUP(C211,away!$B$2:$E$405,3,FALSE)</f>
        <v>1.1724000000000001</v>
      </c>
      <c r="J211">
        <f>VLOOKUP(B211,home!$B$2:$E$405,4,FALSE)</f>
        <v>1.1724000000000001</v>
      </c>
      <c r="K211" s="3">
        <f t="shared" si="390"/>
        <v>1.545464187231</v>
      </c>
      <c r="L211" s="3">
        <f t="shared" si="391"/>
        <v>1.4655151005120002</v>
      </c>
      <c r="M211" s="5">
        <f t="shared" si="392"/>
        <v>4.9243431651377186E-2</v>
      </c>
      <c r="N211" s="5">
        <f t="shared" si="393"/>
        <v>7.6103960073560947E-2</v>
      </c>
      <c r="O211" s="5">
        <f t="shared" si="394"/>
        <v>7.2166992686123838E-2</v>
      </c>
      <c r="P211" s="5">
        <f t="shared" si="395"/>
        <v>0.11153150269656591</v>
      </c>
      <c r="Q211" s="5">
        <f t="shared" si="396"/>
        <v>5.8807972400073176E-2</v>
      </c>
      <c r="R211" s="5">
        <f t="shared" si="397"/>
        <v>5.2880908770026797E-2</v>
      </c>
      <c r="S211" s="5">
        <f t="shared" si="398"/>
        <v>6.3151955888345393E-2</v>
      </c>
      <c r="T211" s="5">
        <f t="shared" si="399"/>
        <v>8.6183971582800167E-2</v>
      </c>
      <c r="U211" s="5">
        <f t="shared" si="400"/>
        <v>8.1725550692306123E-2</v>
      </c>
      <c r="V211" s="5">
        <f t="shared" si="401"/>
        <v>1.58925482879489E-2</v>
      </c>
      <c r="W211" s="5">
        <f t="shared" si="402"/>
        <v>3.0295205089327398E-2</v>
      </c>
      <c r="X211" s="5">
        <f t="shared" si="403"/>
        <v>4.4398080531517295E-2</v>
      </c>
      <c r="Y211" s="5">
        <f t="shared" si="404"/>
        <v>3.2533028726343227E-2</v>
      </c>
      <c r="Z211" s="5">
        <f t="shared" si="405"/>
        <v>2.5832590110423919E-2</v>
      </c>
      <c r="AA211" s="5">
        <f t="shared" si="406"/>
        <v>3.9923342879077874E-2</v>
      </c>
      <c r="AB211" s="5">
        <f t="shared" si="407"/>
        <v>3.085004832707931E-2</v>
      </c>
      <c r="AC211" s="5">
        <f t="shared" si="408"/>
        <v>2.2496906348614307E-3</v>
      </c>
      <c r="AD211" s="5">
        <f t="shared" si="409"/>
        <v>1.1705038627593452E-2</v>
      </c>
      <c r="AE211" s="5">
        <f t="shared" si="410"/>
        <v>1.7153910860814463E-2</v>
      </c>
      <c r="AF211" s="5">
        <f t="shared" si="411"/>
        <v>1.2569657699680201E-2</v>
      </c>
      <c r="AG211" s="5">
        <f t="shared" si="412"/>
        <v>6.1403410557160911E-3</v>
      </c>
      <c r="AH211" s="5">
        <f t="shared" si="413"/>
        <v>9.464512723040797E-3</v>
      </c>
      <c r="AI211" s="5">
        <f t="shared" si="414"/>
        <v>1.4627065463051704E-2</v>
      </c>
      <c r="AJ211" s="5">
        <f t="shared" si="415"/>
        <v>1.1302802918714917E-2</v>
      </c>
      <c r="AK211" s="5">
        <f t="shared" si="416"/>
        <v>5.822692375401309E-3</v>
      </c>
      <c r="AL211" s="5">
        <f t="shared" si="417"/>
        <v>2.0381307207412654E-4</v>
      </c>
      <c r="AM211" s="5">
        <f t="shared" si="418"/>
        <v>3.6179436018202332E-3</v>
      </c>
      <c r="AN211" s="5">
        <f t="shared" si="419"/>
        <v>5.3021509812683264E-3</v>
      </c>
      <c r="AO211" s="5">
        <f t="shared" si="420"/>
        <v>3.8851911641216265E-3</v>
      </c>
      <c r="AP211" s="5">
        <f t="shared" si="421"/>
        <v>1.8979354397986809E-3</v>
      </c>
      <c r="AQ211" s="5">
        <f t="shared" si="422"/>
        <v>6.9536326170546237E-4</v>
      </c>
      <c r="AR211" s="5">
        <f t="shared" si="423"/>
        <v>2.7740772629208468E-3</v>
      </c>
      <c r="AS211" s="5">
        <f t="shared" si="424"/>
        <v>4.2872370624559642E-3</v>
      </c>
      <c r="AT211" s="5">
        <f t="shared" si="425"/>
        <v>3.3128856710975636E-3</v>
      </c>
      <c r="AU211" s="5">
        <f t="shared" si="426"/>
        <v>1.7066487203573409E-3</v>
      </c>
      <c r="AV211" s="5">
        <f t="shared" si="427"/>
        <v>6.5939111937397094E-4</v>
      </c>
      <c r="AW211" s="5">
        <f t="shared" si="428"/>
        <v>1.2822679219073292E-5</v>
      </c>
      <c r="AX211" s="5">
        <f t="shared" si="429"/>
        <v>9.3190037800578612E-4</v>
      </c>
      <c r="AY211" s="5">
        <f t="shared" si="430"/>
        <v>1.3657140761403205E-3</v>
      </c>
      <c r="AZ211" s="5">
        <f t="shared" si="431"/>
        <v>1.0007373007827178E-3</v>
      </c>
      <c r="BA211" s="5">
        <f t="shared" si="432"/>
        <v>4.8886520864756429E-4</v>
      </c>
      <c r="BB211" s="5">
        <f t="shared" si="433"/>
        <v>1.7910983634698868E-4</v>
      </c>
      <c r="BC211" s="5">
        <f t="shared" si="434"/>
        <v>5.2497633963348996E-5</v>
      </c>
      <c r="BD211" s="5">
        <f t="shared" si="435"/>
        <v>6.7757535313291801E-4</v>
      </c>
      <c r="BE211" s="5">
        <f t="shared" si="436"/>
        <v>1.0471684424173228E-3</v>
      </c>
      <c r="BF211" s="5">
        <f t="shared" si="437"/>
        <v>8.0918066287722018E-4</v>
      </c>
      <c r="BG211" s="5">
        <f t="shared" si="438"/>
        <v>4.1685324515886171E-4</v>
      </c>
      <c r="BH211" s="5">
        <f t="shared" si="439"/>
        <v>1.6105794043101121E-4</v>
      </c>
      <c r="BI211" s="5">
        <f t="shared" si="440"/>
        <v>4.9781855801062283E-5</v>
      </c>
      <c r="BJ211" s="8">
        <f t="shared" si="441"/>
        <v>0.39530857553002746</v>
      </c>
      <c r="BK211" s="8">
        <f t="shared" si="442"/>
        <v>0.24363865630731327</v>
      </c>
      <c r="BL211" s="8">
        <f t="shared" si="443"/>
        <v>0.33466577417084675</v>
      </c>
      <c r="BM211" s="8">
        <f t="shared" si="444"/>
        <v>0.57735793644396249</v>
      </c>
      <c r="BN211" s="8">
        <f t="shared" si="445"/>
        <v>0.42073476827772782</v>
      </c>
    </row>
    <row r="212" spans="1:66" x14ac:dyDescent="0.25">
      <c r="A212" t="s">
        <v>357</v>
      </c>
      <c r="B212" t="s">
        <v>333</v>
      </c>
      <c r="C212" t="s">
        <v>330</v>
      </c>
      <c r="D212" t="s">
        <v>354</v>
      </c>
      <c r="E212">
        <f>VLOOKUP(A212,home!$A$2:$E$405,3,FALSE)</f>
        <v>1.9167000000000001</v>
      </c>
      <c r="F212">
        <f>VLOOKUP(B212,home!$B$2:$E$405,3,FALSE)</f>
        <v>1.3043</v>
      </c>
      <c r="G212">
        <f>VLOOKUP(C212,away!$B$2:$E$405,4,FALSE)</f>
        <v>1.2174</v>
      </c>
      <c r="H212">
        <f>VLOOKUP(A212,away!$A$2:$E$405,3,FALSE)</f>
        <v>1.5417000000000001</v>
      </c>
      <c r="I212">
        <f>VLOOKUP(C212,away!$B$2:$E$405,3,FALSE)</f>
        <v>0.64859999999999995</v>
      </c>
      <c r="J212">
        <f>VLOOKUP(B212,home!$B$2:$E$405,4,FALSE)</f>
        <v>0.64859999999999995</v>
      </c>
      <c r="K212" s="3">
        <f t="shared" si="390"/>
        <v>3.0434413334940005</v>
      </c>
      <c r="L212" s="3">
        <f t="shared" si="391"/>
        <v>0.64856537773199996</v>
      </c>
      <c r="M212" s="5">
        <f t="shared" si="392"/>
        <v>2.4921940691578728E-2</v>
      </c>
      <c r="N212" s="5">
        <f t="shared" si="393"/>
        <v>7.5848464411636743E-2</v>
      </c>
      <c r="O212" s="5">
        <f t="shared" si="394"/>
        <v>1.6163507878448256E-2</v>
      </c>
      <c r="P212" s="5">
        <f t="shared" si="395"/>
        <v>4.9192687971525338E-2</v>
      </c>
      <c r="Q212" s="5">
        <f t="shared" si="396"/>
        <v>0.115420175836212</v>
      </c>
      <c r="R212" s="5">
        <f t="shared" si="397"/>
        <v>5.2415457963299753E-3</v>
      </c>
      <c r="S212" s="5">
        <f t="shared" si="398"/>
        <v>2.4275001090520609E-2</v>
      </c>
      <c r="T212" s="5">
        <f t="shared" si="399"/>
        <v>7.4857529939106687E-2</v>
      </c>
      <c r="U212" s="5">
        <f t="shared" si="400"/>
        <v>1.5952337127952371E-2</v>
      </c>
      <c r="V212" s="5">
        <f t="shared" si="401"/>
        <v>5.3239680958354612E-3</v>
      </c>
      <c r="W212" s="5">
        <f t="shared" si="402"/>
        <v>0.1170915112863577</v>
      </c>
      <c r="X212" s="5">
        <f t="shared" si="403"/>
        <v>7.5941500246647309E-2</v>
      </c>
      <c r="Y212" s="5">
        <f t="shared" si="404"/>
        <v>2.4626513896500789E-2</v>
      </c>
      <c r="Z212" s="5">
        <f t="shared" si="405"/>
        <v>1.1331617097654425E-3</v>
      </c>
      <c r="AA212" s="5">
        <f t="shared" si="406"/>
        <v>3.4487111850328793E-3</v>
      </c>
      <c r="AB212" s="5">
        <f t="shared" si="407"/>
        <v>5.2479750839060707E-3</v>
      </c>
      <c r="AC212" s="5">
        <f t="shared" si="408"/>
        <v>6.5680153220693872E-4</v>
      </c>
      <c r="AD212" s="5">
        <f t="shared" si="409"/>
        <v>8.9090286312545078E-2</v>
      </c>
      <c r="AE212" s="5">
        <f t="shared" si="410"/>
        <v>5.7780875194547818E-2</v>
      </c>
      <c r="AF212" s="5">
        <f t="shared" si="411"/>
        <v>1.8737337573118726E-2</v>
      </c>
      <c r="AG212" s="5">
        <f t="shared" si="412"/>
        <v>4.0507961402672481E-3</v>
      </c>
      <c r="AH212" s="5">
        <f t="shared" si="413"/>
        <v>1.8373236308136576E-4</v>
      </c>
      <c r="AI212" s="5">
        <f t="shared" si="414"/>
        <v>5.5917866810235558E-4</v>
      </c>
      <c r="AJ212" s="5">
        <f t="shared" si="415"/>
        <v>8.5091373565541616E-4</v>
      </c>
      <c r="AK212" s="5">
        <f t="shared" si="416"/>
        <v>8.6323534477716045E-4</v>
      </c>
      <c r="AL212" s="5">
        <f t="shared" si="417"/>
        <v>5.1857651429197696E-5</v>
      </c>
      <c r="AM212" s="5">
        <f t="shared" si="418"/>
        <v>5.4228211955282886E-2</v>
      </c>
      <c r="AN212" s="5">
        <f t="shared" si="419"/>
        <v>3.5170540770508997E-2</v>
      </c>
      <c r="AO212" s="5">
        <f t="shared" si="420"/>
        <v>1.1405197529931936E-2</v>
      </c>
      <c r="AP212" s="5">
        <f t="shared" si="421"/>
        <v>2.4656720813694601E-3</v>
      </c>
      <c r="AQ212" s="5">
        <f t="shared" si="422"/>
        <v>3.9978738620415755E-4</v>
      </c>
      <c r="AR212" s="5">
        <f t="shared" si="423"/>
        <v>2.3832489892691797E-5</v>
      </c>
      <c r="AS212" s="5">
        <f t="shared" si="424"/>
        <v>7.2532784819496205E-5</v>
      </c>
      <c r="AT212" s="5">
        <f t="shared" si="425"/>
        <v>1.1037463767654047E-4</v>
      </c>
      <c r="AU212" s="5">
        <f t="shared" si="426"/>
        <v>1.119729114914025E-4</v>
      </c>
      <c r="AV212" s="5">
        <f t="shared" si="427"/>
        <v>8.5195746766149934E-5</v>
      </c>
      <c r="AW212" s="5">
        <f t="shared" si="428"/>
        <v>2.8433415997025149E-6</v>
      </c>
      <c r="AX212" s="5">
        <f t="shared" si="429"/>
        <v>2.7506730284363581E-2</v>
      </c>
      <c r="AY212" s="5">
        <f t="shared" si="430"/>
        <v>1.7839912917050508E-2</v>
      </c>
      <c r="AZ212" s="5">
        <f t="shared" si="431"/>
        <v>5.7851749298764238E-3</v>
      </c>
      <c r="BA212" s="5">
        <f t="shared" si="432"/>
        <v>1.250688054547E-3</v>
      </c>
      <c r="BB212" s="5">
        <f t="shared" si="433"/>
        <v>2.0278824263054377E-4</v>
      </c>
      <c r="BC212" s="5">
        <f t="shared" si="434"/>
        <v>2.6304286636257428E-5</v>
      </c>
      <c r="BD212" s="5">
        <f t="shared" si="435"/>
        <v>2.5761546349246203E-6</v>
      </c>
      <c r="BE212" s="5">
        <f t="shared" si="436"/>
        <v>7.8403754974017349E-6</v>
      </c>
      <c r="BF212" s="5">
        <f t="shared" si="437"/>
        <v>1.1930861429453014E-5</v>
      </c>
      <c r="BG212" s="5">
        <f t="shared" si="438"/>
        <v>1.210362560619554E-5</v>
      </c>
      <c r="BH212" s="5">
        <f t="shared" si="439"/>
        <v>9.2091686137579719E-6</v>
      </c>
      <c r="BI212" s="5">
        <f t="shared" si="440"/>
        <v>5.6055128812453299E-6</v>
      </c>
      <c r="BJ212" s="8">
        <f t="shared" si="441"/>
        <v>0.80972599927534183</v>
      </c>
      <c r="BK212" s="8">
        <f t="shared" si="442"/>
        <v>0.12226216995014678</v>
      </c>
      <c r="BL212" s="8">
        <f t="shared" si="443"/>
        <v>4.8964311452595111E-2</v>
      </c>
      <c r="BM212" s="8">
        <f t="shared" si="444"/>
        <v>0.67746025022666745</v>
      </c>
      <c r="BN212" s="8">
        <f t="shared" si="445"/>
        <v>0.28678832258573106</v>
      </c>
    </row>
    <row r="213" spans="1:66" x14ac:dyDescent="0.25">
      <c r="A213" t="s">
        <v>357</v>
      </c>
      <c r="B213" t="s">
        <v>329</v>
      </c>
      <c r="C213" t="s">
        <v>334</v>
      </c>
      <c r="D213" t="s">
        <v>354</v>
      </c>
      <c r="E213">
        <f>VLOOKUP(A213,home!$A$2:$E$405,3,FALSE)</f>
        <v>1.9167000000000001</v>
      </c>
      <c r="F213">
        <f>VLOOKUP(B213,home!$B$2:$E$405,3,FALSE)</f>
        <v>0</v>
      </c>
      <c r="G213">
        <f>VLOOKUP(C213,away!$B$2:$E$405,4,FALSE)</f>
        <v>0.52170000000000005</v>
      </c>
      <c r="H213">
        <f>VLOOKUP(A213,away!$A$2:$E$405,3,FALSE)</f>
        <v>1.5417000000000001</v>
      </c>
      <c r="I213">
        <f>VLOOKUP(C213,away!$B$2:$E$405,3,FALSE)</f>
        <v>0.32429999999999998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290</v>
      </c>
      <c r="B214" t="s">
        <v>307</v>
      </c>
      <c r="C214" t="s">
        <v>296</v>
      </c>
      <c r="D214" t="s">
        <v>354</v>
      </c>
      <c r="E214">
        <f>VLOOKUP(A214,home!$A$2:$E$405,3,FALSE)</f>
        <v>1.5758000000000001</v>
      </c>
      <c r="F214">
        <f>VLOOKUP(B214,home!$B$2:$E$405,3,FALSE)</f>
        <v>1.5</v>
      </c>
      <c r="G214">
        <f>VLOOKUP(C214,away!$B$2:$E$405,4,FALSE)</f>
        <v>0.84609999999999996</v>
      </c>
      <c r="H214">
        <f>VLOOKUP(A214,away!$A$2:$E$405,3,FALSE)</f>
        <v>1.1246</v>
      </c>
      <c r="I214">
        <f>VLOOKUP(C214,away!$B$2:$E$405,3,FALSE)</f>
        <v>0.59279999999999999</v>
      </c>
      <c r="J214">
        <f>VLOOKUP(B214,home!$B$2:$E$405,4,FALSE)</f>
        <v>0.64670000000000005</v>
      </c>
      <c r="K214" s="3">
        <f t="shared" si="390"/>
        <v>1.99992657</v>
      </c>
      <c r="L214" s="3">
        <f t="shared" si="391"/>
        <v>0.43113088449600007</v>
      </c>
      <c r="M214" s="5">
        <f t="shared" si="392"/>
        <v>8.7943786842433133E-2</v>
      </c>
      <c r="N214" s="5">
        <f t="shared" si="393"/>
        <v>0.17588111597259842</v>
      </c>
      <c r="O214" s="5">
        <f t="shared" si="394"/>
        <v>3.7915282607305895E-2</v>
      </c>
      <c r="P214" s="5">
        <f t="shared" si="395"/>
        <v>7.5827781095409927E-2</v>
      </c>
      <c r="Q214" s="5">
        <f t="shared" si="396"/>
        <v>0.17587465849742551</v>
      </c>
      <c r="R214" s="5">
        <f t="shared" si="397"/>
        <v>8.1732246632017988E-3</v>
      </c>
      <c r="S214" s="5">
        <f t="shared" si="398"/>
        <v>1.6345249028664428E-2</v>
      </c>
      <c r="T214" s="5">
        <f t="shared" si="399"/>
        <v>7.582499707842702E-2</v>
      </c>
      <c r="U214" s="5">
        <f t="shared" si="400"/>
        <v>1.6345849166516577E-2</v>
      </c>
      <c r="V214" s="5">
        <f t="shared" si="401"/>
        <v>1.5659295427937845E-3</v>
      </c>
      <c r="W214" s="5">
        <f t="shared" si="402"/>
        <v>0.11724546750622583</v>
      </c>
      <c r="X214" s="5">
        <f t="shared" si="403"/>
        <v>5.054814210910618E-2</v>
      </c>
      <c r="Y214" s="5">
        <f t="shared" si="404"/>
        <v>1.0896432608564228E-2</v>
      </c>
      <c r="Z214" s="5">
        <f t="shared" si="405"/>
        <v>1.1745765260769048E-3</v>
      </c>
      <c r="AA214" s="5">
        <f t="shared" si="406"/>
        <v>2.3490668029994997E-3</v>
      </c>
      <c r="AB214" s="5">
        <f t="shared" si="407"/>
        <v>2.3489805570118278E-3</v>
      </c>
      <c r="AC214" s="5">
        <f t="shared" si="408"/>
        <v>8.4386975223835201E-5</v>
      </c>
      <c r="AD214" s="5">
        <f t="shared" si="409"/>
        <v>5.8620581419443166E-2</v>
      </c>
      <c r="AE214" s="5">
        <f t="shared" si="410"/>
        <v>2.5273143117034321E-2</v>
      </c>
      <c r="AF214" s="5">
        <f t="shared" si="411"/>
        <v>5.4480162730205011E-3</v>
      </c>
      <c r="AG214" s="5">
        <f t="shared" si="412"/>
        <v>7.829360248453103E-4</v>
      </c>
      <c r="AH214" s="5">
        <f t="shared" si="413"/>
        <v>1.2659905414894371E-4</v>
      </c>
      <c r="AI214" s="5">
        <f t="shared" si="414"/>
        <v>2.5318881212934126E-4</v>
      </c>
      <c r="AJ214" s="5">
        <f t="shared" si="415"/>
        <v>2.5317951630210396E-4</v>
      </c>
      <c r="AK214" s="5">
        <f t="shared" si="416"/>
        <v>1.6878014721077527E-4</v>
      </c>
      <c r="AL214" s="5">
        <f t="shared" si="417"/>
        <v>2.9104396407407307E-6</v>
      </c>
      <c r="AM214" s="5">
        <f t="shared" si="418"/>
        <v>2.3447371665918555E-2</v>
      </c>
      <c r="AN214" s="5">
        <f t="shared" si="419"/>
        <v>1.0108886085433916E-2</v>
      </c>
      <c r="AO214" s="5">
        <f t="shared" si="420"/>
        <v>2.179126499641216E-3</v>
      </c>
      <c r="AP214" s="5">
        <f t="shared" si="421"/>
        <v>3.1316291173966344E-4</v>
      </c>
      <c r="AQ214" s="5">
        <f t="shared" si="422"/>
        <v>3.3753550782415959E-5</v>
      </c>
      <c r="AR214" s="5">
        <f t="shared" si="423"/>
        <v>1.0916152438318226E-5</v>
      </c>
      <c r="AS214" s="5">
        <f t="shared" si="424"/>
        <v>2.1831503303562904E-5</v>
      </c>
      <c r="AT214" s="5">
        <f t="shared" si="425"/>
        <v>2.1830701759919116E-5</v>
      </c>
      <c r="AU214" s="5">
        <f t="shared" si="426"/>
        <v>1.4553266830469332E-5</v>
      </c>
      <c r="AV214" s="5">
        <f t="shared" si="427"/>
        <v>7.2763662536388253E-6</v>
      </c>
      <c r="AW214" s="5">
        <f t="shared" si="428"/>
        <v>6.9707463740098732E-8</v>
      </c>
      <c r="AX214" s="5">
        <f t="shared" si="429"/>
        <v>7.8155035985559493E-3</v>
      </c>
      <c r="AY214" s="5">
        <f t="shared" si="430"/>
        <v>3.369504979227098E-3</v>
      </c>
      <c r="AZ214" s="5">
        <f t="shared" si="431"/>
        <v>7.2634883100392749E-4</v>
      </c>
      <c r="BA214" s="5">
        <f t="shared" si="432"/>
        <v>1.0438380465445301E-4</v>
      </c>
      <c r="BB214" s="5">
        <f t="shared" si="433"/>
        <v>1.1250770506932999E-5</v>
      </c>
      <c r="BC214" s="5">
        <f t="shared" si="434"/>
        <v>9.7011092798310728E-7</v>
      </c>
      <c r="BD214" s="5">
        <f t="shared" si="435"/>
        <v>7.8438174267088398E-7</v>
      </c>
      <c r="BE214" s="5">
        <f t="shared" si="436"/>
        <v>1.5687058881904038E-6</v>
      </c>
      <c r="BF214" s="5">
        <f t="shared" si="437"/>
        <v>1.5686482931537188E-6</v>
      </c>
      <c r="BG214" s="5">
        <f t="shared" si="438"/>
        <v>1.045727133487757E-6</v>
      </c>
      <c r="BH214" s="5">
        <f t="shared" si="439"/>
        <v>5.228443698080255E-7</v>
      </c>
      <c r="BI214" s="5">
        <f t="shared" si="440"/>
        <v>2.091300694307953E-7</v>
      </c>
      <c r="BJ214" s="8">
        <f t="shared" si="441"/>
        <v>0.74450575341508274</v>
      </c>
      <c r="BK214" s="8">
        <f t="shared" si="442"/>
        <v>0.18513954890339296</v>
      </c>
      <c r="BL214" s="8">
        <f t="shared" si="443"/>
        <v>6.8016258754909395E-2</v>
      </c>
      <c r="BM214" s="8">
        <f t="shared" si="444"/>
        <v>0.43385085264932366</v>
      </c>
      <c r="BN214" s="8">
        <f t="shared" si="445"/>
        <v>0.56161584967837475</v>
      </c>
    </row>
    <row r="215" spans="1:66" x14ac:dyDescent="0.25">
      <c r="A215" t="s">
        <v>290</v>
      </c>
      <c r="B215" t="s">
        <v>309</v>
      </c>
      <c r="C215" t="s">
        <v>291</v>
      </c>
      <c r="D215" t="s">
        <v>354</v>
      </c>
      <c r="E215">
        <f>VLOOKUP(A215,home!$A$2:$E$405,3,FALSE)</f>
        <v>1.5758000000000001</v>
      </c>
      <c r="F215">
        <f>VLOOKUP(B215,home!$B$2:$E$405,3,FALSE)</f>
        <v>1.1105</v>
      </c>
      <c r="G215">
        <f>VLOOKUP(C215,away!$B$2:$E$405,4,FALSE)</f>
        <v>1.0047999999999999</v>
      </c>
      <c r="H215">
        <f>VLOOKUP(A215,away!$A$2:$E$405,3,FALSE)</f>
        <v>1.1246</v>
      </c>
      <c r="I215">
        <f>VLOOKUP(C215,away!$B$2:$E$405,3,FALSE)</f>
        <v>1.1114999999999999</v>
      </c>
      <c r="J215">
        <f>VLOOKUP(B215,home!$B$2:$E$405,4,FALSE)</f>
        <v>0.66690000000000005</v>
      </c>
      <c r="K215" s="3">
        <f t="shared" si="390"/>
        <v>1.7583255443200001</v>
      </c>
      <c r="L215" s="3">
        <f t="shared" si="391"/>
        <v>0.83362026501000008</v>
      </c>
      <c r="M215" s="5">
        <f t="shared" si="392"/>
        <v>7.4874207318783179E-2</v>
      </c>
      <c r="N215" s="5">
        <f t="shared" si="393"/>
        <v>0.13165323133932796</v>
      </c>
      <c r="O215" s="5">
        <f t="shared" si="394"/>
        <v>6.2416656547497715E-2</v>
      </c>
      <c r="P215" s="5">
        <f t="shared" si="395"/>
        <v>0.10974880159851341</v>
      </c>
      <c r="Q215" s="5">
        <f t="shared" si="396"/>
        <v>0.1157446198281054</v>
      </c>
      <c r="R215" s="5">
        <f t="shared" si="397"/>
        <v>2.6015894886081602E-2</v>
      </c>
      <c r="S215" s="5">
        <f t="shared" si="398"/>
        <v>4.021678453645635E-2</v>
      </c>
      <c r="T215" s="5">
        <f t="shared" si="399"/>
        <v>9.6487060654586926E-2</v>
      </c>
      <c r="U215" s="5">
        <f t="shared" si="400"/>
        <v>4.5744412536541337E-2</v>
      </c>
      <c r="V215" s="5">
        <f t="shared" si="401"/>
        <v>6.5498655308775687E-3</v>
      </c>
      <c r="W215" s="5">
        <f t="shared" si="402"/>
        <v>6.7838907220454964E-2</v>
      </c>
      <c r="X215" s="5">
        <f t="shared" si="403"/>
        <v>5.6551887815104472E-2</v>
      </c>
      <c r="Y215" s="5">
        <f t="shared" si="404"/>
        <v>2.357139985362159E-2</v>
      </c>
      <c r="Z215" s="5">
        <f t="shared" si="405"/>
        <v>7.2291257298025494E-3</v>
      </c>
      <c r="AA215" s="5">
        <f t="shared" si="406"/>
        <v>1.2711156433812786E-2</v>
      </c>
      <c r="AB215" s="5">
        <f t="shared" si="407"/>
        <v>1.1175175527710272E-2</v>
      </c>
      <c r="AC215" s="5">
        <f t="shared" si="408"/>
        <v>6.0003965182621553E-4</v>
      </c>
      <c r="AD215" s="5">
        <f t="shared" si="409"/>
        <v>2.9820720866120132E-2</v>
      </c>
      <c r="AE215" s="5">
        <f t="shared" si="410"/>
        <v>2.4859157231204302E-2</v>
      </c>
      <c r="AF215" s="5">
        <f t="shared" si="411"/>
        <v>1.0361548619500895E-2</v>
      </c>
      <c r="AG215" s="5">
        <f t="shared" si="412"/>
        <v>2.8791989687007788E-3</v>
      </c>
      <c r="AH215" s="5">
        <f t="shared" si="413"/>
        <v>1.5065864266671529E-3</v>
      </c>
      <c r="AI215" s="5">
        <f t="shared" si="414"/>
        <v>2.6490693987346451E-3</v>
      </c>
      <c r="AJ215" s="5">
        <f t="shared" si="415"/>
        <v>2.3289631962357758E-3</v>
      </c>
      <c r="AK215" s="5">
        <f t="shared" si="416"/>
        <v>1.3650251599075058E-3</v>
      </c>
      <c r="AL215" s="5">
        <f t="shared" si="417"/>
        <v>3.518094417701893E-5</v>
      </c>
      <c r="AM215" s="5">
        <f t="shared" si="418"/>
        <v>1.0486907049787081E-2</v>
      </c>
      <c r="AN215" s="5">
        <f t="shared" si="419"/>
        <v>8.7420982339787446E-3</v>
      </c>
      <c r="AO215" s="5">
        <f t="shared" si="420"/>
        <v>3.6437951232764069E-3</v>
      </c>
      <c r="AP215" s="5">
        <f t="shared" si="421"/>
        <v>1.0125138187692746E-3</v>
      </c>
      <c r="AQ215" s="5">
        <f t="shared" si="422"/>
        <v>2.1101300948218248E-4</v>
      </c>
      <c r="AR215" s="5">
        <f t="shared" si="423"/>
        <v>2.5118419525174825E-4</v>
      </c>
      <c r="AS215" s="5">
        <f t="shared" si="424"/>
        <v>4.4166358684061144E-4</v>
      </c>
      <c r="AT215" s="5">
        <f t="shared" si="425"/>
        <v>3.8829418336892098E-4</v>
      </c>
      <c r="AU215" s="5">
        <f t="shared" si="426"/>
        <v>2.2758252710948263E-4</v>
      </c>
      <c r="AV215" s="5">
        <f t="shared" si="427"/>
        <v>1.0004104271437562E-4</v>
      </c>
      <c r="AW215" s="5">
        <f t="shared" si="428"/>
        <v>1.4324271337499658E-6</v>
      </c>
      <c r="AX215" s="5">
        <f t="shared" si="429"/>
        <v>3.073232757758356E-3</v>
      </c>
      <c r="AY215" s="5">
        <f t="shared" si="430"/>
        <v>2.5619091059599342E-3</v>
      </c>
      <c r="AZ215" s="5">
        <f t="shared" si="431"/>
        <v>1.0678296739209264E-3</v>
      </c>
      <c r="BA215" s="5">
        <f t="shared" si="432"/>
        <v>2.9672148525316817E-4</v>
      </c>
      <c r="BB215" s="5">
        <f t="shared" si="433"/>
        <v>6.1838260792726715E-5</v>
      </c>
      <c r="BC215" s="5">
        <f t="shared" si="434"/>
        <v>1.0309925469958071E-5</v>
      </c>
      <c r="BD215" s="5">
        <f t="shared" si="435"/>
        <v>3.4898705902014322E-5</v>
      </c>
      <c r="BE215" s="5">
        <f t="shared" si="436"/>
        <v>6.1363286051222926E-5</v>
      </c>
      <c r="BF215" s="5">
        <f t="shared" si="437"/>
        <v>5.3948316673640231E-5</v>
      </c>
      <c r="BG215" s="5">
        <f t="shared" si="438"/>
        <v>3.1619567760108733E-5</v>
      </c>
      <c r="BH215" s="5">
        <f t="shared" si="439"/>
        <v>1.3899373423239086E-5</v>
      </c>
      <c r="BI215" s="5">
        <f t="shared" si="440"/>
        <v>4.8879246680247558E-6</v>
      </c>
      <c r="BJ215" s="8">
        <f t="shared" si="441"/>
        <v>0.59093590084117631</v>
      </c>
      <c r="BK215" s="8">
        <f t="shared" si="442"/>
        <v>0.23458678868659372</v>
      </c>
      <c r="BL215" s="8">
        <f t="shared" si="443"/>
        <v>0.1675223228229521</v>
      </c>
      <c r="BM215" s="8">
        <f t="shared" si="444"/>
        <v>0.47726024988338905</v>
      </c>
      <c r="BN215" s="8">
        <f t="shared" si="445"/>
        <v>0.52045341151830926</v>
      </c>
    </row>
    <row r="216" spans="1:66" x14ac:dyDescent="0.25">
      <c r="A216" t="s">
        <v>290</v>
      </c>
      <c r="B216" t="s">
        <v>303</v>
      </c>
      <c r="C216" t="s">
        <v>311</v>
      </c>
      <c r="D216" t="s">
        <v>354</v>
      </c>
      <c r="E216">
        <f>VLOOKUP(A216,home!$A$2:$E$405,3,FALSE)</f>
        <v>1.5758000000000001</v>
      </c>
      <c r="F216">
        <f>VLOOKUP(B216,home!$B$2:$E$405,3,FALSE)</f>
        <v>1.0577000000000001</v>
      </c>
      <c r="G216">
        <f>VLOOKUP(C216,away!$B$2:$E$405,4,FALSE)</f>
        <v>1.2692000000000001</v>
      </c>
      <c r="H216">
        <f>VLOOKUP(A216,away!$A$2:$E$405,3,FALSE)</f>
        <v>1.1246</v>
      </c>
      <c r="I216">
        <f>VLOOKUP(C216,away!$B$2:$E$405,3,FALSE)</f>
        <v>1.0374000000000001</v>
      </c>
      <c r="J216">
        <f>VLOOKUP(B216,home!$B$2:$E$405,4,FALSE)</f>
        <v>1.0374000000000001</v>
      </c>
      <c r="K216" s="3">
        <f t="shared" si="390"/>
        <v>2.1154056692720005</v>
      </c>
      <c r="L216" s="3">
        <f t="shared" si="391"/>
        <v>1.2102931254960003</v>
      </c>
      <c r="M216" s="5">
        <f t="shared" si="392"/>
        <v>3.5947390126432041E-2</v>
      </c>
      <c r="N216" s="5">
        <f t="shared" si="393"/>
        <v>7.6043312868986676E-2</v>
      </c>
      <c r="O216" s="5">
        <f t="shared" si="394"/>
        <v>4.3506879149543494E-2</v>
      </c>
      <c r="P216" s="5">
        <f t="shared" si="395"/>
        <v>9.2034698805276108E-2</v>
      </c>
      <c r="Q216" s="5">
        <f t="shared" si="396"/>
        <v>8.0431227576639452E-2</v>
      </c>
      <c r="R216" s="5">
        <f t="shared" si="397"/>
        <v>2.6328038373238889E-2</v>
      </c>
      <c r="S216" s="5">
        <f t="shared" si="398"/>
        <v>5.8908211099514822E-2</v>
      </c>
      <c r="T216" s="5">
        <f t="shared" si="399"/>
        <v>9.7345361811211048E-2</v>
      </c>
      <c r="U216" s="5">
        <f t="shared" si="400"/>
        <v>5.5694481635560331E-2</v>
      </c>
      <c r="V216" s="5">
        <f t="shared" si="401"/>
        <v>1.6757821319288296E-2</v>
      </c>
      <c r="W216" s="5">
        <f t="shared" si="402"/>
        <v>5.6714891600709853E-2</v>
      </c>
      <c r="X216" s="5">
        <f t="shared" si="403"/>
        <v>6.8641643417589993E-2</v>
      </c>
      <c r="Y216" s="5">
        <f t="shared" si="404"/>
        <v>4.1538254575528483E-2</v>
      </c>
      <c r="Z216" s="5">
        <f t="shared" si="405"/>
        <v>1.0621547950308639E-2</v>
      </c>
      <c r="AA216" s="5">
        <f t="shared" si="406"/>
        <v>2.2468882750527292E-2</v>
      </c>
      <c r="AB216" s="5">
        <f t="shared" si="407"/>
        <v>2.3765400976336649E-2</v>
      </c>
      <c r="AC216" s="5">
        <f t="shared" si="408"/>
        <v>2.6815247093197217E-3</v>
      </c>
      <c r="AD216" s="5">
        <f t="shared" si="409"/>
        <v>2.9993750806072143E-2</v>
      </c>
      <c r="AE216" s="5">
        <f t="shared" si="410"/>
        <v>3.6301230408429232E-2</v>
      </c>
      <c r="AF216" s="5">
        <f t="shared" si="411"/>
        <v>2.196756480518414E-2</v>
      </c>
      <c r="AG216" s="5">
        <f t="shared" si="412"/>
        <v>8.8623975558674122E-3</v>
      </c>
      <c r="AH216" s="5">
        <f t="shared" si="413"/>
        <v>3.2137966165961701E-3</v>
      </c>
      <c r="AI216" s="5">
        <f t="shared" si="414"/>
        <v>6.7984835826347123E-3</v>
      </c>
      <c r="AJ216" s="5">
        <f t="shared" si="415"/>
        <v>7.1907753565790466E-3</v>
      </c>
      <c r="AK216" s="5">
        <f t="shared" si="416"/>
        <v>5.0704689852562358E-3</v>
      </c>
      <c r="AL216" s="5">
        <f t="shared" si="417"/>
        <v>2.7461611882602789E-4</v>
      </c>
      <c r="AM216" s="5">
        <f t="shared" si="418"/>
        <v>1.2689790099579325E-2</v>
      </c>
      <c r="AN216" s="5">
        <f t="shared" si="419"/>
        <v>1.5358365721508062E-2</v>
      </c>
      <c r="AO216" s="5">
        <f t="shared" si="420"/>
        <v>9.2940622257973154E-3</v>
      </c>
      <c r="AP216" s="5">
        <f t="shared" si="421"/>
        <v>3.7495132066048477E-3</v>
      </c>
      <c r="AQ216" s="5">
        <f t="shared" si="422"/>
        <v>1.1345025144775781E-3</v>
      </c>
      <c r="AR216" s="5">
        <f t="shared" si="423"/>
        <v>7.7792719036173005E-4</v>
      </c>
      <c r="AS216" s="5">
        <f t="shared" si="424"/>
        <v>1.6456315887720425E-3</v>
      </c>
      <c r="AT216" s="5">
        <f t="shared" si="425"/>
        <v>1.7405891962107341E-3</v>
      </c>
      <c r="AU216" s="5">
        <f t="shared" si="426"/>
        <v>1.2273507511792606E-3</v>
      </c>
      <c r="AV216" s="5">
        <f t="shared" si="427"/>
        <v>6.4908618430746393E-4</v>
      </c>
      <c r="AW216" s="5">
        <f t="shared" si="428"/>
        <v>1.9530247841463153E-5</v>
      </c>
      <c r="AX216" s="5">
        <f t="shared" si="429"/>
        <v>4.4740089864203064E-3</v>
      </c>
      <c r="AY216" s="5">
        <f t="shared" si="430"/>
        <v>5.4148623196718249E-3</v>
      </c>
      <c r="AZ216" s="5">
        <f t="shared" si="431"/>
        <v>3.2767853205030685E-3</v>
      </c>
      <c r="BA216" s="5">
        <f t="shared" si="432"/>
        <v>1.3219569157103569E-3</v>
      </c>
      <c r="BB216" s="5">
        <f t="shared" si="433"/>
        <v>3.9998884182153516E-4</v>
      </c>
      <c r="BC216" s="5">
        <f t="shared" si="434"/>
        <v>9.6820749106342222E-5</v>
      </c>
      <c r="BD216" s="5">
        <f t="shared" si="435"/>
        <v>1.5691998843853658E-4</v>
      </c>
      <c r="BE216" s="5">
        <f t="shared" si="436"/>
        <v>3.3194943316497703E-4</v>
      </c>
      <c r="BF216" s="5">
        <f t="shared" si="437"/>
        <v>3.5110385641440978E-4</v>
      </c>
      <c r="BG216" s="5">
        <f t="shared" si="438"/>
        <v>2.4757569612076833E-4</v>
      </c>
      <c r="BH216" s="5">
        <f t="shared" si="439"/>
        <v>1.309307577869588E-4</v>
      </c>
      <c r="BI216" s="5">
        <f t="shared" si="440"/>
        <v>5.5394333460922332E-5</v>
      </c>
      <c r="BJ216" s="8">
        <f t="shared" si="441"/>
        <v>0.575050292327419</v>
      </c>
      <c r="BK216" s="8">
        <f t="shared" si="442"/>
        <v>0.21201912449832888</v>
      </c>
      <c r="BL216" s="8">
        <f t="shared" si="443"/>
        <v>0.20135166640249061</v>
      </c>
      <c r="BM216" s="8">
        <f t="shared" si="444"/>
        <v>0.63935575220660013</v>
      </c>
      <c r="BN216" s="8">
        <f t="shared" si="445"/>
        <v>0.35429154690011666</v>
      </c>
    </row>
    <row r="217" spans="1:66" x14ac:dyDescent="0.25">
      <c r="A217" t="s">
        <v>290</v>
      </c>
      <c r="B217" t="s">
        <v>314</v>
      </c>
      <c r="C217" t="s">
        <v>313</v>
      </c>
      <c r="D217" t="s">
        <v>354</v>
      </c>
      <c r="E217">
        <f>VLOOKUP(A217,home!$A$2:$E$405,3,FALSE)</f>
        <v>1.5758000000000001</v>
      </c>
      <c r="F217">
        <f>VLOOKUP(B217,home!$B$2:$E$405,3,FALSE)</f>
        <v>0.95189999999999997</v>
      </c>
      <c r="G217">
        <f>VLOOKUP(C217,away!$B$2:$E$405,4,FALSE)</f>
        <v>0.86539999999999995</v>
      </c>
      <c r="H217">
        <f>VLOOKUP(A217,away!$A$2:$E$405,3,FALSE)</f>
        <v>1.1246</v>
      </c>
      <c r="I217">
        <f>VLOOKUP(C217,away!$B$2:$E$405,3,FALSE)</f>
        <v>0.88919999999999999</v>
      </c>
      <c r="J217">
        <f>VLOOKUP(B217,home!$B$2:$E$405,4,FALSE)</f>
        <v>0.81510000000000005</v>
      </c>
      <c r="K217" s="3">
        <f t="shared" si="390"/>
        <v>1.2981034789079999</v>
      </c>
      <c r="L217" s="3">
        <f t="shared" si="391"/>
        <v>0.81509537023200007</v>
      </c>
      <c r="M217" s="5">
        <f t="shared" si="392"/>
        <v>0.12085076409982172</v>
      </c>
      <c r="N217" s="5">
        <f t="shared" si="393"/>
        <v>0.15687679730666862</v>
      </c>
      <c r="O217" s="5">
        <f t="shared" si="394"/>
        <v>9.8504898306764288E-2</v>
      </c>
      <c r="P217" s="5">
        <f t="shared" si="395"/>
        <v>0.12786955118148949</v>
      </c>
      <c r="Q217" s="5">
        <f t="shared" si="396"/>
        <v>0.10182115817186585</v>
      </c>
      <c r="R217" s="5">
        <f t="shared" si="397"/>
        <v>4.0145443277508776E-2</v>
      </c>
      <c r="S217" s="5">
        <f t="shared" si="398"/>
        <v>3.3823994083004065E-2</v>
      </c>
      <c r="T217" s="5">
        <f t="shared" si="399"/>
        <v>8.2993954617548035E-2</v>
      </c>
      <c r="U217" s="5">
        <f t="shared" si="400"/>
        <v>5.2112939580837923E-2</v>
      </c>
      <c r="V217" s="5">
        <f t="shared" si="401"/>
        <v>3.9764920669582791E-3</v>
      </c>
      <c r="W217" s="5">
        <f t="shared" si="402"/>
        <v>4.405813321644695E-2</v>
      </c>
      <c r="X217" s="5">
        <f t="shared" si="403"/>
        <v>3.5911580405790608E-2</v>
      </c>
      <c r="Y217" s="5">
        <f t="shared" si="404"/>
        <v>1.4635681463237066E-2</v>
      </c>
      <c r="Z217" s="5">
        <f t="shared" si="405"/>
        <v>1.0907454983802925E-2</v>
      </c>
      <c r="AA217" s="5">
        <f t="shared" si="406"/>
        <v>1.4159005260506979E-2</v>
      </c>
      <c r="AB217" s="5">
        <f t="shared" si="407"/>
        <v>9.1899269932703923E-3</v>
      </c>
      <c r="AC217" s="5">
        <f t="shared" si="408"/>
        <v>2.6296495706199809E-4</v>
      </c>
      <c r="AD217" s="5">
        <f t="shared" si="409"/>
        <v>1.4298004000615473E-2</v>
      </c>
      <c r="AE217" s="5">
        <f t="shared" si="410"/>
        <v>1.1654236864460286E-2</v>
      </c>
      <c r="AF217" s="5">
        <f t="shared" si="411"/>
        <v>4.7496572559043403E-3</v>
      </c>
      <c r="AG217" s="5">
        <f t="shared" si="412"/>
        <v>1.2904745464921512E-3</v>
      </c>
      <c r="AH217" s="5">
        <f t="shared" si="413"/>
        <v>2.2226540145779297E-3</v>
      </c>
      <c r="AI217" s="5">
        <f t="shared" si="414"/>
        <v>2.885234908732443E-3</v>
      </c>
      <c r="AJ217" s="5">
        <f t="shared" si="415"/>
        <v>1.8726667362461953E-3</v>
      </c>
      <c r="AK217" s="5">
        <f t="shared" si="416"/>
        <v>8.1030506838549235E-4</v>
      </c>
      <c r="AL217" s="5">
        <f t="shared" si="417"/>
        <v>1.1129498861323943E-5</v>
      </c>
      <c r="AM217" s="5">
        <f t="shared" si="418"/>
        <v>3.7120577469278897E-3</v>
      </c>
      <c r="AN217" s="5">
        <f t="shared" si="419"/>
        <v>3.0256810835547522E-3</v>
      </c>
      <c r="AO217" s="5">
        <f t="shared" si="420"/>
        <v>1.2331093215020099E-3</v>
      </c>
      <c r="AP217" s="5">
        <f t="shared" si="421"/>
        <v>3.3503389964873706E-4</v>
      </c>
      <c r="AQ217" s="5">
        <f t="shared" si="422"/>
        <v>6.8271145118614524E-5</v>
      </c>
      <c r="AR217" s="5">
        <f t="shared" si="423"/>
        <v>3.6233499938200789E-4</v>
      </c>
      <c r="AS217" s="5">
        <f t="shared" si="424"/>
        <v>4.7034832322791242E-4</v>
      </c>
      <c r="AT217" s="5">
        <f t="shared" si="425"/>
        <v>3.0528039734034883E-4</v>
      </c>
      <c r="AU217" s="5">
        <f t="shared" si="426"/>
        <v>1.3209518194330785E-4</v>
      </c>
      <c r="AV217" s="5">
        <f t="shared" si="427"/>
        <v>4.2868303806898276E-5</v>
      </c>
      <c r="AW217" s="5">
        <f t="shared" si="428"/>
        <v>3.2710776130304647E-7</v>
      </c>
      <c r="AX217" s="5">
        <f t="shared" si="429"/>
        <v>8.0310584586574705E-4</v>
      </c>
      <c r="AY217" s="5">
        <f t="shared" si="430"/>
        <v>6.5460785677142462E-4</v>
      </c>
      <c r="AZ217" s="5">
        <f t="shared" si="431"/>
        <v>2.6678391668594025E-4</v>
      </c>
      <c r="BA217" s="5">
        <f t="shared" si="432"/>
        <v>7.2484778447689833E-5</v>
      </c>
      <c r="BB217" s="5">
        <f t="shared" si="433"/>
        <v>1.4770501831251061E-5</v>
      </c>
      <c r="BC217" s="5">
        <f t="shared" si="434"/>
        <v>2.4078735317312042E-6</v>
      </c>
      <c r="BD217" s="5">
        <f t="shared" si="435"/>
        <v>4.9222930078214854E-5</v>
      </c>
      <c r="BE217" s="5">
        <f t="shared" si="436"/>
        <v>6.3896456776575927E-5</v>
      </c>
      <c r="BF217" s="5">
        <f t="shared" si="437"/>
        <v>4.1472106415783939E-5</v>
      </c>
      <c r="BG217" s="5">
        <f t="shared" si="438"/>
        <v>1.7945028538657313E-5</v>
      </c>
      <c r="BH217" s="5">
        <f t="shared" si="439"/>
        <v>5.8236259937835997E-6</v>
      </c>
      <c r="BI217" s="5">
        <f t="shared" si="440"/>
        <v>1.51193383247791E-6</v>
      </c>
      <c r="BJ217" s="8">
        <f t="shared" si="441"/>
        <v>0.47847799181891515</v>
      </c>
      <c r="BK217" s="8">
        <f t="shared" si="442"/>
        <v>0.28744950374396833</v>
      </c>
      <c r="BL217" s="8">
        <f t="shared" si="443"/>
        <v>0.22339587343416642</v>
      </c>
      <c r="BM217" s="8">
        <f t="shared" si="444"/>
        <v>0.35350793088772375</v>
      </c>
      <c r="BN217" s="8">
        <f t="shared" si="445"/>
        <v>0.64606861234411883</v>
      </c>
    </row>
    <row r="218" spans="1:66" s="15" customFormat="1" x14ac:dyDescent="0.25">
      <c r="A218" s="15" t="s">
        <v>290</v>
      </c>
      <c r="B218" s="15" t="s">
        <v>308</v>
      </c>
      <c r="C218" s="15" t="s">
        <v>306</v>
      </c>
      <c r="D218" s="15" t="s">
        <v>354</v>
      </c>
      <c r="E218" s="15">
        <f>VLOOKUP(A218,home!$A$2:$E$405,3,FALSE)</f>
        <v>1.5758000000000001</v>
      </c>
      <c r="F218" s="15">
        <f>VLOOKUP(B218,home!$B$2:$E$405,3,FALSE)</f>
        <v>0.82499999999999996</v>
      </c>
      <c r="G218" s="15">
        <f>VLOOKUP(C218,away!$B$2:$E$405,4,FALSE)</f>
        <v>0.78100000000000003</v>
      </c>
      <c r="H218" s="15">
        <f>VLOOKUP(A218,away!$A$2:$E$405,3,FALSE)</f>
        <v>1.1246</v>
      </c>
      <c r="I218" s="15">
        <f>VLOOKUP(C218,away!$B$2:$E$405,3,FALSE)</f>
        <v>1.5047999999999999</v>
      </c>
      <c r="J218" s="15">
        <f>VLOOKUP(B218,home!$B$2:$E$405,4,FALSE)</f>
        <v>0.71140000000000003</v>
      </c>
      <c r="K218" s="17">
        <f t="shared" si="390"/>
        <v>1.0153273350000001</v>
      </c>
      <c r="L218" s="17">
        <f t="shared" si="391"/>
        <v>1.203900854112</v>
      </c>
      <c r="M218" s="18">
        <f t="shared" si="392"/>
        <v>0.10869296687480021</v>
      </c>
      <c r="N218" s="18">
        <f t="shared" si="393"/>
        <v>0.11035894039023417</v>
      </c>
      <c r="O218" s="18">
        <f t="shared" si="394"/>
        <v>0.13085555565653931</v>
      </c>
      <c r="P218" s="18">
        <f t="shared" si="395"/>
        <v>0.13286122259469821</v>
      </c>
      <c r="Q218" s="18">
        <f t="shared" si="396"/>
        <v>5.6025224419920173E-2</v>
      </c>
      <c r="R218" s="18">
        <f t="shared" si="397"/>
        <v>7.8768557610104012E-2</v>
      </c>
      <c r="S218" s="18">
        <f t="shared" si="398"/>
        <v>4.0600843313281759E-2</v>
      </c>
      <c r="T218" s="18">
        <f t="shared" si="399"/>
        <v>6.744881553095837E-2</v>
      </c>
      <c r="U218" s="18">
        <f t="shared" si="400"/>
        <v>7.9975869680060874E-2</v>
      </c>
      <c r="V218" s="18">
        <f t="shared" si="401"/>
        <v>5.5142867474191285E-3</v>
      </c>
      <c r="W218" s="18">
        <f t="shared" si="402"/>
        <v>1.8961313934351492E-2</v>
      </c>
      <c r="X218" s="18">
        <f t="shared" si="403"/>
        <v>2.2827542040651527E-2</v>
      </c>
      <c r="Y218" s="18">
        <f t="shared" si="404"/>
        <v>1.374104868000898E-2</v>
      </c>
      <c r="Z218" s="18">
        <f t="shared" si="405"/>
        <v>3.1609844594658168E-2</v>
      </c>
      <c r="AA218" s="18">
        <f t="shared" si="406"/>
        <v>3.2094339272058438E-2</v>
      </c>
      <c r="AB218" s="18">
        <f t="shared" si="407"/>
        <v>1.629312998084247E-2</v>
      </c>
      <c r="AC218" s="18">
        <f t="shared" si="408"/>
        <v>4.2127546293067961E-4</v>
      </c>
      <c r="AD218" s="18">
        <f t="shared" si="409"/>
        <v>4.8129850862658656E-3</v>
      </c>
      <c r="AE218" s="18">
        <f t="shared" si="410"/>
        <v>5.7943568561837936E-3</v>
      </c>
      <c r="AF218" s="18">
        <f t="shared" si="411"/>
        <v>3.4879155840946961E-3</v>
      </c>
      <c r="AG218" s="18">
        <f t="shared" si="412"/>
        <v>1.3997015169207204E-3</v>
      </c>
      <c r="AH218" s="18">
        <f t="shared" si="413"/>
        <v>9.5137797264641458E-3</v>
      </c>
      <c r="AI218" s="18">
        <f t="shared" si="414"/>
        <v>9.6596006154478706E-3</v>
      </c>
      <c r="AJ218" s="18">
        <f t="shared" si="415"/>
        <v>4.9038282750235238E-3</v>
      </c>
      <c r="AK218" s="18">
        <f t="shared" si="416"/>
        <v>1.6596636312590941E-3</v>
      </c>
      <c r="AL218" s="18">
        <f t="shared" si="417"/>
        <v>2.0597900549936718E-5</v>
      </c>
      <c r="AM218" s="18">
        <f t="shared" si="418"/>
        <v>9.7735106420661355E-4</v>
      </c>
      <c r="AN218" s="18">
        <f t="shared" si="419"/>
        <v>1.1766337809656143E-3</v>
      </c>
      <c r="AO218" s="18">
        <f t="shared" si="420"/>
        <v>7.0827520694076755E-4</v>
      </c>
      <c r="AP218" s="18">
        <f t="shared" si="421"/>
        <v>2.842310421941146E-4</v>
      </c>
      <c r="AQ218" s="18">
        <f t="shared" si="422"/>
        <v>8.5546498615659677E-5</v>
      </c>
      <c r="AR218" s="18">
        <f t="shared" si="423"/>
        <v>2.2907295077047203E-3</v>
      </c>
      <c r="AS218" s="18">
        <f t="shared" si="424"/>
        <v>2.3258402862636955E-3</v>
      </c>
      <c r="AT218" s="18">
        <f t="shared" si="425"/>
        <v>1.1807446097438778E-3</v>
      </c>
      <c r="AU218" s="18">
        <f t="shared" si="426"/>
        <v>3.9961409264228887E-4</v>
      </c>
      <c r="AV218" s="18">
        <f t="shared" si="427"/>
        <v>1.0143477792773455E-4</v>
      </c>
      <c r="AW218" s="18">
        <f t="shared" si="428"/>
        <v>6.9938651982394171E-7</v>
      </c>
      <c r="AX218" s="18">
        <f t="shared" si="429"/>
        <v>1.6538854189671913E-4</v>
      </c>
      <c r="AY218" s="18">
        <f t="shared" si="430"/>
        <v>1.9911140684979845E-4</v>
      </c>
      <c r="AZ218" s="18">
        <f t="shared" si="431"/>
        <v>1.1985519638495715E-4</v>
      </c>
      <c r="BA218" s="18">
        <f t="shared" si="432"/>
        <v>4.8097924432537142E-5</v>
      </c>
      <c r="BB218" s="18">
        <f t="shared" si="433"/>
        <v>1.4476283076336485E-5</v>
      </c>
      <c r="BC218" s="18">
        <f t="shared" si="434"/>
        <v>3.4856019119937128E-6</v>
      </c>
      <c r="BD218" s="18">
        <f t="shared" si="435"/>
        <v>4.5963520181087889E-4</v>
      </c>
      <c r="BE218" s="18">
        <f t="shared" si="436"/>
        <v>4.6668018452682679E-4</v>
      </c>
      <c r="BF218" s="18">
        <f t="shared" si="437"/>
        <v>2.369165740264657E-4</v>
      </c>
      <c r="BG218" s="18">
        <f t="shared" si="438"/>
        <v>8.018262457454055E-5</v>
      </c>
      <c r="BH218" s="18">
        <f t="shared" si="439"/>
        <v>2.0352902630643438E-5</v>
      </c>
      <c r="BI218" s="18">
        <f t="shared" si="440"/>
        <v>4.1329716774971403E-6</v>
      </c>
      <c r="BJ218" s="19">
        <f t="shared" si="441"/>
        <v>0.30864029658706482</v>
      </c>
      <c r="BK218" s="19">
        <f t="shared" si="442"/>
        <v>0.28831030430052973</v>
      </c>
      <c r="BL218" s="19">
        <f t="shared" si="443"/>
        <v>0.37129058818132887</v>
      </c>
      <c r="BM218" s="19">
        <f t="shared" si="444"/>
        <v>0.38209015409695551</v>
      </c>
      <c r="BN218" s="19">
        <f t="shared" si="445"/>
        <v>0.61756246754629618</v>
      </c>
    </row>
    <row r="219" spans="1:66" x14ac:dyDescent="0.25">
      <c r="A219" t="s">
        <v>340</v>
      </c>
      <c r="B219" t="s">
        <v>130</v>
      </c>
      <c r="C219" t="s">
        <v>134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340</v>
      </c>
      <c r="B220" t="s">
        <v>139</v>
      </c>
      <c r="C220" t="s">
        <v>142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340</v>
      </c>
      <c r="B221" t="s">
        <v>132</v>
      </c>
      <c r="C221" t="s">
        <v>138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340</v>
      </c>
      <c r="B222" t="s">
        <v>135</v>
      </c>
      <c r="C222" t="s">
        <v>137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338</v>
      </c>
      <c r="B223" t="s">
        <v>93</v>
      </c>
      <c r="C223" t="s">
        <v>91</v>
      </c>
      <c r="D223" s="11">
        <v>44414</v>
      </c>
      <c r="E223" s="10">
        <f>VLOOKUP(A223,home!$A$2:$E$405,3,FALSE)</f>
        <v>1.3308</v>
      </c>
      <c r="F223" s="10">
        <f>VLOOKUP(B223,home!$B$2:$E$405,3,FALSE)</f>
        <v>0.90169999999999995</v>
      </c>
      <c r="G223" s="10">
        <f>VLOOKUP(C223,away!$B$2:$E$405,4,FALSE)</f>
        <v>1.052</v>
      </c>
      <c r="H223" s="10">
        <f>VLOOKUP(A223,away!$A$2:$E$405,3,FALSE)</f>
        <v>0.86150000000000004</v>
      </c>
      <c r="I223" s="10">
        <f>VLOOKUP(C223,away!$B$2:$E$405,3,FALSE)</f>
        <v>1.3929</v>
      </c>
      <c r="J223" s="10">
        <f>VLOOKUP(B223,home!$B$2:$E$405,4,FALSE)</f>
        <v>1.1608000000000001</v>
      </c>
      <c r="K223" s="12">
        <f t="shared" si="446"/>
        <v>1.26238144272</v>
      </c>
      <c r="L223" s="12">
        <f t="shared" si="447"/>
        <v>1.3929406726800002</v>
      </c>
      <c r="M223" s="13">
        <f t="shared" si="448"/>
        <v>7.0276197973345791E-2</v>
      </c>
      <c r="N223" s="13">
        <f t="shared" si="449"/>
        <v>8.8715368186468593E-2</v>
      </c>
      <c r="O223" s="13">
        <f t="shared" si="450"/>
        <v>9.7890574478385159E-2</v>
      </c>
      <c r="P223" s="13">
        <f t="shared" si="451"/>
        <v>0.12357524463871344</v>
      </c>
      <c r="Q223" s="13">
        <f t="shared" si="452"/>
        <v>5.5996317241335102E-2</v>
      </c>
      <c r="R223" s="13">
        <f t="shared" si="453"/>
        <v>6.8177881331476745E-2</v>
      </c>
      <c r="S223" s="13">
        <f t="shared" si="454"/>
        <v>5.4324371294637235E-2</v>
      </c>
      <c r="T223" s="13">
        <f t="shared" si="455"/>
        <v>7.7999547805748012E-2</v>
      </c>
      <c r="U223" s="13">
        <f t="shared" si="456"/>
        <v>8.6066492196822553E-2</v>
      </c>
      <c r="V223" s="13">
        <f t="shared" si="457"/>
        <v>1.061391048807046E-2</v>
      </c>
      <c r="W223" s="13">
        <f t="shared" si="458"/>
        <v>2.3562903915374474E-2</v>
      </c>
      <c r="X223" s="13">
        <f t="shared" si="459"/>
        <v>3.2821727230175929E-2</v>
      </c>
      <c r="Y223" s="13">
        <f t="shared" si="460"/>
        <v>2.2859359403260372E-2</v>
      </c>
      <c r="Z223" s="13">
        <f t="shared" si="461"/>
        <v>3.1655914627921472E-2</v>
      </c>
      <c r="AA223" s="13">
        <f t="shared" si="462"/>
        <v>3.9961839178616655E-2</v>
      </c>
      <c r="AB223" s="13">
        <f t="shared" si="463"/>
        <v>2.5223542098023355E-2</v>
      </c>
      <c r="AC223" s="13">
        <f t="shared" si="464"/>
        <v>1.1664836592630752E-3</v>
      </c>
      <c r="AD223" s="13">
        <f t="shared" si="465"/>
        <v>7.4363431598407923E-3</v>
      </c>
      <c r="AE223" s="13">
        <f t="shared" si="466"/>
        <v>1.035838484334795E-2</v>
      </c>
      <c r="AF223" s="13">
        <f t="shared" si="467"/>
        <v>7.214307775785707E-3</v>
      </c>
      <c r="AG223" s="13">
        <f t="shared" si="468"/>
        <v>3.3497009087078322E-3</v>
      </c>
      <c r="AH223" s="13">
        <f t="shared" si="469"/>
        <v>1.102370275402941E-2</v>
      </c>
      <c r="AI223" s="13">
        <f t="shared" si="470"/>
        <v>1.3916117786748082E-2</v>
      </c>
      <c r="AJ223" s="13">
        <f t="shared" si="471"/>
        <v>8.7837244243482489E-3</v>
      </c>
      <c r="AK223" s="13">
        <f t="shared" si="472"/>
        <v>3.6961369037545478E-3</v>
      </c>
      <c r="AL223" s="13">
        <f t="shared" si="473"/>
        <v>8.2046842440263267E-5</v>
      </c>
      <c r="AM223" s="13">
        <f t="shared" si="474"/>
        <v>1.877500321336165E-3</v>
      </c>
      <c r="AN223" s="13">
        <f t="shared" si="475"/>
        <v>2.6152465605589143E-3</v>
      </c>
      <c r="AO223" s="13">
        <f t="shared" si="476"/>
        <v>1.8214416516444956E-3</v>
      </c>
      <c r="AP223" s="13">
        <f t="shared" si="477"/>
        <v>8.4572005316301783E-4</v>
      </c>
      <c r="AQ223" s="13">
        <f t="shared" si="478"/>
        <v>2.9450946493796523E-4</v>
      </c>
      <c r="AR223" s="13">
        <f t="shared" si="479"/>
        <v>3.0710727859244204E-3</v>
      </c>
      <c r="AS223" s="13">
        <f t="shared" si="480"/>
        <v>3.8768652941933985E-3</v>
      </c>
      <c r="AT223" s="13">
        <f t="shared" si="481"/>
        <v>2.4470414016574799E-3</v>
      </c>
      <c r="AU223" s="13">
        <f t="shared" si="482"/>
        <v>1.029699885006647E-3</v>
      </c>
      <c r="AV223" s="13">
        <f t="shared" si="483"/>
        <v>3.2496850660082728E-4</v>
      </c>
      <c r="AW223" s="13">
        <f t="shared" si="484"/>
        <v>4.0075836164151726E-6</v>
      </c>
      <c r="AX223" s="13">
        <f t="shared" si="485"/>
        <v>3.9502026072593471E-4</v>
      </c>
      <c r="AY223" s="13">
        <f t="shared" si="486"/>
        <v>5.5023978769781258E-4</v>
      </c>
      <c r="AZ223" s="13">
        <f t="shared" si="487"/>
        <v>3.8322569000554576E-4</v>
      </c>
      <c r="BA223" s="13">
        <f t="shared" si="488"/>
        <v>1.7793688347486066E-4</v>
      </c>
      <c r="BB223" s="13">
        <f t="shared" si="489"/>
        <v>6.1963880540513879E-5</v>
      </c>
      <c r="BC223" s="13">
        <f t="shared" si="490"/>
        <v>1.7262401888393321E-5</v>
      </c>
      <c r="BD223" s="13">
        <f t="shared" si="491"/>
        <v>7.1297036537913228E-4</v>
      </c>
      <c r="BE223" s="13">
        <f t="shared" si="492"/>
        <v>9.0004055846391428E-4</v>
      </c>
      <c r="BF223" s="13">
        <f t="shared" si="493"/>
        <v>5.6809724935009531E-4</v>
      </c>
      <c r="BG223" s="13">
        <f t="shared" si="494"/>
        <v>2.3905180841327897E-4</v>
      </c>
      <c r="BH223" s="13">
        <f t="shared" si="495"/>
        <v>7.5443641697395052E-5</v>
      </c>
      <c r="BI223" s="13">
        <f t="shared" si="496"/>
        <v>1.9047730650001668E-5</v>
      </c>
      <c r="BJ223" s="14">
        <f t="shared" si="497"/>
        <v>0.33935402742601828</v>
      </c>
      <c r="BK223" s="14">
        <f t="shared" si="498"/>
        <v>0.26058849468416811</v>
      </c>
      <c r="BL223" s="14">
        <f t="shared" si="499"/>
        <v>0.3680043103795414</v>
      </c>
      <c r="BM223" s="14">
        <f t="shared" si="500"/>
        <v>0.49442493106384305</v>
      </c>
      <c r="BN223" s="14">
        <f t="shared" si="501"/>
        <v>0.50463158384972484</v>
      </c>
    </row>
    <row r="224" spans="1:66" x14ac:dyDescent="0.25">
      <c r="A224" t="s">
        <v>339</v>
      </c>
      <c r="B224" t="s">
        <v>128</v>
      </c>
      <c r="C224" t="s">
        <v>114</v>
      </c>
      <c r="D224" s="11">
        <v>44414</v>
      </c>
      <c r="E224" s="10">
        <f>VLOOKUP(A224,home!$A$2:$E$405,3,FALSE)</f>
        <v>1.1719999999999999</v>
      </c>
      <c r="F224" s="10">
        <f>VLOOKUP(B224,home!$B$2:$E$405,3,FALSE)</f>
        <v>0.1706</v>
      </c>
      <c r="G224" s="10">
        <f>VLOOKUP(C224,away!$B$2:$E$405,4,FALSE)</f>
        <v>0.76790000000000003</v>
      </c>
      <c r="H224" s="10">
        <f>VLOOKUP(A224,away!$A$2:$E$405,3,FALSE)</f>
        <v>1.0484</v>
      </c>
      <c r="I224" s="10">
        <f>VLOOKUP(C224,away!$B$2:$E$405,3,FALSE)</f>
        <v>1.5261</v>
      </c>
      <c r="J224" s="10">
        <f>VLOOKUP(B224,home!$B$2:$E$405,4,FALSE)</f>
        <v>0.7631</v>
      </c>
      <c r="K224" s="12">
        <f t="shared" si="446"/>
        <v>0.15353638327999999</v>
      </c>
      <c r="L224" s="12">
        <f t="shared" si="447"/>
        <v>1.220931948444</v>
      </c>
      <c r="M224" s="13">
        <f t="shared" si="448"/>
        <v>0.25297405833831682</v>
      </c>
      <c r="N224" s="13">
        <f t="shared" si="449"/>
        <v>3.8840721980928895E-2</v>
      </c>
      <c r="O224" s="13">
        <f t="shared" si="450"/>
        <v>0.30886410995278729</v>
      </c>
      <c r="P224" s="13">
        <f t="shared" si="451"/>
        <v>4.7421878367147216E-2</v>
      </c>
      <c r="Q224" s="13">
        <f t="shared" si="452"/>
        <v>2.98173198846791E-3</v>
      </c>
      <c r="R224" s="13">
        <f t="shared" si="453"/>
        <v>0.18855102978453922</v>
      </c>
      <c r="S224" s="13">
        <f t="shared" si="454"/>
        <v>2.2223964016707676E-3</v>
      </c>
      <c r="T224" s="13">
        <f t="shared" si="455"/>
        <v>3.6404918464179275E-3</v>
      </c>
      <c r="U224" s="13">
        <f t="shared" si="456"/>
        <v>2.8949443176837709E-2</v>
      </c>
      <c r="V224" s="13">
        <f t="shared" si="457"/>
        <v>4.6289424358758376E-5</v>
      </c>
      <c r="W224" s="13">
        <f t="shared" si="458"/>
        <v>1.5260144847321523E-4</v>
      </c>
      <c r="X224" s="13">
        <f t="shared" si="459"/>
        <v>1.8631598381977933E-4</v>
      </c>
      <c r="Y224" s="13">
        <f t="shared" si="460"/>
        <v>1.1373956857567197E-4</v>
      </c>
      <c r="Z224" s="13">
        <f t="shared" si="461"/>
        <v>7.6735992058653377E-2</v>
      </c>
      <c r="AA224" s="13">
        <f t="shared" si="462"/>
        <v>1.1781766688088443E-2</v>
      </c>
      <c r="AB224" s="13">
        <f t="shared" si="463"/>
        <v>9.0446492296894162E-4</v>
      </c>
      <c r="AC224" s="13">
        <f t="shared" si="464"/>
        <v>5.4233116481518446E-7</v>
      </c>
      <c r="AD224" s="13">
        <f t="shared" si="465"/>
        <v>5.8574686204666858E-6</v>
      </c>
      <c r="AE224" s="13">
        <f t="shared" si="466"/>
        <v>7.1515705757359792E-6</v>
      </c>
      <c r="AF224" s="13">
        <f t="shared" si="467"/>
        <v>4.3657904987340538E-6</v>
      </c>
      <c r="AG224" s="13">
        <f t="shared" si="468"/>
        <v>1.7767777000392234E-6</v>
      </c>
      <c r="AH224" s="13">
        <f t="shared" si="469"/>
        <v>2.3422356074988739E-2</v>
      </c>
      <c r="AI224" s="13">
        <f t="shared" si="470"/>
        <v>3.5961838396501079E-3</v>
      </c>
      <c r="AJ224" s="13">
        <f t="shared" si="471"/>
        <v>2.7607253017493052E-4</v>
      </c>
      <c r="AK224" s="13">
        <f t="shared" si="472"/>
        <v>1.4129059268672501E-5</v>
      </c>
      <c r="AL224" s="13">
        <f t="shared" si="473"/>
        <v>4.0665612437120733E-9</v>
      </c>
      <c r="AM224" s="13">
        <f t="shared" si="474"/>
        <v>1.7986690943250907E-7</v>
      </c>
      <c r="AN224" s="13">
        <f t="shared" si="475"/>
        <v>2.1960525619403377E-7</v>
      </c>
      <c r="AO224" s="13">
        <f t="shared" si="476"/>
        <v>1.3406153666676272E-7</v>
      </c>
      <c r="AP224" s="13">
        <f t="shared" si="477"/>
        <v>5.4560004391315783E-8</v>
      </c>
      <c r="AQ224" s="13">
        <f t="shared" si="478"/>
        <v>1.6653513117150591E-8</v>
      </c>
      <c r="AR224" s="13">
        <f t="shared" si="479"/>
        <v>5.7194205679570289E-3</v>
      </c>
      <c r="AS224" s="13">
        <f t="shared" si="480"/>
        <v>8.7813914846136571E-4</v>
      </c>
      <c r="AT224" s="13">
        <f t="shared" si="481"/>
        <v>6.7413154435668531E-5</v>
      </c>
      <c r="AU224" s="13">
        <f t="shared" si="482"/>
        <v>3.4501239725162123E-6</v>
      </c>
      <c r="AV224" s="13">
        <f t="shared" si="483"/>
        <v>1.3242988915194135E-7</v>
      </c>
      <c r="AW224" s="13">
        <f t="shared" si="484"/>
        <v>2.1175202919419869E-11</v>
      </c>
      <c r="AX224" s="13">
        <f t="shared" si="485"/>
        <v>4.6026857910031286E-9</v>
      </c>
      <c r="AY224" s="13">
        <f t="shared" si="486"/>
        <v>5.6195661308849627E-9</v>
      </c>
      <c r="AZ224" s="13">
        <f t="shared" si="487"/>
        <v>3.4305539127956436E-9</v>
      </c>
      <c r="BA224" s="13">
        <f t="shared" si="488"/>
        <v>1.396157624330591E-9</v>
      </c>
      <c r="BB224" s="13">
        <f t="shared" si="489"/>
        <v>4.261533621522236E-10</v>
      </c>
      <c r="BC224" s="13">
        <f t="shared" si="490"/>
        <v>1.0406085095769511E-10</v>
      </c>
      <c r="BD224" s="13">
        <f t="shared" si="491"/>
        <v>1.1638372163344094E-3</v>
      </c>
      <c r="BE224" s="13">
        <f t="shared" si="492"/>
        <v>1.7869135692264815E-4</v>
      </c>
      <c r="BF224" s="13">
        <f t="shared" si="493"/>
        <v>1.3717812332649493E-5</v>
      </c>
      <c r="BG224" s="13">
        <f t="shared" si="494"/>
        <v>7.0206109735626135E-7</v>
      </c>
      <c r="BH224" s="13">
        <f t="shared" si="495"/>
        <v>2.6947980432417084E-8</v>
      </c>
      <c r="BI224" s="13">
        <f t="shared" si="496"/>
        <v>8.2749909045870543E-10</v>
      </c>
      <c r="BJ224" s="14">
        <f t="shared" si="497"/>
        <v>4.5935374750475842E-2</v>
      </c>
      <c r="BK224" s="14">
        <f t="shared" si="498"/>
        <v>0.30266517454878578</v>
      </c>
      <c r="BL224" s="14">
        <f t="shared" si="499"/>
        <v>0.57438508767618623</v>
      </c>
      <c r="BM224" s="14">
        <f t="shared" si="500"/>
        <v>0.16008809302352303</v>
      </c>
      <c r="BN224" s="14">
        <f t="shared" si="501"/>
        <v>0.83963353041218736</v>
      </c>
    </row>
    <row r="225" spans="1:66" x14ac:dyDescent="0.25">
      <c r="A225" t="s">
        <v>340</v>
      </c>
      <c r="B225" t="s">
        <v>144</v>
      </c>
      <c r="C225" t="s">
        <v>143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340</v>
      </c>
      <c r="B226" t="s">
        <v>141</v>
      </c>
      <c r="C226" t="s">
        <v>131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340</v>
      </c>
      <c r="B227" t="s">
        <v>133</v>
      </c>
      <c r="C227" t="s">
        <v>140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340</v>
      </c>
      <c r="B228" t="s">
        <v>136</v>
      </c>
      <c r="C228" t="s">
        <v>129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341</v>
      </c>
      <c r="B229" t="s">
        <v>318</v>
      </c>
      <c r="C229" t="s">
        <v>319</v>
      </c>
      <c r="D229" s="11">
        <v>44414</v>
      </c>
      <c r="E229" s="10">
        <f>VLOOKUP(A229,home!$A$2:$E$405,3,FALSE)</f>
        <v>1.3095000000000001</v>
      </c>
      <c r="F229" s="10">
        <f>VLOOKUP(B229,home!$B$2:$E$405,3,FALSE)</f>
        <v>1.1455</v>
      </c>
      <c r="G229" s="10">
        <f>VLOOKUP(C229,away!$B$2:$E$405,4,FALSE)</f>
        <v>1.5273000000000001</v>
      </c>
      <c r="H229" s="10">
        <f>VLOOKUP(A229,away!$A$2:$E$405,3,FALSE)</f>
        <v>1.2142999999999999</v>
      </c>
      <c r="I229" s="10">
        <f>VLOOKUP(C229,away!$B$2:$E$405,3,FALSE)</f>
        <v>1.2353000000000001</v>
      </c>
      <c r="J229" s="10">
        <f>VLOOKUP(B229,home!$B$2:$E$405,4,FALSE)</f>
        <v>0.4118</v>
      </c>
      <c r="K229" s="12">
        <f t="shared" si="446"/>
        <v>2.290999255425</v>
      </c>
      <c r="L229" s="12">
        <f t="shared" si="447"/>
        <v>0.61771020852200009</v>
      </c>
      <c r="M229" s="13">
        <f t="shared" si="448"/>
        <v>5.4546078146329849E-2</v>
      </c>
      <c r="N229" s="13">
        <f t="shared" si="449"/>
        <v>0.12496502441959552</v>
      </c>
      <c r="O229" s="13">
        <f t="shared" si="450"/>
        <v>3.3693669305826714E-2</v>
      </c>
      <c r="P229" s="13">
        <f t="shared" si="451"/>
        <v>7.7192171292185169E-2</v>
      </c>
      <c r="Q229" s="13">
        <f t="shared" si="452"/>
        <v>0.14314738894973017</v>
      </c>
      <c r="R229" s="13">
        <f t="shared" si="453"/>
        <v>1.0406461746386767E-2</v>
      </c>
      <c r="S229" s="13">
        <f t="shared" si="454"/>
        <v>2.7310081271182046E-2</v>
      </c>
      <c r="T229" s="13">
        <f t="shared" si="455"/>
        <v>8.8423603477517654E-2</v>
      </c>
      <c r="U229" s="13">
        <f t="shared" si="456"/>
        <v>2.3841196112580825E-2</v>
      </c>
      <c r="V229" s="13">
        <f t="shared" si="457"/>
        <v>4.2942785319824324E-3</v>
      </c>
      <c r="W229" s="13">
        <f t="shared" si="458"/>
        <v>0.10931685383328824</v>
      </c>
      <c r="X229" s="13">
        <f t="shared" si="459"/>
        <v>6.7526136576329457E-2</v>
      </c>
      <c r="Y229" s="13">
        <f t="shared" si="460"/>
        <v>2.0855791952624766E-2</v>
      </c>
      <c r="Z229" s="13">
        <f t="shared" si="461"/>
        <v>2.1427258851122624E-3</v>
      </c>
      <c r="AA229" s="13">
        <f t="shared" si="462"/>
        <v>4.9089834073720671E-3</v>
      </c>
      <c r="AB229" s="13">
        <f t="shared" si="463"/>
        <v>5.6232386655915437E-3</v>
      </c>
      <c r="AC229" s="13">
        <f t="shared" si="464"/>
        <v>3.7982185805351709E-4</v>
      </c>
      <c r="AD229" s="13">
        <f t="shared" si="465"/>
        <v>6.2611207684366732E-2</v>
      </c>
      <c r="AE229" s="13">
        <f t="shared" si="466"/>
        <v>3.8675582154524421E-2</v>
      </c>
      <c r="AF229" s="13">
        <f t="shared" si="467"/>
        <v>1.1945150958690514E-2</v>
      </c>
      <c r="AG229" s="13">
        <f t="shared" si="468"/>
        <v>2.4595472298398289E-3</v>
      </c>
      <c r="AH229" s="13">
        <f t="shared" si="469"/>
        <v>3.3089591332454571E-4</v>
      </c>
      <c r="AI229" s="13">
        <f t="shared" si="470"/>
        <v>7.5808229104970949E-4</v>
      </c>
      <c r="AJ229" s="13">
        <f t="shared" si="471"/>
        <v>8.6838298217288144E-4</v>
      </c>
      <c r="AK229" s="13">
        <f t="shared" si="472"/>
        <v>6.6315492186060413E-4</v>
      </c>
      <c r="AL229" s="13">
        <f t="shared" si="473"/>
        <v>2.1500555071056675E-5</v>
      </c>
      <c r="AM229" s="13">
        <f t="shared" si="474"/>
        <v>2.8688446037228844E-2</v>
      </c>
      <c r="AN229" s="13">
        <f t="shared" si="475"/>
        <v>1.7721145983828773E-2</v>
      </c>
      <c r="AO229" s="13">
        <f t="shared" si="476"/>
        <v>5.4732663904598381E-3</v>
      </c>
      <c r="AP229" s="13">
        <f t="shared" si="477"/>
        <v>1.1269641744491338E-3</v>
      </c>
      <c r="AQ229" s="13">
        <f t="shared" si="478"/>
        <v>1.7403431879894953E-4</v>
      </c>
      <c r="AR229" s="13">
        <f t="shared" si="479"/>
        <v>4.0879556723756565E-5</v>
      </c>
      <c r="AS229" s="13">
        <f t="shared" si="480"/>
        <v>9.3655034016230327E-5</v>
      </c>
      <c r="AT229" s="13">
        <f t="shared" si="481"/>
        <v>1.0728180659899339E-4</v>
      </c>
      <c r="AU229" s="13">
        <f t="shared" si="482"/>
        <v>8.1927513012980895E-5</v>
      </c>
      <c r="AV229" s="13">
        <f t="shared" si="483"/>
        <v>4.6923967827890317E-5</v>
      </c>
      <c r="AW229" s="13">
        <f t="shared" si="484"/>
        <v>8.4519495887377505E-7</v>
      </c>
      <c r="AX229" s="13">
        <f t="shared" si="485"/>
        <v>1.0954201418431926E-2</v>
      </c>
      <c r="AY229" s="13">
        <f t="shared" si="486"/>
        <v>6.7665220423715729E-3</v>
      </c>
      <c r="AZ229" s="13">
        <f t="shared" si="487"/>
        <v>2.0898748708810273E-3</v>
      </c>
      <c r="BA229" s="13">
        <f t="shared" si="488"/>
        <v>4.3031234742560247E-4</v>
      </c>
      <c r="BB229" s="13">
        <f t="shared" si="489"/>
        <v>6.6452082464465059E-5</v>
      </c>
      <c r="BC229" s="13">
        <f t="shared" si="490"/>
        <v>8.2096259431691727E-6</v>
      </c>
      <c r="BD229" s="13">
        <f t="shared" si="491"/>
        <v>4.2086199180197658E-6</v>
      </c>
      <c r="BE229" s="13">
        <f t="shared" si="492"/>
        <v>9.6419450985501063E-6</v>
      </c>
      <c r="BF229" s="13">
        <f t="shared" si="493"/>
        <v>1.1044844520813514E-5</v>
      </c>
      <c r="BG229" s="13">
        <f t="shared" si="494"/>
        <v>8.4345768578228831E-6</v>
      </c>
      <c r="BH229" s="13">
        <f t="shared" si="495"/>
        <v>4.8309023252742909E-6</v>
      </c>
      <c r="BI229" s="13">
        <f t="shared" si="496"/>
        <v>2.2135187260468604E-6</v>
      </c>
      <c r="BJ229" s="14">
        <f t="shared" si="497"/>
        <v>0.74342571652879075</v>
      </c>
      <c r="BK229" s="14">
        <f t="shared" si="498"/>
        <v>0.17051045369717566</v>
      </c>
      <c r="BL229" s="14">
        <f t="shared" si="499"/>
        <v>8.1505107631792056E-2</v>
      </c>
      <c r="BM229" s="14">
        <f t="shared" si="500"/>
        <v>0.54686753303540403</v>
      </c>
      <c r="BN229" s="14">
        <f t="shared" si="501"/>
        <v>0.4439507938600542</v>
      </c>
    </row>
    <row r="230" spans="1:66" s="10" customFormat="1" x14ac:dyDescent="0.25">
      <c r="A230" t="s">
        <v>341</v>
      </c>
      <c r="B230" t="s">
        <v>149</v>
      </c>
      <c r="C230" t="s">
        <v>154</v>
      </c>
      <c r="D230" s="11">
        <v>44414</v>
      </c>
      <c r="E230" s="10">
        <f>VLOOKUP(A230,home!$A$2:$E$405,3,FALSE)</f>
        <v>1.3095000000000001</v>
      </c>
      <c r="F230" s="10">
        <f>VLOOKUP(B230,home!$B$2:$E$405,3,FALSE)</f>
        <v>2.0364</v>
      </c>
      <c r="G230" s="10">
        <f>VLOOKUP(C230,away!$B$2:$E$405,4,FALSE)</f>
        <v>2.0364</v>
      </c>
      <c r="H230" s="10">
        <f>VLOOKUP(A230,away!$A$2:$E$405,3,FALSE)</f>
        <v>1.2142999999999999</v>
      </c>
      <c r="I230" s="10">
        <f>VLOOKUP(C230,away!$B$2:$E$405,3,FALSE)</f>
        <v>0.54900000000000004</v>
      </c>
      <c r="J230" s="10">
        <f>VLOOKUP(B230,home!$B$2:$E$405,4,FALSE)</f>
        <v>0.82350000000000001</v>
      </c>
      <c r="K230" s="12">
        <f t="shared" si="446"/>
        <v>5.4303982351200002</v>
      </c>
      <c r="L230" s="12">
        <f t="shared" si="447"/>
        <v>0.54898685145000004</v>
      </c>
      <c r="M230" s="13">
        <f t="shared" si="448"/>
        <v>2.5303817796745319E-3</v>
      </c>
      <c r="N230" s="13">
        <f t="shared" si="449"/>
        <v>1.3740980750524384E-2</v>
      </c>
      <c r="O230" s="13">
        <f t="shared" si="450"/>
        <v>1.3891463261899691E-3</v>
      </c>
      <c r="P230" s="13">
        <f t="shared" si="451"/>
        <v>7.5436177580654393E-3</v>
      </c>
      <c r="Q230" s="13">
        <f t="shared" si="452"/>
        <v>3.7309498808232762E-2</v>
      </c>
      <c r="R230" s="13">
        <f t="shared" si="453"/>
        <v>3.8131153390918288E-4</v>
      </c>
      <c r="S230" s="13">
        <f t="shared" si="454"/>
        <v>5.6222908077452017E-3</v>
      </c>
      <c r="T230" s="13">
        <f t="shared" si="455"/>
        <v>2.0482424279909234E-2</v>
      </c>
      <c r="U230" s="13">
        <f t="shared" si="456"/>
        <v>2.0706734807713267E-3</v>
      </c>
      <c r="V230" s="13">
        <f t="shared" si="457"/>
        <v>1.8623633581916568E-3</v>
      </c>
      <c r="W230" s="13">
        <f t="shared" si="458"/>
        <v>6.7535145493812967E-2</v>
      </c>
      <c r="X230" s="13">
        <f t="shared" si="459"/>
        <v>3.7075906886866038E-2</v>
      </c>
      <c r="Y230" s="13">
        <f t="shared" si="460"/>
        <v>1.0177092693236979E-2</v>
      </c>
      <c r="Z230" s="13">
        <f t="shared" si="461"/>
        <v>6.9778339474124086E-5</v>
      </c>
      <c r="AA230" s="13">
        <f t="shared" si="462"/>
        <v>3.7892417152988767E-4</v>
      </c>
      <c r="AB230" s="13">
        <f t="shared" si="463"/>
        <v>1.0288545761601054E-3</v>
      </c>
      <c r="AC230" s="13">
        <f t="shared" si="464"/>
        <v>3.4700685815659816E-4</v>
      </c>
      <c r="AD230" s="13">
        <f t="shared" si="465"/>
        <v>9.168568372454361E-2</v>
      </c>
      <c r="AE230" s="13">
        <f t="shared" si="466"/>
        <v>5.0334234830977709E-2</v>
      </c>
      <c r="AF230" s="13">
        <f t="shared" si="467"/>
        <v>1.3816416550001688E-2</v>
      </c>
      <c r="AG230" s="13">
        <f t="shared" si="468"/>
        <v>2.528343673369033E-3</v>
      </c>
      <c r="AH230" s="13">
        <f t="shared" si="469"/>
        <v>9.5768477218271575E-6</v>
      </c>
      <c r="AI230" s="13">
        <f t="shared" si="470"/>
        <v>5.200609696662319E-5</v>
      </c>
      <c r="AJ230" s="13">
        <f t="shared" si="471"/>
        <v>1.4120690859151512E-4</v>
      </c>
      <c r="AK230" s="13">
        <f t="shared" si="472"/>
        <v>2.5560324906737157E-4</v>
      </c>
      <c r="AL230" s="13">
        <f t="shared" si="473"/>
        <v>4.1380112967732601E-5</v>
      </c>
      <c r="AM230" s="13">
        <f t="shared" si="474"/>
        <v>9.9577955016706424E-2</v>
      </c>
      <c r="AN230" s="13">
        <f t="shared" si="475"/>
        <v>5.4666987998451391E-2</v>
      </c>
      <c r="AO230" s="13">
        <f t="shared" si="476"/>
        <v>1.5005728809762385E-2</v>
      </c>
      <c r="AP230" s="13">
        <f t="shared" si="477"/>
        <v>2.7459826043280031E-3</v>
      </c>
      <c r="AQ230" s="13">
        <f t="shared" si="478"/>
        <v>3.7687708602162539E-4</v>
      </c>
      <c r="AR230" s="13">
        <f t="shared" si="479"/>
        <v>1.0515126955243998E-6</v>
      </c>
      <c r="AS230" s="13">
        <f t="shared" si="480"/>
        <v>5.7101326859819742E-6</v>
      </c>
      <c r="AT230" s="13">
        <f t="shared" si="481"/>
        <v>1.5504147230128774E-5</v>
      </c>
      <c r="AU230" s="13">
        <f t="shared" si="482"/>
        <v>2.8064564585177303E-5</v>
      </c>
      <c r="AV230" s="13">
        <f t="shared" si="483"/>
        <v>3.8100440498189531E-5</v>
      </c>
      <c r="AW230" s="13">
        <f t="shared" si="484"/>
        <v>3.4267529368444011E-6</v>
      </c>
      <c r="AX230" s="13">
        <f t="shared" si="485"/>
        <v>9.0124658529930207E-2</v>
      </c>
      <c r="AY230" s="13">
        <f t="shared" si="486"/>
        <v>4.9477252524352776E-2</v>
      </c>
      <c r="AZ230" s="13">
        <f t="shared" si="487"/>
        <v>1.3581180540870498E-2</v>
      </c>
      <c r="BA230" s="13">
        <f t="shared" si="488"/>
        <v>2.4852965147021677E-3</v>
      </c>
      <c r="BB230" s="13">
        <f t="shared" si="489"/>
        <v>3.4109877713150045E-4</v>
      </c>
      <c r="BC230" s="13">
        <f t="shared" si="490"/>
        <v>3.7451748738173558E-5</v>
      </c>
      <c r="BD230" s="13">
        <f t="shared" si="491"/>
        <v>9.6211107329273779E-8</v>
      </c>
      <c r="BE230" s="13">
        <f t="shared" si="492"/>
        <v>5.2246462743982925E-7</v>
      </c>
      <c r="BF230" s="13">
        <f t="shared" si="493"/>
        <v>1.4185954953809388E-6</v>
      </c>
      <c r="BG230" s="13">
        <f t="shared" si="494"/>
        <v>2.567846158155277E-6</v>
      </c>
      <c r="BH230" s="13">
        <f t="shared" si="495"/>
        <v>3.4861068113265229E-6</v>
      </c>
      <c r="BI230" s="13">
        <f t="shared" si="496"/>
        <v>3.7861896551334722E-6</v>
      </c>
      <c r="BJ230" s="14">
        <f t="shared" si="497"/>
        <v>0.67310619784246961</v>
      </c>
      <c r="BK230" s="14">
        <f t="shared" si="498"/>
        <v>6.742429319915394E-2</v>
      </c>
      <c r="BL230" s="14">
        <f t="shared" si="499"/>
        <v>5.8076114024575767E-3</v>
      </c>
      <c r="BM230" s="14">
        <f t="shared" si="500"/>
        <v>0.63403911805554303</v>
      </c>
      <c r="BN230" s="14">
        <f t="shared" si="501"/>
        <v>6.2894936956596259E-2</v>
      </c>
    </row>
    <row r="231" spans="1:66" x14ac:dyDescent="0.25">
      <c r="A231" t="s">
        <v>342</v>
      </c>
      <c r="B231" t="s">
        <v>168</v>
      </c>
      <c r="C231" t="s">
        <v>169</v>
      </c>
      <c r="D231" s="11">
        <v>44414</v>
      </c>
      <c r="E231" s="10">
        <f>VLOOKUP(A231,home!$A$2:$E$405,3,FALSE)</f>
        <v>1.3226</v>
      </c>
      <c r="F231" s="10">
        <f>VLOOKUP(B231,home!$B$2:$E$405,3,FALSE)</f>
        <v>0.98870000000000002</v>
      </c>
      <c r="G231" s="10">
        <f>VLOOKUP(C231,away!$B$2:$E$405,4,FALSE)</f>
        <v>1.105</v>
      </c>
      <c r="H231" s="10">
        <f>VLOOKUP(A231,away!$A$2:$E$405,3,FALSE)</f>
        <v>1.2016</v>
      </c>
      <c r="I231" s="10">
        <f>VLOOKUP(C231,away!$B$2:$E$405,3,FALSE)</f>
        <v>1.3444</v>
      </c>
      <c r="J231" s="10">
        <f>VLOOKUP(B231,home!$B$2:$E$405,4,FALSE)</f>
        <v>1.0883</v>
      </c>
      <c r="K231" s="12">
        <f t="shared" si="446"/>
        <v>1.4449583551</v>
      </c>
      <c r="L231" s="12">
        <f t="shared" si="447"/>
        <v>1.7580736008320001</v>
      </c>
      <c r="M231" s="13">
        <f t="shared" si="448"/>
        <v>4.063880194151516E-2</v>
      </c>
      <c r="N231" s="13">
        <f t="shared" si="449"/>
        <v>5.8721376406646424E-2</v>
      </c>
      <c r="O231" s="13">
        <f t="shared" si="450"/>
        <v>7.1446004862818033E-2</v>
      </c>
      <c r="P231" s="13">
        <f t="shared" si="451"/>
        <v>0.10323650166504414</v>
      </c>
      <c r="Q231" s="13">
        <f t="shared" si="452"/>
        <v>4.2424971730877899E-2</v>
      </c>
      <c r="R231" s="13">
        <f t="shared" si="453"/>
        <v>6.2803667517117565E-2</v>
      </c>
      <c r="S231" s="13">
        <f t="shared" si="454"/>
        <v>6.5564034659379697E-2</v>
      </c>
      <c r="T231" s="13">
        <f t="shared" si="455"/>
        <v>7.4586222816100306E-2</v>
      </c>
      <c r="U231" s="13">
        <f t="shared" si="456"/>
        <v>9.0748684109781486E-2</v>
      </c>
      <c r="V231" s="13">
        <f t="shared" si="457"/>
        <v>1.8506127285885309E-2</v>
      </c>
      <c r="W231" s="13">
        <f t="shared" si="458"/>
        <v>2.043410578913777E-2</v>
      </c>
      <c r="X231" s="13">
        <f t="shared" si="459"/>
        <v>3.5924661944491454E-2</v>
      </c>
      <c r="Y231" s="13">
        <f t="shared" si="460"/>
        <v>3.1579099891712217E-2</v>
      </c>
      <c r="Z231" s="13">
        <f t="shared" si="461"/>
        <v>3.6804489965758198E-2</v>
      </c>
      <c r="AA231" s="13">
        <f t="shared" si="462"/>
        <v>5.3180955281216413E-2</v>
      </c>
      <c r="AB231" s="13">
        <f t="shared" si="463"/>
        <v>3.8422132832896576E-2</v>
      </c>
      <c r="AC231" s="13">
        <f t="shared" si="464"/>
        <v>2.9382445918193891E-3</v>
      </c>
      <c r="AD231" s="13">
        <f t="shared" si="465"/>
        <v>7.3816079722529796E-3</v>
      </c>
      <c r="AE231" s="13">
        <f t="shared" si="466"/>
        <v>1.2977410107708994E-2</v>
      </c>
      <c r="AF231" s="13">
        <f t="shared" si="467"/>
        <v>1.1407621058766776E-2</v>
      </c>
      <c r="AG231" s="13">
        <f t="shared" si="468"/>
        <v>6.68514581057102E-3</v>
      </c>
      <c r="AH231" s="13">
        <f t="shared" si="469"/>
        <v>1.6176250550221438E-2</v>
      </c>
      <c r="AI231" s="13">
        <f t="shared" si="470"/>
        <v>2.3374008386733435E-2</v>
      </c>
      <c r="AJ231" s="13">
        <f t="shared" si="471"/>
        <v>1.6887234355293979E-2</v>
      </c>
      <c r="AK231" s="13">
        <f t="shared" si="472"/>
        <v>8.1337834587379299E-3</v>
      </c>
      <c r="AL231" s="13">
        <f t="shared" si="473"/>
        <v>2.9856597951111755E-4</v>
      </c>
      <c r="AM231" s="13">
        <f t="shared" si="474"/>
        <v>2.1332232227159434E-3</v>
      </c>
      <c r="AN231" s="13">
        <f t="shared" si="475"/>
        <v>3.7503634325386625E-3</v>
      </c>
      <c r="AO231" s="13">
        <f t="shared" si="476"/>
        <v>3.2967074721359539E-3</v>
      </c>
      <c r="AP231" s="13">
        <f t="shared" si="477"/>
        <v>1.9319514588092724E-3</v>
      </c>
      <c r="AQ231" s="13">
        <f t="shared" si="478"/>
        <v>8.4912821445536351E-4</v>
      </c>
      <c r="AR231" s="13">
        <f t="shared" si="479"/>
        <v>5.6878078105576857E-3</v>
      </c>
      <c r="AS231" s="13">
        <f t="shared" si="480"/>
        <v>8.2186454180683648E-3</v>
      </c>
      <c r="AT231" s="13">
        <f t="shared" si="481"/>
        <v>5.9378001822211098E-3</v>
      </c>
      <c r="AU231" s="13">
        <f t="shared" si="482"/>
        <v>2.8599579947382308E-3</v>
      </c>
      <c r="AV231" s="13">
        <f t="shared" si="483"/>
        <v>1.033130049933013E-3</v>
      </c>
      <c r="AW231" s="13">
        <f t="shared" si="484"/>
        <v>2.1068334372544971E-5</v>
      </c>
      <c r="AX231" s="13">
        <f t="shared" si="485"/>
        <v>5.1373645315945776E-4</v>
      </c>
      <c r="AY231" s="13">
        <f t="shared" si="486"/>
        <v>9.0318649608470808E-4</v>
      </c>
      <c r="AZ231" s="13">
        <f t="shared" si="487"/>
        <v>7.9393416769724015E-4</v>
      </c>
      <c r="BA231" s="13">
        <f t="shared" si="488"/>
        <v>4.6526490034234799E-4</v>
      </c>
      <c r="BB231" s="13">
        <f t="shared" si="489"/>
        <v>2.044924846714034E-4</v>
      </c>
      <c r="BC231" s="13">
        <f t="shared" si="490"/>
        <v>7.1902567773867368E-5</v>
      </c>
      <c r="BD231" s="13">
        <f t="shared" si="491"/>
        <v>1.6665974597245862E-3</v>
      </c>
      <c r="BE231" s="13">
        <f t="shared" si="492"/>
        <v>2.4081639240174763E-3</v>
      </c>
      <c r="BF231" s="13">
        <f t="shared" si="493"/>
        <v>1.7398482912297274E-3</v>
      </c>
      <c r="BG231" s="13">
        <f t="shared" si="494"/>
        <v>8.3800277500628399E-4</v>
      </c>
      <c r="BH231" s="13">
        <f t="shared" si="495"/>
        <v>3.0271977783557911E-4</v>
      </c>
      <c r="BI231" s="13">
        <f t="shared" si="496"/>
        <v>8.7483494447507205E-5</v>
      </c>
      <c r="BJ231" s="14">
        <f t="shared" si="497"/>
        <v>0.31703611439864993</v>
      </c>
      <c r="BK231" s="14">
        <f t="shared" si="498"/>
        <v>0.23208546261923951</v>
      </c>
      <c r="BL231" s="14">
        <f t="shared" si="499"/>
        <v>0.41195287853259638</v>
      </c>
      <c r="BM231" s="14">
        <f t="shared" si="500"/>
        <v>0.61772550323051278</v>
      </c>
      <c r="BN231" s="14">
        <f t="shared" si="501"/>
        <v>0.37927132412401926</v>
      </c>
    </row>
    <row r="232" spans="1:66" x14ac:dyDescent="0.25">
      <c r="A232" t="s">
        <v>343</v>
      </c>
      <c r="B232" t="s">
        <v>180</v>
      </c>
      <c r="C232" t="s">
        <v>195</v>
      </c>
      <c r="D232" s="11">
        <v>44414</v>
      </c>
      <c r="E232" s="10">
        <f>VLOOKUP(A232,home!$A$2:$E$405,3,FALSE)</f>
        <v>1.29</v>
      </c>
      <c r="F232" s="10">
        <f>VLOOKUP(B232,home!$B$2:$E$405,3,FALSE)</f>
        <v>0.59630000000000005</v>
      </c>
      <c r="G232" s="10">
        <f>VLOOKUP(C232,away!$B$2:$E$405,4,FALSE)</f>
        <v>0.90439999999999998</v>
      </c>
      <c r="H232" s="10">
        <f>VLOOKUP(A232,away!$A$2:$E$405,3,FALSE)</f>
        <v>1.1041000000000001</v>
      </c>
      <c r="I232" s="10">
        <f>VLOOKUP(C232,away!$B$2:$E$405,3,FALSE)</f>
        <v>1.8869</v>
      </c>
      <c r="J232" s="10">
        <f>VLOOKUP(B232,home!$B$2:$E$405,4,FALSE)</f>
        <v>1.1147</v>
      </c>
      <c r="K232" s="12">
        <f t="shared" si="446"/>
        <v>0.69568889880000007</v>
      </c>
      <c r="L232" s="12">
        <f t="shared" si="447"/>
        <v>2.3222838154629999</v>
      </c>
      <c r="M232" s="13">
        <f t="shared" si="448"/>
        <v>4.8900252727506477E-2</v>
      </c>
      <c r="N232" s="13">
        <f t="shared" si="449"/>
        <v>3.4019362971040683E-2</v>
      </c>
      <c r="O232" s="13">
        <f t="shared" si="450"/>
        <v>0.11356026548113869</v>
      </c>
      <c r="P232" s="13">
        <f t="shared" si="451"/>
        <v>7.9002616040009035E-2</v>
      </c>
      <c r="Q232" s="13">
        <f t="shared" si="452"/>
        <v>1.1833446581600394E-2</v>
      </c>
      <c r="R232" s="13">
        <f t="shared" si="453"/>
        <v>0.131859583303265</v>
      </c>
      <c r="S232" s="13">
        <f t="shared" si="454"/>
        <v>3.1908901248143696E-2</v>
      </c>
      <c r="T232" s="13">
        <f t="shared" si="455"/>
        <v>2.7480621477596553E-2</v>
      </c>
      <c r="U232" s="13">
        <f t="shared" si="456"/>
        <v>9.1733248304475309E-2</v>
      </c>
      <c r="V232" s="13">
        <f t="shared" si="457"/>
        <v>5.7279564759287575E-3</v>
      </c>
      <c r="W232" s="13">
        <f t="shared" si="458"/>
        <v>2.7441324737874015E-3</v>
      </c>
      <c r="X232" s="13">
        <f t="shared" si="459"/>
        <v>6.3726544313629273E-3</v>
      </c>
      <c r="Y232" s="13">
        <f t="shared" si="460"/>
        <v>7.3995561237463481E-3</v>
      </c>
      <c r="Z232" s="13">
        <f t="shared" si="461"/>
        <v>0.10207179207295583</v>
      </c>
      <c r="AA232" s="13">
        <f t="shared" si="462"/>
        <v>7.1010212625777225E-2</v>
      </c>
      <c r="AB232" s="13">
        <f t="shared" si="463"/>
        <v>2.4700508312590408E-2</v>
      </c>
      <c r="AC232" s="13">
        <f t="shared" si="464"/>
        <v>5.7837577635250345E-4</v>
      </c>
      <c r="AD232" s="13">
        <f t="shared" si="465"/>
        <v>4.7726562471261919E-4</v>
      </c>
      <c r="AE232" s="13">
        <f t="shared" si="466"/>
        <v>1.1083462359469535E-3</v>
      </c>
      <c r="AF232" s="13">
        <f t="shared" si="467"/>
        <v>1.2869472628344728E-3</v>
      </c>
      <c r="AG232" s="13">
        <f t="shared" si="468"/>
        <v>9.962189332783011E-4</v>
      </c>
      <c r="AH232" s="13">
        <f t="shared" si="469"/>
        <v>5.9259917686582481E-2</v>
      </c>
      <c r="AI232" s="13">
        <f t="shared" si="470"/>
        <v>4.1226466878357217E-2</v>
      </c>
      <c r="AJ232" s="13">
        <f t="shared" si="471"/>
        <v>1.4340397672009503E-2</v>
      </c>
      <c r="AK232" s="13">
        <f t="shared" si="472"/>
        <v>3.3254851549314596E-3</v>
      </c>
      <c r="AL232" s="13">
        <f t="shared" si="473"/>
        <v>3.7376657041542405E-5</v>
      </c>
      <c r="AM232" s="13">
        <f t="shared" si="474"/>
        <v>6.6405679378283257E-5</v>
      </c>
      <c r="AN232" s="13">
        <f t="shared" si="475"/>
        <v>1.5421283447501226E-4</v>
      </c>
      <c r="AO232" s="13">
        <f t="shared" si="476"/>
        <v>1.790629848189978E-4</v>
      </c>
      <c r="AP232" s="13">
        <f t="shared" si="477"/>
        <v>1.3861169053121846E-4</v>
      </c>
      <c r="AQ232" s="13">
        <f t="shared" si="478"/>
        <v>8.0473921388653674E-5</v>
      </c>
      <c r="AR232" s="13">
        <f t="shared" si="479"/>
        <v>2.7523669549843994E-2</v>
      </c>
      <c r="AS232" s="13">
        <f t="shared" si="480"/>
        <v>1.9147911360066064E-2</v>
      </c>
      <c r="AT232" s="13">
        <f t="shared" si="481"/>
        <v>6.6604946842021848E-3</v>
      </c>
      <c r="AU232" s="13">
        <f t="shared" si="482"/>
        <v>1.5445440707719579E-3</v>
      </c>
      <c r="AV232" s="13">
        <f t="shared" si="483"/>
        <v>2.6863054093585308E-4</v>
      </c>
      <c r="AW232" s="13">
        <f t="shared" si="484"/>
        <v>1.6773678846284771E-6</v>
      </c>
      <c r="AX232" s="13">
        <f t="shared" si="485"/>
        <v>7.6996156601239578E-6</v>
      </c>
      <c r="AY232" s="13">
        <f t="shared" si="486"/>
        <v>1.7880692832791326E-5</v>
      </c>
      <c r="AZ232" s="13">
        <f t="shared" si="487"/>
        <v>2.0762021787428282E-5</v>
      </c>
      <c r="BA232" s="13">
        <f t="shared" si="488"/>
        <v>1.6071769057744959E-5</v>
      </c>
      <c r="BB232" s="13">
        <f t="shared" si="489"/>
        <v>9.3308022921650392E-6</v>
      </c>
      <c r="BC232" s="13">
        <f t="shared" si="490"/>
        <v>4.3337542296759837E-6</v>
      </c>
      <c r="BD232" s="13">
        <f t="shared" si="491"/>
        <v>1.0652962056292422E-2</v>
      </c>
      <c r="BE232" s="13">
        <f t="shared" si="492"/>
        <v>7.4111474419002602E-3</v>
      </c>
      <c r="BF232" s="13">
        <f t="shared" si="493"/>
        <v>2.5779265013500144E-3</v>
      </c>
      <c r="BG232" s="13">
        <f t="shared" si="494"/>
        <v>5.9781161630384299E-4</v>
      </c>
      <c r="BH232" s="13">
        <f t="shared" si="495"/>
        <v>1.0397272625906713E-4</v>
      </c>
      <c r="BI232" s="13">
        <f t="shared" si="496"/>
        <v>1.4466534287280857E-5</v>
      </c>
      <c r="BJ232" s="14">
        <f t="shared" si="497"/>
        <v>9.4413397882358724E-2</v>
      </c>
      <c r="BK232" s="14">
        <f t="shared" si="498"/>
        <v>0.16617335961781476</v>
      </c>
      <c r="BL232" s="14">
        <f t="shared" si="499"/>
        <v>0.62751962250134019</v>
      </c>
      <c r="BM232" s="14">
        <f t="shared" si="500"/>
        <v>0.57098644164496126</v>
      </c>
      <c r="BN232" s="14">
        <f t="shared" si="501"/>
        <v>0.4191755271045603</v>
      </c>
    </row>
    <row r="233" spans="1:66" x14ac:dyDescent="0.25">
      <c r="A233" t="s">
        <v>344</v>
      </c>
      <c r="B233" t="s">
        <v>210</v>
      </c>
      <c r="C233" t="s">
        <v>200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346</v>
      </c>
      <c r="B234" t="s">
        <v>322</v>
      </c>
      <c r="C234" t="s">
        <v>242</v>
      </c>
      <c r="D234" s="11">
        <v>44414</v>
      </c>
      <c r="E234" s="10">
        <f>VLOOKUP(A234,home!$A$2:$E$405,3,FALSE)</f>
        <v>1.4510000000000001</v>
      </c>
      <c r="F234" s="10">
        <f>VLOOKUP(B234,home!$B$2:$E$405,3,FALSE)</f>
        <v>0.45950000000000002</v>
      </c>
      <c r="G234" s="10">
        <f>VLOOKUP(C234,away!$B$2:$E$405,4,FALSE)</f>
        <v>0.68920000000000003</v>
      </c>
      <c r="H234" s="10">
        <f>VLOOKUP(A234,away!$A$2:$E$405,3,FALSE)</f>
        <v>1.0980000000000001</v>
      </c>
      <c r="I234" s="10">
        <f>VLOOKUP(C234,away!$B$2:$E$405,3,FALSE)</f>
        <v>1.8214999999999999</v>
      </c>
      <c r="J234" s="10">
        <f>VLOOKUP(B234,home!$B$2:$E$405,4,FALSE)</f>
        <v>2.4287000000000001</v>
      </c>
      <c r="K234" s="12">
        <f t="shared" si="446"/>
        <v>0.45951341740000001</v>
      </c>
      <c r="L234" s="12">
        <f t="shared" si="447"/>
        <v>4.8574170008999999</v>
      </c>
      <c r="M234" s="13">
        <f t="shared" si="448"/>
        <v>4.907795506714936E-3</v>
      </c>
      <c r="N234" s="13">
        <f t="shared" si="449"/>
        <v>2.2551978851909453E-3</v>
      </c>
      <c r="O234" s="13">
        <f t="shared" si="450"/>
        <v>2.3839209331257764E-2</v>
      </c>
      <c r="P234" s="13">
        <f t="shared" si="451"/>
        <v>1.0954436547920226E-2</v>
      </c>
      <c r="Q234" s="13">
        <f t="shared" si="452"/>
        <v>5.1814684356867198E-4</v>
      </c>
      <c r="R234" s="13">
        <f t="shared" si="453"/>
        <v>5.7898490346832698E-2</v>
      </c>
      <c r="S234" s="13">
        <f t="shared" si="454"/>
        <v>6.1127078297284684E-3</v>
      </c>
      <c r="T234" s="13">
        <f t="shared" si="455"/>
        <v>2.5168552869131405E-3</v>
      </c>
      <c r="U234" s="13">
        <f t="shared" si="456"/>
        <v>2.6605133161574007E-2</v>
      </c>
      <c r="V234" s="13">
        <f t="shared" si="457"/>
        <v>1.5159843370073859E-3</v>
      </c>
      <c r="W234" s="13">
        <f t="shared" si="458"/>
        <v>7.9365142267754567E-5</v>
      </c>
      <c r="X234" s="13">
        <f t="shared" si="459"/>
        <v>3.8550959133023827E-4</v>
      </c>
      <c r="Y234" s="13">
        <f t="shared" si="460"/>
        <v>9.3629042146875529E-4</v>
      </c>
      <c r="Z234" s="13">
        <f t="shared" si="461"/>
        <v>9.374570377904988E-2</v>
      </c>
      <c r="AA234" s="13">
        <f t="shared" si="462"/>
        <v>4.3077408710079312E-2</v>
      </c>
      <c r="AB234" s="13">
        <f t="shared" si="463"/>
        <v>9.8973236445525324E-3</v>
      </c>
      <c r="AC234" s="13">
        <f t="shared" si="464"/>
        <v>2.1148439004674619E-4</v>
      </c>
      <c r="AD234" s="13">
        <f t="shared" si="465"/>
        <v>9.1173369364732704E-6</v>
      </c>
      <c r="AE234" s="13">
        <f t="shared" si="466"/>
        <v>4.4286707438158797E-5</v>
      </c>
      <c r="AF234" s="13">
        <f t="shared" si="467"/>
        <v>1.0755950281199852E-4</v>
      </c>
      <c r="AG234" s="13">
        <f t="shared" si="468"/>
        <v>1.7415378585578428E-4</v>
      </c>
      <c r="AH234" s="13">
        <f t="shared" si="469"/>
        <v>0.11384049382442309</v>
      </c>
      <c r="AI234" s="13">
        <f t="shared" si="470"/>
        <v>5.2311234355764256E-2</v>
      </c>
      <c r="AJ234" s="13">
        <f t="shared" si="471"/>
        <v>1.2018857033614758E-2</v>
      </c>
      <c r="AK234" s="13">
        <f t="shared" si="472"/>
        <v>1.8409420229194482E-3</v>
      </c>
      <c r="AL234" s="13">
        <f t="shared" si="473"/>
        <v>1.8881734811264656E-5</v>
      </c>
      <c r="AM234" s="13">
        <f t="shared" si="474"/>
        <v>8.3790773065321597E-7</v>
      </c>
      <c r="AN234" s="13">
        <f t="shared" si="475"/>
        <v>4.0700672560604697E-6</v>
      </c>
      <c r="AO234" s="13">
        <f t="shared" si="476"/>
        <v>9.8850069421972708E-6</v>
      </c>
      <c r="AP234" s="13">
        <f t="shared" si="477"/>
        <v>1.6005200258347845E-5</v>
      </c>
      <c r="AQ234" s="13">
        <f t="shared" si="478"/>
        <v>1.9435982959426978E-5</v>
      </c>
      <c r="AR234" s="13">
        <f t="shared" si="479"/>
        <v>0.1105941500187208</v>
      </c>
      <c r="AS234" s="13">
        <f t="shared" si="480"/>
        <v>5.0819495819550677E-2</v>
      </c>
      <c r="AT234" s="13">
        <f t="shared" si="481"/>
        <v>1.1676120097293371E-2</v>
      </c>
      <c r="AU234" s="13">
        <f t="shared" si="482"/>
        <v>1.7884446159600327E-3</v>
      </c>
      <c r="AV234" s="13">
        <f t="shared" si="483"/>
        <v>2.0545357432760628E-4</v>
      </c>
      <c r="AW234" s="13">
        <f t="shared" si="484"/>
        <v>1.1706928838555266E-6</v>
      </c>
      <c r="AX234" s="13">
        <f t="shared" si="485"/>
        <v>6.4171640796389633E-8</v>
      </c>
      <c r="AY234" s="13">
        <f t="shared" si="486"/>
        <v>3.117084189800311E-7</v>
      </c>
      <c r="AZ234" s="13">
        <f t="shared" si="487"/>
        <v>7.5704888683863176E-7</v>
      </c>
      <c r="BA234" s="13">
        <f t="shared" si="488"/>
        <v>1.2257673778141296E-6</v>
      </c>
      <c r="BB234" s="13">
        <f t="shared" si="489"/>
        <v>1.4885158250357422E-6</v>
      </c>
      <c r="BC234" s="13">
        <f t="shared" si="490"/>
        <v>1.4460684149274604E-6</v>
      </c>
      <c r="BD234" s="13">
        <f t="shared" si="491"/>
        <v>8.9533650750169891E-2</v>
      </c>
      <c r="BE234" s="13">
        <f t="shared" si="492"/>
        <v>4.1141913828508646E-2</v>
      </c>
      <c r="BF234" s="13">
        <f t="shared" si="493"/>
        <v>9.4526307108571614E-3</v>
      </c>
      <c r="BG234" s="13">
        <f t="shared" si="494"/>
        <v>1.4478702137887219E-3</v>
      </c>
      <c r="BH234" s="13">
        <f t="shared" si="495"/>
        <v>1.6632894747243104E-4</v>
      </c>
      <c r="BI234" s="13">
        <f t="shared" si="496"/>
        <v>1.5286076613120378E-5</v>
      </c>
      <c r="BJ234" s="14">
        <f t="shared" si="497"/>
        <v>7.0820099494929975E-3</v>
      </c>
      <c r="BK234" s="14">
        <f t="shared" si="498"/>
        <v>2.3721602054648006E-2</v>
      </c>
      <c r="BL234" s="14">
        <f t="shared" si="499"/>
        <v>0.65817043708428025</v>
      </c>
      <c r="BM234" s="14">
        <f t="shared" si="500"/>
        <v>0.68234733539045078</v>
      </c>
      <c r="BN234" s="14">
        <f t="shared" si="501"/>
        <v>0.10037327646148525</v>
      </c>
    </row>
    <row r="235" spans="1:66" x14ac:dyDescent="0.25">
      <c r="A235" t="s">
        <v>346</v>
      </c>
      <c r="B235" t="s">
        <v>234</v>
      </c>
      <c r="C235" t="s">
        <v>231</v>
      </c>
      <c r="D235" s="11">
        <v>44414</v>
      </c>
      <c r="E235" s="10">
        <f>VLOOKUP(A235,home!$A$2:$E$405,3,FALSE)</f>
        <v>1.4510000000000001</v>
      </c>
      <c r="F235" s="10">
        <f>VLOOKUP(B235,home!$B$2:$E$405,3,FALSE)</f>
        <v>0.86150000000000004</v>
      </c>
      <c r="G235" s="10">
        <f>VLOOKUP(C235,away!$B$2:$E$405,4,FALSE)</f>
        <v>1.2060999999999999</v>
      </c>
      <c r="H235" s="10">
        <f>VLOOKUP(A235,away!$A$2:$E$405,3,FALSE)</f>
        <v>1.0980000000000001</v>
      </c>
      <c r="I235" s="10">
        <f>VLOOKUP(C235,away!$B$2:$E$405,3,FALSE)</f>
        <v>0.68310000000000004</v>
      </c>
      <c r="J235" s="10">
        <f>VLOOKUP(B235,home!$B$2:$E$405,4,FALSE)</f>
        <v>0.22770000000000001</v>
      </c>
      <c r="K235" s="12">
        <f t="shared" si="446"/>
        <v>1.5076690226500002</v>
      </c>
      <c r="L235" s="12">
        <f t="shared" si="447"/>
        <v>0.17078497326000006</v>
      </c>
      <c r="M235" s="13">
        <f t="shared" si="448"/>
        <v>0.18666233381235023</v>
      </c>
      <c r="N235" s="13">
        <f t="shared" si="449"/>
        <v>0.28142501838443418</v>
      </c>
      <c r="O235" s="13">
        <f t="shared" si="450"/>
        <v>3.1879121688791437E-2</v>
      </c>
      <c r="P235" s="13">
        <f t="shared" si="451"/>
        <v>4.8063164239480607E-2</v>
      </c>
      <c r="Q235" s="13">
        <f t="shared" si="452"/>
        <v>0.21214789120845917</v>
      </c>
      <c r="R235" s="13">
        <f t="shared" si="453"/>
        <v>2.7222374725862667E-3</v>
      </c>
      <c r="S235" s="13">
        <f t="shared" si="454"/>
        <v>3.0939125606261526E-3</v>
      </c>
      <c r="T235" s="13">
        <f t="shared" si="455"/>
        <v>3.62316719272021E-2</v>
      </c>
      <c r="U235" s="13">
        <f t="shared" si="456"/>
        <v>4.1042331097153441E-3</v>
      </c>
      <c r="V235" s="13">
        <f t="shared" si="457"/>
        <v>8.8515880524822559E-5</v>
      </c>
      <c r="W235" s="13">
        <f t="shared" si="458"/>
        <v>0.10661626793183872</v>
      </c>
      <c r="X235" s="13">
        <f t="shared" si="459"/>
        <v>1.8208456467820076E-2</v>
      </c>
      <c r="Y235" s="13">
        <f t="shared" si="460"/>
        <v>1.5548653754812636E-3</v>
      </c>
      <c r="Z235" s="13">
        <f t="shared" si="461"/>
        <v>1.5497241798767197E-4</v>
      </c>
      <c r="AA235" s="13">
        <f t="shared" si="462"/>
        <v>2.3364711396518071E-4</v>
      </c>
      <c r="AB235" s="13">
        <f t="shared" si="463"/>
        <v>1.7613125797843869E-4</v>
      </c>
      <c r="AC235" s="13">
        <f t="shared" si="464"/>
        <v>1.4244817153844121E-6</v>
      </c>
      <c r="AD235" s="13">
        <f t="shared" si="465"/>
        <v>4.0185511117846476E-2</v>
      </c>
      <c r="AE235" s="13">
        <f t="shared" si="466"/>
        <v>6.8630814417008452E-3</v>
      </c>
      <c r="AF235" s="13">
        <f t="shared" si="467"/>
        <v>5.8605559025104079E-4</v>
      </c>
      <c r="AG235" s="13">
        <f t="shared" si="468"/>
        <v>3.3363162769965867E-5</v>
      </c>
      <c r="AH235" s="13">
        <f t="shared" si="469"/>
        <v>6.6167400655155259E-6</v>
      </c>
      <c r="AI235" s="13">
        <f t="shared" si="470"/>
        <v>9.9758540277048922E-6</v>
      </c>
      <c r="AJ235" s="13">
        <f t="shared" si="471"/>
        <v>7.5201430460244537E-6</v>
      </c>
      <c r="AK235" s="13">
        <f t="shared" si="472"/>
        <v>3.7792955721292941E-6</v>
      </c>
      <c r="AL235" s="13">
        <f t="shared" si="473"/>
        <v>1.4671433115474783E-8</v>
      </c>
      <c r="AM235" s="13">
        <f t="shared" si="474"/>
        <v>1.2117290054346865E-2</v>
      </c>
      <c r="AN235" s="13">
        <f t="shared" si="475"/>
        <v>2.069451057915294E-3</v>
      </c>
      <c r="AO235" s="13">
        <f t="shared" si="476"/>
        <v>1.7671557179447115E-4</v>
      </c>
      <c r="AP235" s="13">
        <f t="shared" si="477"/>
        <v>1.0060121401181463E-5</v>
      </c>
      <c r="AQ235" s="13">
        <f t="shared" si="478"/>
        <v>4.2952939112328255E-7</v>
      </c>
      <c r="AR235" s="13">
        <f t="shared" si="479"/>
        <v>2.2600795503148802E-7</v>
      </c>
      <c r="AS235" s="13">
        <f t="shared" si="480"/>
        <v>3.4074519267344874E-7</v>
      </c>
      <c r="AT235" s="13">
        <f t="shared" si="481"/>
        <v>2.5686548580533233E-7</v>
      </c>
      <c r="AU235" s="13">
        <f t="shared" si="482"/>
        <v>1.290893786455476E-7</v>
      </c>
      <c r="AV235" s="13">
        <f t="shared" si="483"/>
        <v>4.8656014334257161E-8</v>
      </c>
      <c r="AW235" s="13">
        <f t="shared" si="484"/>
        <v>1.0493628983768583E-10</v>
      </c>
      <c r="AX235" s="13">
        <f t="shared" si="485"/>
        <v>3.0448104755672833E-3</v>
      </c>
      <c r="AY235" s="13">
        <f t="shared" si="486"/>
        <v>5.2000787565152651E-4</v>
      </c>
      <c r="AZ235" s="13">
        <f t="shared" si="487"/>
        <v>4.4404765569067698E-5</v>
      </c>
      <c r="BA235" s="13">
        <f t="shared" si="488"/>
        <v>2.5278889001099338E-6</v>
      </c>
      <c r="BB235" s="13">
        <f t="shared" si="489"/>
        <v>1.0793135955238148E-7</v>
      </c>
      <c r="BC235" s="13">
        <f t="shared" si="490"/>
        <v>3.6866108710137842E-9</v>
      </c>
      <c r="BD235" s="13">
        <f t="shared" si="491"/>
        <v>6.4331270927666666E-9</v>
      </c>
      <c r="BE235" s="13">
        <f t="shared" si="492"/>
        <v>9.6990264365347576E-9</v>
      </c>
      <c r="BF235" s="13">
        <f t="shared" si="493"/>
        <v>7.3114608541134382E-9</v>
      </c>
      <c r="BG235" s="13">
        <f t="shared" si="494"/>
        <v>3.6744210133549804E-9</v>
      </c>
      <c r="BH235" s="13">
        <f t="shared" si="495"/>
        <v>1.3849526845023823E-9</v>
      </c>
      <c r="BI235" s="13">
        <f t="shared" si="496"/>
        <v>4.1761005205204023E-10</v>
      </c>
      <c r="BJ235" s="14">
        <f t="shared" si="497"/>
        <v>0.72183799156631134</v>
      </c>
      <c r="BK235" s="14">
        <f t="shared" si="498"/>
        <v>0.2384293735217819</v>
      </c>
      <c r="BL235" s="14">
        <f t="shared" si="499"/>
        <v>3.9144292960372667E-2</v>
      </c>
      <c r="BM235" s="14">
        <f t="shared" si="500"/>
        <v>0.23614685588963627</v>
      </c>
      <c r="BN235" s="14">
        <f t="shared" si="501"/>
        <v>0.76289976680610183</v>
      </c>
    </row>
    <row r="236" spans="1:66" x14ac:dyDescent="0.25">
      <c r="A236" t="s">
        <v>347</v>
      </c>
      <c r="B236" t="s">
        <v>251</v>
      </c>
      <c r="C236" t="s">
        <v>259</v>
      </c>
      <c r="D236" s="11">
        <v>44414</v>
      </c>
      <c r="E236" s="10">
        <f>VLOOKUP(A236,home!$A$2:$E$405,3,FALSE)</f>
        <v>1.1607000000000001</v>
      </c>
      <c r="F236" s="10">
        <f>VLOOKUP(B236,home!$B$2:$E$405,3,FALSE)</f>
        <v>0.57440000000000002</v>
      </c>
      <c r="G236" s="10">
        <f>VLOOKUP(C236,away!$B$2:$E$405,4,FALSE)</f>
        <v>0.57440000000000002</v>
      </c>
      <c r="H236" s="10">
        <f>VLOOKUP(A236,away!$A$2:$E$405,3,FALSE)</f>
        <v>0.83930000000000005</v>
      </c>
      <c r="I236" s="10">
        <f>VLOOKUP(C236,away!$B$2:$E$405,3,FALSE)</f>
        <v>1.1915</v>
      </c>
      <c r="J236" s="10">
        <f>VLOOKUP(B236,home!$B$2:$E$405,4,FALSE)</f>
        <v>1.1915</v>
      </c>
      <c r="K236" s="12">
        <f t="shared" si="446"/>
        <v>0.38295597235200007</v>
      </c>
      <c r="L236" s="12">
        <f t="shared" si="447"/>
        <v>1.1915309194250001</v>
      </c>
      <c r="M236" s="13">
        <f t="shared" si="448"/>
        <v>0.20711379721379705</v>
      </c>
      <c r="N236" s="13">
        <f t="shared" si="449"/>
        <v>7.9315465599524612E-2</v>
      </c>
      <c r="O236" s="13">
        <f t="shared" si="450"/>
        <v>0.24678249321975865</v>
      </c>
      <c r="P236" s="13">
        <f t="shared" si="451"/>
        <v>9.4506829650423535E-2</v>
      </c>
      <c r="Q236" s="13">
        <f t="shared" si="452"/>
        <v>1.5187165625608776E-2</v>
      </c>
      <c r="R236" s="13">
        <f t="shared" si="453"/>
        <v>0.14702448552206646</v>
      </c>
      <c r="S236" s="13">
        <f t="shared" si="454"/>
        <v>1.0780958307372473E-2</v>
      </c>
      <c r="T236" s="13">
        <f t="shared" si="455"/>
        <v>1.8095977421341385E-2</v>
      </c>
      <c r="U236" s="13">
        <f t="shared" si="456"/>
        <v>5.6303904812655521E-2</v>
      </c>
      <c r="V236" s="13">
        <f t="shared" si="457"/>
        <v>5.4659923617386306E-4</v>
      </c>
      <c r="W236" s="13">
        <f t="shared" si="458"/>
        <v>1.9386719264752939E-3</v>
      </c>
      <c r="X236" s="13">
        <f t="shared" si="459"/>
        <v>2.3099875430165431E-3</v>
      </c>
      <c r="Y236" s="13">
        <f t="shared" si="460"/>
        <v>1.3762107904953997E-3</v>
      </c>
      <c r="Z236" s="13">
        <f t="shared" si="461"/>
        <v>5.8394740137365141E-2</v>
      </c>
      <c r="AA236" s="13">
        <f t="shared" si="462"/>
        <v>2.2362614489547034E-2</v>
      </c>
      <c r="AB236" s="13">
        <f t="shared" si="463"/>
        <v>4.2819483880887042E-3</v>
      </c>
      <c r="AC236" s="13">
        <f t="shared" si="464"/>
        <v>1.5588459579666065E-5</v>
      </c>
      <c r="AD236" s="13">
        <f t="shared" si="465"/>
        <v>1.8560649816871778E-4</v>
      </c>
      <c r="AE236" s="13">
        <f t="shared" si="466"/>
        <v>2.211558814142269E-4</v>
      </c>
      <c r="AF236" s="13">
        <f t="shared" si="467"/>
        <v>1.3175703535887005E-4</v>
      </c>
      <c r="AG236" s="13">
        <f t="shared" si="468"/>
        <v>5.2330860493955552E-5</v>
      </c>
      <c r="AH236" s="13">
        <f t="shared" si="469"/>
        <v>1.7394784601364659E-2</v>
      </c>
      <c r="AI236" s="13">
        <f t="shared" si="470"/>
        <v>6.6614366508692012E-3</v>
      </c>
      <c r="AJ236" s="13">
        <f t="shared" si="471"/>
        <v>1.2755184749474325E-3</v>
      </c>
      <c r="AK236" s="13">
        <f t="shared" si="472"/>
        <v>1.6282247260881145E-4</v>
      </c>
      <c r="AL236" s="13">
        <f t="shared" si="473"/>
        <v>2.8452298472172965E-7</v>
      </c>
      <c r="AM236" s="13">
        <f t="shared" si="474"/>
        <v>1.4215823396210217E-5</v>
      </c>
      <c r="AN236" s="13">
        <f t="shared" si="475"/>
        <v>1.6938593121669786E-5</v>
      </c>
      <c r="AO236" s="13">
        <f t="shared" si="476"/>
        <v>1.0091428718014594E-5</v>
      </c>
      <c r="AP236" s="13">
        <f t="shared" si="477"/>
        <v>4.0080831128959257E-6</v>
      </c>
      <c r="AQ236" s="13">
        <f t="shared" si="478"/>
        <v>1.1939387391601745E-6</v>
      </c>
      <c r="AR236" s="13">
        <f t="shared" si="479"/>
        <v>4.1452847378527736E-3</v>
      </c>
      <c r="AS236" s="13">
        <f t="shared" si="480"/>
        <v>1.5874615474603146E-3</v>
      </c>
      <c r="AT236" s="13">
        <f t="shared" si="481"/>
        <v>3.0396394023953768E-4</v>
      </c>
      <c r="AU236" s="13">
        <f t="shared" si="482"/>
        <v>3.8801602098125802E-5</v>
      </c>
      <c r="AV236" s="13">
        <f t="shared" si="483"/>
        <v>3.7148263150757923E-6</v>
      </c>
      <c r="AW236" s="13">
        <f t="shared" si="484"/>
        <v>3.6063595111126126E-9</v>
      </c>
      <c r="AX236" s="13">
        <f t="shared" si="485"/>
        <v>9.0733907857999889E-7</v>
      </c>
      <c r="AY236" s="13">
        <f t="shared" si="486"/>
        <v>1.0811225665306585E-6</v>
      </c>
      <c r="AZ236" s="13">
        <f t="shared" si="487"/>
        <v>6.4409548285469576E-7</v>
      </c>
      <c r="BA236" s="13">
        <f t="shared" si="488"/>
        <v>2.558198942944483E-7</v>
      </c>
      <c r="BB236" s="13">
        <f t="shared" si="489"/>
        <v>7.6204328463967575E-8</v>
      </c>
      <c r="BC236" s="13">
        <f t="shared" si="490"/>
        <v>1.8159962711767198E-8</v>
      </c>
      <c r="BD236" s="13">
        <f t="shared" si="491"/>
        <v>8.2320582249535549E-4</v>
      </c>
      <c r="BE236" s="13">
        <f t="shared" si="492"/>
        <v>3.1525158619953684E-4</v>
      </c>
      <c r="BF236" s="13">
        <f t="shared" si="493"/>
        <v>6.0363738864276976E-5</v>
      </c>
      <c r="BG236" s="13">
        <f t="shared" si="494"/>
        <v>7.7055514371904709E-6</v>
      </c>
      <c r="BH236" s="13">
        <f t="shared" si="495"/>
        <v>7.3772173578440684E-7</v>
      </c>
      <c r="BI236" s="13">
        <f t="shared" si="496"/>
        <v>5.6502988930504592E-8</v>
      </c>
      <c r="BJ236" s="14">
        <f t="shared" si="497"/>
        <v>0.11886375979029914</v>
      </c>
      <c r="BK236" s="14">
        <f t="shared" si="498"/>
        <v>0.31296513851289781</v>
      </c>
      <c r="BL236" s="14">
        <f t="shared" si="499"/>
        <v>0.50953655620959359</v>
      </c>
      <c r="BM236" s="14">
        <f t="shared" si="500"/>
        <v>0.20982888030276944</v>
      </c>
      <c r="BN236" s="14">
        <f t="shared" si="501"/>
        <v>0.78993023683117902</v>
      </c>
    </row>
    <row r="237" spans="1:66" x14ac:dyDescent="0.25">
      <c r="A237" t="s">
        <v>347</v>
      </c>
      <c r="B237" t="s">
        <v>256</v>
      </c>
      <c r="C237" t="s">
        <v>247</v>
      </c>
      <c r="D237" s="11">
        <v>44414</v>
      </c>
      <c r="E237" s="10">
        <f>VLOOKUP(A237,home!$A$2:$E$405,3,FALSE)</f>
        <v>1.1607000000000001</v>
      </c>
      <c r="F237" s="10">
        <f>VLOOKUP(B237,home!$B$2:$E$405,3,FALSE)</f>
        <v>0.28720000000000001</v>
      </c>
      <c r="G237" s="10">
        <f>VLOOKUP(C237,away!$B$2:$E$405,4,FALSE)</f>
        <v>0.28720000000000001</v>
      </c>
      <c r="H237" s="10">
        <f>VLOOKUP(A237,away!$A$2:$E$405,3,FALSE)</f>
        <v>0.83930000000000005</v>
      </c>
      <c r="I237" s="10">
        <f>VLOOKUP(C237,away!$B$2:$E$405,3,FALSE)</f>
        <v>1.5886</v>
      </c>
      <c r="J237" s="10">
        <f>VLOOKUP(B237,home!$B$2:$E$405,4,FALSE)</f>
        <v>1.1915</v>
      </c>
      <c r="K237" s="12">
        <f t="shared" si="446"/>
        <v>9.5738993088000018E-2</v>
      </c>
      <c r="L237" s="12">
        <f t="shared" si="447"/>
        <v>1.5886412241700003</v>
      </c>
      <c r="M237" s="13">
        <f t="shared" si="448"/>
        <v>0.18555940283930145</v>
      </c>
      <c r="N237" s="13">
        <f t="shared" si="449"/>
        <v>1.7765270385845296E-2</v>
      </c>
      <c r="O237" s="13">
        <f t="shared" si="450"/>
        <v>0.29478731688288207</v>
      </c>
      <c r="P237" s="13">
        <f t="shared" si="451"/>
        <v>2.8222640893480325E-2</v>
      </c>
      <c r="Q237" s="13">
        <f t="shared" si="452"/>
        <v>8.5041454933844709E-4</v>
      </c>
      <c r="R237" s="13">
        <f t="shared" si="453"/>
        <v>0.2341556419813059</v>
      </c>
      <c r="S237" s="13">
        <f t="shared" si="454"/>
        <v>1.0731300149906034E-3</v>
      </c>
      <c r="T237" s="13">
        <f t="shared" si="455"/>
        <v>1.3510036107130096E-3</v>
      </c>
      <c r="U237" s="13">
        <f t="shared" si="456"/>
        <v>2.2417825389164456E-2</v>
      </c>
      <c r="V237" s="13">
        <f t="shared" si="457"/>
        <v>1.8135290479413379E-5</v>
      </c>
      <c r="W237" s="13">
        <f t="shared" si="458"/>
        <v>2.713927755368274E-5</v>
      </c>
      <c r="X237" s="13">
        <f t="shared" si="459"/>
        <v>4.3114575115971964E-5</v>
      </c>
      <c r="Y237" s="13">
        <f t="shared" si="460"/>
        <v>3.4246795695903579E-5</v>
      </c>
      <c r="Z237" s="13">
        <f t="shared" si="461"/>
        <v>0.12399643524116465</v>
      </c>
      <c r="AA237" s="13">
        <f t="shared" si="462"/>
        <v>1.1871293856490505E-2</v>
      </c>
      <c r="AB237" s="13">
        <f t="shared" si="463"/>
        <v>5.6827286023608081E-4</v>
      </c>
      <c r="AC237" s="13">
        <f t="shared" si="464"/>
        <v>1.7239283716825755E-7</v>
      </c>
      <c r="AD237" s="13">
        <f t="shared" si="465"/>
        <v>6.4957177653133688E-7</v>
      </c>
      <c r="AE237" s="13">
        <f t="shared" si="466"/>
        <v>1.0319365022550248E-6</v>
      </c>
      <c r="AF237" s="13">
        <f t="shared" si="467"/>
        <v>8.1968843410406577E-7</v>
      </c>
      <c r="AG237" s="13">
        <f t="shared" si="468"/>
        <v>4.3406361246435769E-7</v>
      </c>
      <c r="AH237" s="13">
        <f t="shared" si="469"/>
        <v>4.9246462168560018E-2</v>
      </c>
      <c r="AI237" s="13">
        <f t="shared" si="470"/>
        <v>4.7148067011642232E-3</v>
      </c>
      <c r="AJ237" s="13">
        <f t="shared" si="471"/>
        <v>2.2569542308700885E-4</v>
      </c>
      <c r="AK237" s="13">
        <f t="shared" si="472"/>
        <v>7.2026175169734593E-6</v>
      </c>
      <c r="AL237" s="13">
        <f t="shared" si="473"/>
        <v>1.0488029302878255E-9</v>
      </c>
      <c r="AM237" s="13">
        <f t="shared" si="474"/>
        <v>1.2437869564698719E-8</v>
      </c>
      <c r="AN237" s="13">
        <f t="shared" si="475"/>
        <v>1.9759312331329764E-8</v>
      </c>
      <c r="AO237" s="13">
        <f t="shared" si="476"/>
        <v>1.5695229065400555E-8</v>
      </c>
      <c r="AP237" s="13">
        <f t="shared" si="477"/>
        <v>8.311362638695498E-9</v>
      </c>
      <c r="AQ237" s="13">
        <f t="shared" si="478"/>
        <v>3.3009433292145069E-9</v>
      </c>
      <c r="AR237" s="13">
        <f t="shared" si="479"/>
        <v>1.564699198910055E-2</v>
      </c>
      <c r="AS237" s="13">
        <f t="shared" si="480"/>
        <v>1.4980272578924893E-3</v>
      </c>
      <c r="AT237" s="13">
        <f t="shared" si="481"/>
        <v>7.1709810644502331E-5</v>
      </c>
      <c r="AU237" s="13">
        <f t="shared" si="482"/>
        <v>2.2884750218785994E-6</v>
      </c>
      <c r="AV237" s="13">
        <f t="shared" si="483"/>
        <v>5.4774073575424002E-8</v>
      </c>
      <c r="AW237" s="13">
        <f t="shared" si="484"/>
        <v>4.4310441257661078E-12</v>
      </c>
      <c r="AX237" s="13">
        <f t="shared" si="485"/>
        <v>1.9846485138068909E-10</v>
      </c>
      <c r="AY237" s="13">
        <f t="shared" si="486"/>
        <v>3.1528944445213508E-10</v>
      </c>
      <c r="AZ237" s="13">
        <f t="shared" si="487"/>
        <v>2.504409045011597E-10</v>
      </c>
      <c r="BA237" s="13">
        <f t="shared" si="488"/>
        <v>1.3262024836965478E-10</v>
      </c>
      <c r="BB237" s="13">
        <f t="shared" si="489"/>
        <v>5.267149842992449E-11</v>
      </c>
      <c r="BC237" s="13">
        <f t="shared" si="490"/>
        <v>1.6735222748916686E-11</v>
      </c>
      <c r="BD237" s="13">
        <f t="shared" si="491"/>
        <v>4.1429094180238145E-3</v>
      </c>
      <c r="BE237" s="13">
        <f t="shared" si="492"/>
        <v>3.9663797613639223E-4</v>
      </c>
      <c r="BF237" s="13">
        <f t="shared" si="493"/>
        <v>1.8986860227880188E-5</v>
      </c>
      <c r="BG237" s="13">
        <f t="shared" si="494"/>
        <v>6.0592762670661452E-7</v>
      </c>
      <c r="BH237" s="13">
        <f t="shared" si="495"/>
        <v>1.4502725216273213E-8</v>
      </c>
      <c r="BI237" s="13">
        <f t="shared" si="496"/>
        <v>2.7769526184758913E-10</v>
      </c>
      <c r="BJ237" s="14">
        <f t="shared" si="497"/>
        <v>2.0074184925526768E-2</v>
      </c>
      <c r="BK237" s="14">
        <f t="shared" si="498"/>
        <v>0.21487348279518131</v>
      </c>
      <c r="BL237" s="14">
        <f t="shared" si="499"/>
        <v>0.63977274514957583</v>
      </c>
      <c r="BM237" s="14">
        <f t="shared" si="500"/>
        <v>0.23737616026843636</v>
      </c>
      <c r="BN237" s="14">
        <f t="shared" si="501"/>
        <v>0.76134068753215345</v>
      </c>
    </row>
    <row r="238" spans="1:66" x14ac:dyDescent="0.25">
      <c r="A238" t="s">
        <v>348</v>
      </c>
      <c r="B238" t="s">
        <v>271</v>
      </c>
      <c r="C238" t="s">
        <v>267</v>
      </c>
      <c r="D238" s="11">
        <v>44414</v>
      </c>
      <c r="E238" s="10">
        <f>VLOOKUP(A238,home!$A$2:$E$405,3,FALSE)</f>
        <v>1.2707999999999999</v>
      </c>
      <c r="F238" s="10">
        <f>VLOOKUP(B238,home!$B$2:$E$405,3,FALSE)</f>
        <v>0.98360000000000003</v>
      </c>
      <c r="G238" s="10">
        <f>VLOOKUP(C238,away!$B$2:$E$405,4,FALSE)</f>
        <v>0.78690000000000004</v>
      </c>
      <c r="H238" s="10">
        <f>VLOOKUP(A238,away!$A$2:$E$405,3,FALSE)</f>
        <v>1.2917000000000001</v>
      </c>
      <c r="I238" s="10">
        <f>VLOOKUP(C238,away!$B$2:$E$405,3,FALSE)</f>
        <v>1.0322</v>
      </c>
      <c r="J238" s="10">
        <f>VLOOKUP(B238,home!$B$2:$E$405,4,FALSE)</f>
        <v>1.3548</v>
      </c>
      <c r="K238" s="12">
        <f t="shared" si="446"/>
        <v>0.98359264267199997</v>
      </c>
      <c r="L238" s="12">
        <f t="shared" si="447"/>
        <v>1.8063450041520002</v>
      </c>
      <c r="M238" s="13">
        <f t="shared" si="448"/>
        <v>6.1425043842164309E-2</v>
      </c>
      <c r="N238" s="13">
        <f t="shared" si="449"/>
        <v>6.0417221198957843E-2</v>
      </c>
      <c r="O238" s="13">
        <f t="shared" si="450"/>
        <v>0.11095482107411107</v>
      </c>
      <c r="P238" s="13">
        <f t="shared" si="451"/>
        <v>0.10913434567748381</v>
      </c>
      <c r="Q238" s="13">
        <f t="shared" si="452"/>
        <v>2.9712967130990864E-2</v>
      </c>
      <c r="R238" s="13">
        <f t="shared" si="453"/>
        <v>0.10021134336689982</v>
      </c>
      <c r="S238" s="13">
        <f t="shared" si="454"/>
        <v>4.8474956880197144E-2</v>
      </c>
      <c r="T238" s="13">
        <f t="shared" si="455"/>
        <v>5.3671869735597927E-2</v>
      </c>
      <c r="U238" s="13">
        <f t="shared" si="456"/>
        <v>9.8567140047960189E-2</v>
      </c>
      <c r="V238" s="13">
        <f t="shared" si="457"/>
        <v>9.569536335950618E-3</v>
      </c>
      <c r="W238" s="13">
        <f t="shared" si="458"/>
        <v>9.74181862066586E-3</v>
      </c>
      <c r="X238" s="13">
        <f t="shared" si="459"/>
        <v>1.7597085396794707E-2</v>
      </c>
      <c r="Y238" s="13">
        <f t="shared" si="460"/>
        <v>1.5893203647068119E-2</v>
      </c>
      <c r="Z238" s="13">
        <f t="shared" si="461"/>
        <v>6.0338753150053402E-2</v>
      </c>
      <c r="AA238" s="13">
        <f t="shared" si="462"/>
        <v>5.9348753666394485E-2</v>
      </c>
      <c r="AB238" s="13">
        <f t="shared" si="463"/>
        <v>2.9187498729009248E-2</v>
      </c>
      <c r="AC238" s="13">
        <f t="shared" si="464"/>
        <v>1.0626417796546891E-3</v>
      </c>
      <c r="AD238" s="13">
        <f t="shared" si="465"/>
        <v>2.3954952803830073E-3</v>
      </c>
      <c r="AE238" s="13">
        <f t="shared" si="466"/>
        <v>4.3270909321895404E-3</v>
      </c>
      <c r="AF238" s="13">
        <f t="shared" si="467"/>
        <v>3.9081095439359994E-3</v>
      </c>
      <c r="AG238" s="13">
        <f t="shared" si="468"/>
        <v>2.3531313834558483E-3</v>
      </c>
      <c r="AH238" s="13">
        <f t="shared" si="469"/>
        <v>2.7248151327339928E-2</v>
      </c>
      <c r="AI238" s="13">
        <f t="shared" si="470"/>
        <v>2.6801081171984844E-2</v>
      </c>
      <c r="AJ238" s="13">
        <f t="shared" si="471"/>
        <v>1.3180673128209676E-2</v>
      </c>
      <c r="AK238" s="13">
        <f t="shared" si="472"/>
        <v>4.3214710381238586E-3</v>
      </c>
      <c r="AL238" s="13">
        <f t="shared" si="473"/>
        <v>7.5520151428896598E-5</v>
      </c>
      <c r="AM238" s="13">
        <f t="shared" si="474"/>
        <v>4.712383066680453E-4</v>
      </c>
      <c r="AN238" s="13">
        <f t="shared" si="475"/>
        <v>8.5121896101487179E-4</v>
      </c>
      <c r="AO238" s="13">
        <f t="shared" si="476"/>
        <v>7.6879755883433514E-4</v>
      </c>
      <c r="AP238" s="13">
        <f t="shared" si="477"/>
        <v>4.629045432015516E-4</v>
      </c>
      <c r="AQ238" s="13">
        <f t="shared" si="478"/>
        <v>2.090413272528466E-4</v>
      </c>
      <c r="AR238" s="13">
        <f t="shared" si="479"/>
        <v>9.8439124045036387E-3</v>
      </c>
      <c r="AS238" s="13">
        <f t="shared" si="480"/>
        <v>9.6823998161774151E-3</v>
      </c>
      <c r="AT238" s="13">
        <f t="shared" si="481"/>
        <v>4.7617686113004152E-3</v>
      </c>
      <c r="AU238" s="13">
        <f t="shared" si="482"/>
        <v>1.5612135240605186E-3</v>
      </c>
      <c r="AV238" s="13">
        <f t="shared" si="483"/>
        <v>3.838995339764878E-4</v>
      </c>
      <c r="AW238" s="13">
        <f t="shared" si="484"/>
        <v>3.727145312276441E-6</v>
      </c>
      <c r="AX238" s="13">
        <f t="shared" si="485"/>
        <v>7.7251088563983468E-5</v>
      </c>
      <c r="AY238" s="13">
        <f t="shared" si="486"/>
        <v>1.3954211789285524E-4</v>
      </c>
      <c r="AZ238" s="13">
        <f t="shared" si="487"/>
        <v>1.2603060376227429E-4</v>
      </c>
      <c r="BA238" s="13">
        <f t="shared" si="488"/>
        <v>7.5884917158748153E-5</v>
      </c>
      <c r="BB238" s="13">
        <f t="shared" si="489"/>
        <v>3.4268585250048278E-5</v>
      </c>
      <c r="BC238" s="13">
        <f t="shared" si="490"/>
        <v>1.2380177553156331E-5</v>
      </c>
      <c r="BD238" s="13">
        <f t="shared" si="491"/>
        <v>2.9635836655308384E-3</v>
      </c>
      <c r="BE238" s="13">
        <f t="shared" si="492"/>
        <v>2.9149590893590501E-3</v>
      </c>
      <c r="BF238" s="13">
        <f t="shared" si="493"/>
        <v>1.4335661569917172E-3</v>
      </c>
      <c r="BG238" s="13">
        <f t="shared" si="494"/>
        <v>4.7001504160020885E-4</v>
      </c>
      <c r="BH238" s="13">
        <f t="shared" si="495"/>
        <v>1.1557583421578483E-4</v>
      </c>
      <c r="BI238" s="13">
        <f t="shared" si="496"/>
        <v>2.2735908041064959E-5</v>
      </c>
      <c r="BJ238" s="14">
        <f t="shared" si="497"/>
        <v>0.20324655105719244</v>
      </c>
      <c r="BK238" s="14">
        <f t="shared" si="498"/>
        <v>0.2298815867847723</v>
      </c>
      <c r="BL238" s="14">
        <f t="shared" si="499"/>
        <v>0.50397456313579014</v>
      </c>
      <c r="BM238" s="14">
        <f t="shared" si="500"/>
        <v>0.52544989686461985</v>
      </c>
      <c r="BN238" s="14">
        <f t="shared" si="501"/>
        <v>0.47185574229060767</v>
      </c>
    </row>
    <row r="239" spans="1:66" x14ac:dyDescent="0.25">
      <c r="A239" t="s">
        <v>338</v>
      </c>
      <c r="B239" t="s">
        <v>86</v>
      </c>
      <c r="C239" t="s">
        <v>88</v>
      </c>
      <c r="D239" s="11">
        <v>44415</v>
      </c>
      <c r="E239" s="10">
        <f>VLOOKUP(A239,home!$A$2:$E$405,3,FALSE)</f>
        <v>1.3308</v>
      </c>
      <c r="F239" s="10">
        <f>VLOOKUP(B239,home!$B$2:$E$405,3,FALSE)</f>
        <v>1.5028999999999999</v>
      </c>
      <c r="G239" s="10">
        <f>VLOOKUP(C239,away!$B$2:$E$405,4,FALSE)</f>
        <v>1.2022999999999999</v>
      </c>
      <c r="H239" s="10">
        <f>VLOOKUP(A239,away!$A$2:$E$405,3,FALSE)</f>
        <v>0.86150000000000004</v>
      </c>
      <c r="I239" s="10">
        <f>VLOOKUP(C239,away!$B$2:$E$405,3,FALSE)</f>
        <v>1.8572</v>
      </c>
      <c r="J239" s="10">
        <f>VLOOKUP(B239,home!$B$2:$E$405,4,FALSE)</f>
        <v>1.6251</v>
      </c>
      <c r="K239" s="12">
        <f t="shared" si="446"/>
        <v>2.4046713204359995</v>
      </c>
      <c r="L239" s="12">
        <f t="shared" si="447"/>
        <v>2.6001239227799999</v>
      </c>
      <c r="M239" s="13">
        <f t="shared" si="448"/>
        <v>6.7057142481527195E-3</v>
      </c>
      <c r="N239" s="13">
        <f t="shared" si="449"/>
        <v>1.6125038735571896E-2</v>
      </c>
      <c r="O239" s="13">
        <f t="shared" si="450"/>
        <v>1.7435688035948586E-2</v>
      </c>
      <c r="P239" s="13">
        <f t="shared" si="451"/>
        <v>4.1927098972114649E-2</v>
      </c>
      <c r="Q239" s="13">
        <f t="shared" si="452"/>
        <v>1.9387709094174661E-2</v>
      </c>
      <c r="R239" s="13">
        <f t="shared" si="453"/>
        <v>2.266747478619948E-2</v>
      </c>
      <c r="S239" s="13">
        <f t="shared" si="454"/>
        <v>6.5536703592080317E-2</v>
      </c>
      <c r="T239" s="13">
        <f t="shared" si="455"/>
        <v>5.0410446223662891E-2</v>
      </c>
      <c r="U239" s="13">
        <f t="shared" si="456"/>
        <v>5.450782652508003E-2</v>
      </c>
      <c r="V239" s="13">
        <f t="shared" si="457"/>
        <v>4.5529392397904732E-2</v>
      </c>
      <c r="W239" s="13">
        <f t="shared" si="458"/>
        <v>1.5540356009239338E-2</v>
      </c>
      <c r="X239" s="13">
        <f t="shared" si="459"/>
        <v>4.0406851428141127E-2</v>
      </c>
      <c r="Y239" s="13">
        <f t="shared" si="460"/>
        <v>5.2531410521263484E-2</v>
      </c>
      <c r="Z239" s="13">
        <f t="shared" si="461"/>
        <v>1.9646081153536579E-2</v>
      </c>
      <c r="AA239" s="13">
        <f t="shared" si="462"/>
        <v>4.7242367908867614E-2</v>
      </c>
      <c r="AB239" s="13">
        <f t="shared" si="463"/>
        <v>5.6801183609969996E-2</v>
      </c>
      <c r="AC239" s="13">
        <f t="shared" si="464"/>
        <v>1.7791871888712878E-2</v>
      </c>
      <c r="AD239" s="13">
        <f t="shared" si="465"/>
        <v>9.3423621011957721E-3</v>
      </c>
      <c r="AE239" s="13">
        <f t="shared" si="466"/>
        <v>2.4291299194592348E-2</v>
      </c>
      <c r="AF239" s="13">
        <f t="shared" si="467"/>
        <v>3.1580194075633061E-2</v>
      </c>
      <c r="AG239" s="13">
        <f t="shared" si="468"/>
        <v>2.7370806034029586E-2</v>
      </c>
      <c r="AH239" s="13">
        <f t="shared" si="469"/>
        <v>1.2770561399046941E-2</v>
      </c>
      <c r="AI239" s="13">
        <f t="shared" si="470"/>
        <v>3.0709002742155215E-2</v>
      </c>
      <c r="AJ239" s="13">
        <f t="shared" si="471"/>
        <v>3.6922529086625563E-2</v>
      </c>
      <c r="AK239" s="13">
        <f t="shared" si="472"/>
        <v>2.9595515590857494E-2</v>
      </c>
      <c r="AL239" s="13">
        <f t="shared" si="473"/>
        <v>4.4497068975627484E-3</v>
      </c>
      <c r="AM239" s="13">
        <f t="shared" si="474"/>
        <v>4.4930620419747344E-3</v>
      </c>
      <c r="AN239" s="13">
        <f t="shared" si="475"/>
        <v>1.1682518101873263E-2</v>
      </c>
      <c r="AO239" s="13">
        <f t="shared" si="476"/>
        <v>1.5187997397495536E-2</v>
      </c>
      <c r="AP239" s="13">
        <f t="shared" si="477"/>
        <v>1.3163558457449509E-2</v>
      </c>
      <c r="AQ239" s="13">
        <f t="shared" si="478"/>
        <v>8.5567208135318672E-3</v>
      </c>
      <c r="AR239" s="13">
        <f t="shared" si="479"/>
        <v>6.6410084401985533E-3</v>
      </c>
      <c r="AS239" s="13">
        <f t="shared" si="480"/>
        <v>1.5969442534918873E-2</v>
      </c>
      <c r="AT239" s="13">
        <f t="shared" si="481"/>
        <v>1.9200630233535094E-2</v>
      </c>
      <c r="AU239" s="13">
        <f t="shared" si="482"/>
        <v>1.5390401618959401E-2</v>
      </c>
      <c r="AV239" s="13">
        <f t="shared" si="483"/>
        <v>9.2522143457758645E-3</v>
      </c>
      <c r="AW239" s="13">
        <f t="shared" si="484"/>
        <v>7.7282057339881076E-4</v>
      </c>
      <c r="AX239" s="13">
        <f t="shared" si="485"/>
        <v>1.8007229055460421E-3</v>
      </c>
      <c r="AY239" s="13">
        <f t="shared" si="486"/>
        <v>4.6821027050081739E-3</v>
      </c>
      <c r="AZ239" s="13">
        <f t="shared" si="487"/>
        <v>6.0870236261023518E-3</v>
      </c>
      <c r="BA239" s="13">
        <f t="shared" si="488"/>
        <v>5.2756719162519294E-3</v>
      </c>
      <c r="BB239" s="13">
        <f t="shared" si="489"/>
        <v>3.4293501895463121E-3</v>
      </c>
      <c r="BC239" s="13">
        <f t="shared" si="490"/>
        <v>1.7833470934858981E-3</v>
      </c>
      <c r="BD239" s="13">
        <f t="shared" si="491"/>
        <v>2.877907486124025E-3</v>
      </c>
      <c r="BE239" s="13">
        <f t="shared" si="492"/>
        <v>6.9204215947505079E-3</v>
      </c>
      <c r="BF239" s="13">
        <f t="shared" si="493"/>
        <v>8.3206696671112561E-3</v>
      </c>
      <c r="BG239" s="13">
        <f t="shared" si="494"/>
        <v>6.6694919051080636E-3</v>
      </c>
      <c r="BH239" s="13">
        <f t="shared" si="495"/>
        <v>4.0094839765233547E-3</v>
      </c>
      <c r="BI239" s="13">
        <f t="shared" si="496"/>
        <v>1.9282982256186797E-3</v>
      </c>
      <c r="BJ239" s="14">
        <f t="shared" si="497"/>
        <v>0.36312854866576982</v>
      </c>
      <c r="BK239" s="14">
        <f t="shared" si="498"/>
        <v>0.18662259070153622</v>
      </c>
      <c r="BL239" s="14">
        <f t="shared" si="499"/>
        <v>0.40583211971337457</v>
      </c>
      <c r="BM239" s="14">
        <f t="shared" si="500"/>
        <v>0.84707133423044567</v>
      </c>
      <c r="BN239" s="14">
        <f t="shared" si="501"/>
        <v>0.12424872387216199</v>
      </c>
    </row>
    <row r="240" spans="1:66" x14ac:dyDescent="0.25">
      <c r="A240" t="s">
        <v>338</v>
      </c>
      <c r="B240" t="s">
        <v>75</v>
      </c>
      <c r="C240" t="s">
        <v>94</v>
      </c>
      <c r="D240" s="11">
        <v>44415</v>
      </c>
      <c r="E240" s="10">
        <f>VLOOKUP(A240,home!$A$2:$E$405,3,FALSE)</f>
        <v>1.3308</v>
      </c>
      <c r="F240" s="10">
        <f>VLOOKUP(B240,home!$B$2:$E$405,3,FALSE)</f>
        <v>0.56359999999999999</v>
      </c>
      <c r="G240" s="10">
        <f>VLOOKUP(C240,away!$B$2:$E$405,4,FALSE)</f>
        <v>0.87670000000000003</v>
      </c>
      <c r="H240" s="10">
        <f>VLOOKUP(A240,away!$A$2:$E$405,3,FALSE)</f>
        <v>0.86150000000000004</v>
      </c>
      <c r="I240" s="10">
        <f>VLOOKUP(C240,away!$B$2:$E$405,3,FALSE)</f>
        <v>1.5477000000000001</v>
      </c>
      <c r="J240" s="10">
        <f>VLOOKUP(B240,home!$B$2:$E$405,4,FALSE)</f>
        <v>1.7411000000000001</v>
      </c>
      <c r="K240" s="12">
        <f t="shared" si="446"/>
        <v>0.657559086096</v>
      </c>
      <c r="L240" s="12">
        <f t="shared" si="447"/>
        <v>2.3214844549050002</v>
      </c>
      <c r="M240" s="13">
        <f t="shared" si="448"/>
        <v>5.0841438368335289E-2</v>
      </c>
      <c r="N240" s="13">
        <f t="shared" si="449"/>
        <v>3.3431249749288669E-2</v>
      </c>
      <c r="O240" s="13">
        <f t="shared" si="450"/>
        <v>0.11802760883710102</v>
      </c>
      <c r="P240" s="13">
        <f t="shared" si="451"/>
        <v>7.7610126601020332E-2</v>
      </c>
      <c r="Q240" s="13">
        <f t="shared" si="452"/>
        <v>1.0991511016094691E-2</v>
      </c>
      <c r="R240" s="13">
        <f t="shared" si="453"/>
        <v>0.13699962958246906</v>
      </c>
      <c r="S240" s="13">
        <f t="shared" si="454"/>
        <v>2.9618220610659454E-2</v>
      </c>
      <c r="T240" s="13">
        <f t="shared" si="455"/>
        <v>2.551662195978089E-2</v>
      </c>
      <c r="U240" s="13">
        <f t="shared" si="456"/>
        <v>9.0085351223738896E-2</v>
      </c>
      <c r="V240" s="13">
        <f t="shared" si="457"/>
        <v>5.0236227356224034E-3</v>
      </c>
      <c r="W240" s="13">
        <f t="shared" si="458"/>
        <v>2.4091893128524466E-3</v>
      </c>
      <c r="X240" s="13">
        <f t="shared" si="459"/>
        <v>5.592895538710215E-3</v>
      </c>
      <c r="Y240" s="13">
        <f t="shared" si="460"/>
        <v>6.4919100255116467E-3</v>
      </c>
      <c r="Z240" s="13">
        <f t="shared" si="461"/>
        <v>0.10601417013448169</v>
      </c>
      <c r="AA240" s="13">
        <f t="shared" si="462"/>
        <v>6.9710580826855648E-2</v>
      </c>
      <c r="AB240" s="13">
        <f t="shared" si="463"/>
        <v>2.2919412909864267E-2</v>
      </c>
      <c r="AC240" s="13">
        <f t="shared" si="464"/>
        <v>4.792891500270814E-4</v>
      </c>
      <c r="AD240" s="13">
        <f t="shared" si="465"/>
        <v>3.9604608069787622E-4</v>
      </c>
      <c r="AE240" s="13">
        <f t="shared" si="466"/>
        <v>9.1941481976617098E-4</v>
      </c>
      <c r="AF240" s="13">
        <f t="shared" si="467"/>
        <v>1.0672036058482245E-3</v>
      </c>
      <c r="AG240" s="13">
        <f t="shared" si="468"/>
        <v>8.2583219373173864E-4</v>
      </c>
      <c r="AH240" s="13">
        <f t="shared" si="469"/>
        <v>6.1527561991713289E-2</v>
      </c>
      <c r="AI240" s="13">
        <f t="shared" si="470"/>
        <v>4.0458007432985985E-2</v>
      </c>
      <c r="AJ240" s="13">
        <f t="shared" si="471"/>
        <v>1.3301765196449716E-2</v>
      </c>
      <c r="AK240" s="13">
        <f t="shared" si="472"/>
        <v>2.9155655220136851E-3</v>
      </c>
      <c r="AL240" s="13">
        <f t="shared" si="473"/>
        <v>2.9265648499248139E-5</v>
      </c>
      <c r="AM240" s="13">
        <f t="shared" si="474"/>
        <v>5.2084739775119653E-5</v>
      </c>
      <c r="AN240" s="13">
        <f t="shared" si="475"/>
        <v>1.2091391372571244E-4</v>
      </c>
      <c r="AO240" s="13">
        <f t="shared" si="476"/>
        <v>1.4034988554798291E-4</v>
      </c>
      <c r="AP240" s="13">
        <f t="shared" si="477"/>
        <v>1.0860669251577942E-4</v>
      </c>
      <c r="AQ240" s="13">
        <f t="shared" si="478"/>
        <v>6.3032187093507288E-5</v>
      </c>
      <c r="AR240" s="13">
        <f t="shared" si="479"/>
        <v>2.8567055742393221E-2</v>
      </c>
      <c r="AS240" s="13">
        <f t="shared" si="480"/>
        <v>1.8784527066421575E-2</v>
      </c>
      <c r="AT240" s="13">
        <f t="shared" si="481"/>
        <v>6.1759682252708727E-3</v>
      </c>
      <c r="AU240" s="13">
        <f t="shared" si="482"/>
        <v>1.35368800732235E-3</v>
      </c>
      <c r="AV240" s="13">
        <f t="shared" si="483"/>
        <v>2.2253246223849992E-4</v>
      </c>
      <c r="AW240" s="13">
        <f t="shared" si="484"/>
        <v>1.2409555177720993E-6</v>
      </c>
      <c r="AX240" s="13">
        <f t="shared" si="485"/>
        <v>5.708132314345939E-6</v>
      </c>
      <c r="AY240" s="13">
        <f t="shared" si="486"/>
        <v>1.3251340434295001E-5</v>
      </c>
      <c r="AZ240" s="13">
        <f t="shared" si="487"/>
        <v>1.5381390412434963E-5</v>
      </c>
      <c r="BA240" s="13">
        <f t="shared" si="488"/>
        <v>1.1902552912430857E-5</v>
      </c>
      <c r="BB240" s="13">
        <f t="shared" si="489"/>
        <v>6.9078978899731179E-6</v>
      </c>
      <c r="BC240" s="13">
        <f t="shared" si="490"/>
        <v>3.2073155135287277E-6</v>
      </c>
      <c r="BD240" s="13">
        <f t="shared" si="491"/>
        <v>1.1052995971395089E-2</v>
      </c>
      <c r="BE240" s="13">
        <f t="shared" si="492"/>
        <v>7.2679979295733254E-3</v>
      </c>
      <c r="BF240" s="13">
        <f t="shared" si="493"/>
        <v>2.3895690381589276E-3</v>
      </c>
      <c r="BG240" s="13">
        <f t="shared" si="494"/>
        <v>5.2376094429836071E-4</v>
      </c>
      <c r="BH240" s="13">
        <f t="shared" si="495"/>
        <v>8.6100941966401993E-5</v>
      </c>
      <c r="BI240" s="13">
        <f t="shared" si="496"/>
        <v>1.1323291342286411E-5</v>
      </c>
      <c r="BJ240" s="14">
        <f t="shared" si="497"/>
        <v>8.8183220350417674E-2</v>
      </c>
      <c r="BK240" s="14">
        <f t="shared" si="498"/>
        <v>0.16361521445459806</v>
      </c>
      <c r="BL240" s="14">
        <f t="shared" si="499"/>
        <v>0.63238100314357248</v>
      </c>
      <c r="BM240" s="14">
        <f t="shared" si="500"/>
        <v>0.56228003354384426</v>
      </c>
      <c r="BN240" s="14">
        <f t="shared" si="501"/>
        <v>0.42790156415430902</v>
      </c>
    </row>
    <row r="241" spans="1:66" x14ac:dyDescent="0.25">
      <c r="A241" t="s">
        <v>338</v>
      </c>
      <c r="B241" t="s">
        <v>95</v>
      </c>
      <c r="C241" t="s">
        <v>92</v>
      </c>
      <c r="D241" s="11">
        <v>44415</v>
      </c>
      <c r="E241" s="10">
        <f>VLOOKUP(A241,home!$A$2:$E$405,3,FALSE)</f>
        <v>1.3308</v>
      </c>
      <c r="F241" s="10">
        <f>VLOOKUP(B241,home!$B$2:$E$405,3,FALSE)</f>
        <v>1.052</v>
      </c>
      <c r="G241" s="10">
        <f>VLOOKUP(C241,away!$B$2:$E$405,4,FALSE)</f>
        <v>1.2524</v>
      </c>
      <c r="H241" s="10">
        <f>VLOOKUP(A241,away!$A$2:$E$405,3,FALSE)</f>
        <v>0.86150000000000004</v>
      </c>
      <c r="I241" s="10">
        <f>VLOOKUP(C241,away!$B$2:$E$405,3,FALSE)</f>
        <v>0.77380000000000004</v>
      </c>
      <c r="J241" s="10">
        <f>VLOOKUP(B241,home!$B$2:$E$405,4,FALSE)</f>
        <v>0.92859999999999998</v>
      </c>
      <c r="K241" s="12">
        <f t="shared" si="446"/>
        <v>1.75336200384</v>
      </c>
      <c r="L241" s="12">
        <f t="shared" si="447"/>
        <v>0.61903141082000002</v>
      </c>
      <c r="M241" s="13">
        <f t="shared" si="448"/>
        <v>9.3257255672946335E-2</v>
      </c>
      <c r="N241" s="13">
        <f t="shared" si="449"/>
        <v>0.16351372867933636</v>
      </c>
      <c r="O241" s="13">
        <f t="shared" si="450"/>
        <v>5.7729170548425419E-2</v>
      </c>
      <c r="P241" s="13">
        <f t="shared" si="451"/>
        <v>0.1012201341528083</v>
      </c>
      <c r="Q241" s="13">
        <f t="shared" si="452"/>
        <v>0.14334937948627569</v>
      </c>
      <c r="R241" s="13">
        <f t="shared" si="453"/>
        <v>1.7868084945030092E-2</v>
      </c>
      <c r="S241" s="13">
        <f t="shared" si="454"/>
        <v>2.7465733052030789E-2</v>
      </c>
      <c r="T241" s="13">
        <f t="shared" si="455"/>
        <v>8.8737768623560809E-2</v>
      </c>
      <c r="U241" s="13">
        <f t="shared" si="456"/>
        <v>3.1329221224001294E-2</v>
      </c>
      <c r="V241" s="13">
        <f t="shared" si="457"/>
        <v>3.3123251543636222E-3</v>
      </c>
      <c r="W241" s="13">
        <f t="shared" si="458"/>
        <v>8.3781118421758977E-2</v>
      </c>
      <c r="X241" s="13">
        <f t="shared" si="459"/>
        <v>5.1863143936698955E-2</v>
      </c>
      <c r="Y241" s="13">
        <f t="shared" si="460"/>
        <v>1.6052457580347741E-2</v>
      </c>
      <c r="Z241" s="13">
        <f t="shared" si="461"/>
        <v>3.686968610724527E-3</v>
      </c>
      <c r="AA241" s="13">
        <f t="shared" si="462"/>
        <v>6.4645906713951366E-3</v>
      </c>
      <c r="AB241" s="13">
        <f t="shared" si="463"/>
        <v>5.6673838268013754E-3</v>
      </c>
      <c r="AC241" s="13">
        <f t="shared" si="464"/>
        <v>2.2469699144523863E-4</v>
      </c>
      <c r="AD241" s="13">
        <f t="shared" si="465"/>
        <v>3.6724657419982917E-2</v>
      </c>
      <c r="AE241" s="13">
        <f t="shared" si="466"/>
        <v>2.273371649457321E-2</v>
      </c>
      <c r="AF241" s="13">
        <f t="shared" si="467"/>
        <v>7.0364422974087794E-3</v>
      </c>
      <c r="AG241" s="13">
        <f t="shared" si="468"/>
        <v>1.4519262675061599E-3</v>
      </c>
      <c r="AH241" s="13">
        <f t="shared" si="469"/>
        <v>5.7058734518646459E-4</v>
      </c>
      <c r="AI241" s="13">
        <f t="shared" si="470"/>
        <v>1.0004461709218853E-3</v>
      </c>
      <c r="AJ241" s="13">
        <f t="shared" si="471"/>
        <v>8.7707215149082618E-4</v>
      </c>
      <c r="AK241" s="13">
        <f t="shared" si="472"/>
        <v>5.1260832835007164E-4</v>
      </c>
      <c r="AL241" s="13">
        <f t="shared" si="473"/>
        <v>9.7553201426309625E-6</v>
      </c>
      <c r="AM241" s="13">
        <f t="shared" si="474"/>
        <v>1.2878323784847748E-2</v>
      </c>
      <c r="AN241" s="13">
        <f t="shared" si="475"/>
        <v>7.9720869415310647E-3</v>
      </c>
      <c r="AO241" s="13">
        <f t="shared" si="476"/>
        <v>2.4674861132978369E-3</v>
      </c>
      <c r="AP241" s="13">
        <f t="shared" si="477"/>
        <v>5.0915046996450621E-4</v>
      </c>
      <c r="AQ241" s="13">
        <f t="shared" si="478"/>
        <v>7.8795033435448549E-5</v>
      </c>
      <c r="AR241" s="13">
        <f t="shared" si="479"/>
        <v>7.0642297857363142E-5</v>
      </c>
      <c r="AS241" s="13">
        <f t="shared" si="480"/>
        <v>1.2386152092704836E-4</v>
      </c>
      <c r="AT241" s="13">
        <f t="shared" si="481"/>
        <v>1.0858704226565983E-4</v>
      </c>
      <c r="AU241" s="13">
        <f t="shared" si="482"/>
        <v>6.3464131339325362E-5</v>
      </c>
      <c r="AV241" s="13">
        <f t="shared" si="483"/>
        <v>2.781889912427112E-5</v>
      </c>
      <c r="AW241" s="13">
        <f t="shared" si="484"/>
        <v>2.9411915054382181E-7</v>
      </c>
      <c r="AX241" s="13">
        <f t="shared" si="485"/>
        <v>3.7633939329168331E-3</v>
      </c>
      <c r="AY241" s="13">
        <f t="shared" si="486"/>
        <v>2.3296590557649356E-3</v>
      </c>
      <c r="AZ241" s="13">
        <f t="shared" si="487"/>
        <v>7.2106606600987869E-4</v>
      </c>
      <c r="BA241" s="13">
        <f t="shared" si="488"/>
        <v>1.4878751471217416E-4</v>
      </c>
      <c r="BB241" s="13">
        <f t="shared" si="489"/>
        <v>2.3026036286169662E-5</v>
      </c>
      <c r="BC241" s="13">
        <f t="shared" si="490"/>
        <v>2.8507679455640252E-6</v>
      </c>
      <c r="BD241" s="13">
        <f t="shared" si="491"/>
        <v>7.2883002177016927E-6</v>
      </c>
      <c r="BE241" s="13">
        <f t="shared" si="492"/>
        <v>1.2779028674296946E-5</v>
      </c>
      <c r="BF241" s="13">
        <f t="shared" si="493"/>
        <v>1.1203131661747059E-5</v>
      </c>
      <c r="BG241" s="13">
        <f t="shared" si="494"/>
        <v>6.5477151265747246E-6</v>
      </c>
      <c r="BH241" s="13">
        <f t="shared" si="495"/>
        <v>2.870128728726135E-6</v>
      </c>
      <c r="BI241" s="13">
        <f t="shared" si="496"/>
        <v>1.0064749318156011E-6</v>
      </c>
      <c r="BJ241" s="14">
        <f t="shared" si="497"/>
        <v>0.64613896492416167</v>
      </c>
      <c r="BK241" s="14">
        <f t="shared" si="498"/>
        <v>0.22781955939950183</v>
      </c>
      <c r="BL241" s="14">
        <f t="shared" si="499"/>
        <v>0.12245523388245712</v>
      </c>
      <c r="BM241" s="14">
        <f t="shared" si="500"/>
        <v>0.42083360839540879</v>
      </c>
      <c r="BN241" s="14">
        <f t="shared" si="501"/>
        <v>0.57693775348482212</v>
      </c>
    </row>
    <row r="242" spans="1:66" x14ac:dyDescent="0.25">
      <c r="A242" t="s">
        <v>338</v>
      </c>
      <c r="B242" t="s">
        <v>83</v>
      </c>
      <c r="C242" t="s">
        <v>85</v>
      </c>
      <c r="D242" s="11">
        <v>44415</v>
      </c>
      <c r="E242" s="10">
        <f>VLOOKUP(A242,home!$A$2:$E$405,3,FALSE)</f>
        <v>1.3308</v>
      </c>
      <c r="F242" s="10">
        <f>VLOOKUP(B242,home!$B$2:$E$405,3,FALSE)</f>
        <v>0.75139999999999996</v>
      </c>
      <c r="G242" s="10">
        <f>VLOOKUP(C242,away!$B$2:$E$405,4,FALSE)</f>
        <v>1.5028999999999999</v>
      </c>
      <c r="H242" s="10">
        <f>VLOOKUP(A242,away!$A$2:$E$405,3,FALSE)</f>
        <v>0.86150000000000004</v>
      </c>
      <c r="I242" s="10">
        <f>VLOOKUP(C242,away!$B$2:$E$405,3,FALSE)</f>
        <v>2.6116999999999999</v>
      </c>
      <c r="J242" s="10">
        <f>VLOOKUP(B242,home!$B$2:$E$405,4,FALSE)</f>
        <v>0.77380000000000004</v>
      </c>
      <c r="K242" s="12">
        <f t="shared" si="446"/>
        <v>1.5028445730479998</v>
      </c>
      <c r="L242" s="12">
        <f t="shared" si="447"/>
        <v>1.7410341757900001</v>
      </c>
      <c r="M242" s="13">
        <f t="shared" si="448"/>
        <v>3.9012282410230976E-2</v>
      </c>
      <c r="N242" s="13">
        <f t="shared" si="449"/>
        <v>5.8629396902431553E-2</v>
      </c>
      <c r="O242" s="13">
        <f t="shared" si="450"/>
        <v>6.7921716951783215E-2</v>
      </c>
      <c r="P242" s="13">
        <f t="shared" si="451"/>
        <v>0.10207578371308972</v>
      </c>
      <c r="Q242" s="13">
        <f t="shared" si="452"/>
        <v>4.4055435477948247E-2</v>
      </c>
      <c r="R242" s="13">
        <f t="shared" si="453"/>
        <v>5.9127015245694789E-2</v>
      </c>
      <c r="S242" s="13">
        <f t="shared" si="454"/>
        <v>6.6770418038326382E-2</v>
      </c>
      <c r="T242" s="13">
        <f t="shared" si="455"/>
        <v>7.6702018796419164E-2</v>
      </c>
      <c r="U242" s="13">
        <f t="shared" si="456"/>
        <v>8.8858713982518753E-2</v>
      </c>
      <c r="V242" s="13">
        <f t="shared" si="457"/>
        <v>1.9411672225125194E-2</v>
      </c>
      <c r="W242" s="13">
        <f t="shared" si="458"/>
        <v>2.2069490707100278E-2</v>
      </c>
      <c r="X242" s="13">
        <f t="shared" si="459"/>
        <v>3.8423737563341401E-2</v>
      </c>
      <c r="Y242" s="13">
        <f t="shared" si="460"/>
        <v>3.3448520129681691E-2</v>
      </c>
      <c r="Z242" s="13">
        <f t="shared" si="461"/>
        <v>3.4314051418403664E-2</v>
      </c>
      <c r="AA242" s="13">
        <f t="shared" si="462"/>
        <v>5.1568685953437964E-2</v>
      </c>
      <c r="AB242" s="13">
        <f t="shared" si="463"/>
        <v>3.8749859912170441E-2</v>
      </c>
      <c r="AC242" s="13">
        <f t="shared" si="464"/>
        <v>3.1744195884345896E-3</v>
      </c>
      <c r="AD242" s="13">
        <f t="shared" si="465"/>
        <v>8.2917535847747293E-3</v>
      </c>
      <c r="AE242" s="13">
        <f t="shared" si="466"/>
        <v>1.443622636832205E-2</v>
      </c>
      <c r="AF242" s="13">
        <f t="shared" si="467"/>
        <v>1.2566981738344725E-2</v>
      </c>
      <c r="AG242" s="13">
        <f t="shared" si="468"/>
        <v>7.2931815643289977E-3</v>
      </c>
      <c r="AH242" s="13">
        <f t="shared" si="469"/>
        <v>1.4935484057314026E-2</v>
      </c>
      <c r="AI242" s="13">
        <f t="shared" si="470"/>
        <v>2.2445711161379302E-2</v>
      </c>
      <c r="AJ242" s="13">
        <f t="shared" si="471"/>
        <v>1.6866207603540906E-2</v>
      </c>
      <c r="AK242" s="13">
        <f t="shared" si="472"/>
        <v>8.4490961882941196E-3</v>
      </c>
      <c r="AL242" s="13">
        <f t="shared" si="473"/>
        <v>3.3223523188550202E-4</v>
      </c>
      <c r="AM242" s="13">
        <f t="shared" si="474"/>
        <v>2.4922433751859993E-3</v>
      </c>
      <c r="AN242" s="13">
        <f t="shared" si="475"/>
        <v>4.3390808905850444E-3</v>
      </c>
      <c r="AO242" s="13">
        <f t="shared" si="476"/>
        <v>3.7772440610129372E-3</v>
      </c>
      <c r="AP242" s="13">
        <f t="shared" si="477"/>
        <v>2.1921036668411105E-3</v>
      </c>
      <c r="AQ242" s="13">
        <f t="shared" si="478"/>
        <v>9.5413185021123734E-4</v>
      </c>
      <c r="AR242" s="13">
        <f t="shared" si="479"/>
        <v>5.2006376351500837E-3</v>
      </c>
      <c r="AS242" s="13">
        <f t="shared" si="480"/>
        <v>7.8157500463744856E-3</v>
      </c>
      <c r="AT242" s="13">
        <f t="shared" si="481"/>
        <v>5.8729287707467766E-3</v>
      </c>
      <c r="AU242" s="13">
        <f t="shared" si="482"/>
        <v>2.9420330436714178E-3</v>
      </c>
      <c r="AV242" s="13">
        <f t="shared" si="483"/>
        <v>1.1053545983523698E-3</v>
      </c>
      <c r="AW242" s="13">
        <f t="shared" si="484"/>
        <v>2.4147075952474735E-5</v>
      </c>
      <c r="AX242" s="13">
        <f t="shared" si="485"/>
        <v>6.242424051855185E-4</v>
      </c>
      <c r="AY242" s="13">
        <f t="shared" si="486"/>
        <v>1.0868273614053365E-3</v>
      </c>
      <c r="AZ242" s="13">
        <f t="shared" si="487"/>
        <v>9.4610178969518042E-4</v>
      </c>
      <c r="BA242" s="13">
        <f t="shared" si="488"/>
        <v>5.4906518321179746E-4</v>
      </c>
      <c r="BB242" s="13">
        <f t="shared" si="489"/>
        <v>2.3898531217703429E-4</v>
      </c>
      <c r="BC242" s="13">
        <f t="shared" si="490"/>
        <v>8.3216319202411774E-5</v>
      </c>
      <c r="BD242" s="13">
        <f t="shared" si="491"/>
        <v>1.5090813097826622E-3</v>
      </c>
      <c r="BE242" s="13">
        <f t="shared" si="492"/>
        <v>2.267914656695041E-3</v>
      </c>
      <c r="BF242" s="13">
        <f t="shared" si="493"/>
        <v>1.7041616169750804E-3</v>
      </c>
      <c r="BG242" s="13">
        <f t="shared" si="494"/>
        <v>8.5369667922256787E-4</v>
      </c>
      <c r="BH242" s="13">
        <f t="shared" si="495"/>
        <v>3.2074335534968383E-4</v>
      </c>
      <c r="BI242" s="13">
        <f t="shared" si="496"/>
        <v>9.6405482185695664E-5</v>
      </c>
      <c r="BJ242" s="14">
        <f t="shared" si="497"/>
        <v>0.3331999850474065</v>
      </c>
      <c r="BK242" s="14">
        <f t="shared" si="498"/>
        <v>0.2318636385684977</v>
      </c>
      <c r="BL242" s="14">
        <f t="shared" si="499"/>
        <v>0.3986111982506394</v>
      </c>
      <c r="BM242" s="14">
        <f t="shared" si="500"/>
        <v>0.62610456229831579</v>
      </c>
      <c r="BN242" s="14">
        <f t="shared" si="501"/>
        <v>0.37082163070117852</v>
      </c>
    </row>
    <row r="243" spans="1:66" x14ac:dyDescent="0.25">
      <c r="A243" t="s">
        <v>350</v>
      </c>
      <c r="B243" t="s">
        <v>97</v>
      </c>
      <c r="C243" t="s">
        <v>101</v>
      </c>
      <c r="D243" s="11">
        <v>44415</v>
      </c>
      <c r="E243" s="10">
        <f>VLOOKUP(A243,home!$A$2:$E$405,3,FALSE)</f>
        <v>1.6389</v>
      </c>
      <c r="F243" s="10">
        <f>VLOOKUP(B243,home!$B$2:$E$405,3,FALSE)</f>
        <v>1.4237</v>
      </c>
      <c r="G243" s="10">
        <f>VLOOKUP(C243,away!$B$2:$E$405,4,FALSE)</f>
        <v>1.0168999999999999</v>
      </c>
      <c r="H243" s="10">
        <f>VLOOKUP(A243,away!$A$2:$E$405,3,FALSE)</f>
        <v>1.1943999999999999</v>
      </c>
      <c r="I243" s="10">
        <f>VLOOKUP(C243,away!$B$2:$E$405,3,FALSE)</f>
        <v>1.6745000000000001</v>
      </c>
      <c r="J243" s="10">
        <f>VLOOKUP(B243,home!$B$2:$E$405,4,FALSE)</f>
        <v>1.3954</v>
      </c>
      <c r="K243" s="12">
        <f t="shared" si="446"/>
        <v>2.3727347326169999</v>
      </c>
      <c r="L243" s="12">
        <f t="shared" si="447"/>
        <v>2.7908318151199998</v>
      </c>
      <c r="M243" s="13">
        <f t="shared" si="448"/>
        <v>5.7212581142224751E-3</v>
      </c>
      <c r="N243" s="13">
        <f t="shared" si="449"/>
        <v>1.3575027841882508E-2</v>
      </c>
      <c r="O243" s="13">
        <f t="shared" si="450"/>
        <v>1.5967069167685539E-2</v>
      </c>
      <c r="P243" s="13">
        <f t="shared" si="451"/>
        <v>3.7885619592265489E-2</v>
      </c>
      <c r="Q243" s="13">
        <f t="shared" si="452"/>
        <v>1.610497002833871E-2</v>
      </c>
      <c r="R243" s="13">
        <f t="shared" si="453"/>
        <v>2.2280702313699212E-2</v>
      </c>
      <c r="S243" s="13">
        <f t="shared" si="454"/>
        <v>6.2718730008081119E-2</v>
      </c>
      <c r="T243" s="13">
        <f t="shared" si="455"/>
        <v>4.4946262736641714E-2</v>
      </c>
      <c r="U243" s="13">
        <f t="shared" si="456"/>
        <v>5.2866196246814073E-2</v>
      </c>
      <c r="V243" s="13">
        <f t="shared" si="457"/>
        <v>4.61463758681043E-2</v>
      </c>
      <c r="W243" s="13">
        <f t="shared" si="458"/>
        <v>1.2737607251331683E-2</v>
      </c>
      <c r="X243" s="13">
        <f t="shared" si="459"/>
        <v>3.5548519565519673E-2</v>
      </c>
      <c r="Y243" s="13">
        <f t="shared" si="460"/>
        <v>4.960496969193405E-2</v>
      </c>
      <c r="Z243" s="13">
        <f t="shared" si="461"/>
        <v>2.0727230960096515E-2</v>
      </c>
      <c r="AA243" s="13">
        <f t="shared" si="462"/>
        <v>4.9180220809995415E-2</v>
      </c>
      <c r="AB243" s="13">
        <f t="shared" si="463"/>
        <v>5.8345809036824736E-2</v>
      </c>
      <c r="AC243" s="13">
        <f t="shared" si="464"/>
        <v>1.909855322462467E-2</v>
      </c>
      <c r="AD243" s="13">
        <f t="shared" si="465"/>
        <v>7.5557407839172089E-3</v>
      </c>
      <c r="AE243" s="13">
        <f t="shared" si="466"/>
        <v>2.1086801766555877E-2</v>
      </c>
      <c r="AF243" s="13">
        <f t="shared" si="467"/>
        <v>2.9424858624616381E-2</v>
      </c>
      <c r="AG243" s="13">
        <f t="shared" si="468"/>
        <v>2.7373277201662504E-2</v>
      </c>
      <c r="AH243" s="13">
        <f t="shared" si="469"/>
        <v>1.4461553900694406E-2</v>
      </c>
      <c r="AI243" s="13">
        <f t="shared" si="470"/>
        <v>3.4313431227790472E-2</v>
      </c>
      <c r="AJ243" s="13">
        <f t="shared" si="471"/>
        <v>4.070833503472162E-2</v>
      </c>
      <c r="AK243" s="13">
        <f t="shared" si="472"/>
        <v>3.2196693481297819E-2</v>
      </c>
      <c r="AL243" s="13">
        <f t="shared" si="473"/>
        <v>5.0587511193180825E-3</v>
      </c>
      <c r="AM243" s="13">
        <f t="shared" si="474"/>
        <v>3.5855537177302329E-3</v>
      </c>
      <c r="AN243" s="13">
        <f t="shared" si="475"/>
        <v>1.0006677390263329E-2</v>
      </c>
      <c r="AO243" s="13">
        <f t="shared" si="476"/>
        <v>1.3963476812194437E-2</v>
      </c>
      <c r="AP243" s="13">
        <f t="shared" si="477"/>
        <v>1.2989905112387543E-2</v>
      </c>
      <c r="AQ243" s="13">
        <f t="shared" si="478"/>
        <v>9.0631601157602736E-3</v>
      </c>
      <c r="AR243" s="13">
        <f t="shared" si="479"/>
        <v>8.0719529444261313E-3</v>
      </c>
      <c r="AS243" s="13">
        <f t="shared" si="480"/>
        <v>1.915260311128994E-2</v>
      </c>
      <c r="AT243" s="13">
        <f t="shared" si="481"/>
        <v>2.2722023311093027E-2</v>
      </c>
      <c r="AU243" s="13">
        <f t="shared" si="482"/>
        <v>1.7971111301854522E-2</v>
      </c>
      <c r="AV243" s="13">
        <f t="shared" si="483"/>
        <v>1.0660169992409032E-2</v>
      </c>
      <c r="AW243" s="13">
        <f t="shared" si="484"/>
        <v>9.3051561529214333E-4</v>
      </c>
      <c r="AX243" s="13">
        <f t="shared" si="485"/>
        <v>1.4179279736204213E-3</v>
      </c>
      <c r="AY243" s="13">
        <f t="shared" si="486"/>
        <v>3.9571985003285038E-3</v>
      </c>
      <c r="AZ243" s="13">
        <f t="shared" si="487"/>
        <v>5.5219377367309698E-3</v>
      </c>
      <c r="BA243" s="13">
        <f t="shared" si="488"/>
        <v>5.136933172260172E-3</v>
      </c>
      <c r="BB243" s="13">
        <f t="shared" si="489"/>
        <v>3.5840791323222495E-3</v>
      </c>
      <c r="BC243" s="13">
        <f t="shared" si="490"/>
        <v>2.0005124140785218E-3</v>
      </c>
      <c r="BD243" s="13">
        <f t="shared" si="491"/>
        <v>3.7545771812426717E-3</v>
      </c>
      <c r="BE243" s="13">
        <f t="shared" si="492"/>
        <v>8.9086156842257194E-3</v>
      </c>
      <c r="BF243" s="13">
        <f t="shared" si="493"/>
        <v>1.0568890926749463E-2</v>
      </c>
      <c r="BG243" s="13">
        <f t="shared" si="494"/>
        <v>8.3590581957130421E-3</v>
      </c>
      <c r="BH243" s="13">
        <f t="shared" si="495"/>
        <v>4.9584569282337806E-3</v>
      </c>
      <c r="BI243" s="13">
        <f t="shared" si="496"/>
        <v>2.3530205947611387E-3</v>
      </c>
      <c r="BJ243" s="14">
        <f t="shared" si="497"/>
        <v>0.32918539757007698</v>
      </c>
      <c r="BK243" s="14">
        <f t="shared" si="498"/>
        <v>0.18058648642694464</v>
      </c>
      <c r="BL243" s="14">
        <f t="shared" si="499"/>
        <v>0.43780049139152177</v>
      </c>
      <c r="BM243" s="14">
        <f t="shared" si="500"/>
        <v>0.85373827640550959</v>
      </c>
      <c r="BN243" s="14">
        <f t="shared" si="501"/>
        <v>0.11153464705809393</v>
      </c>
    </row>
    <row r="244" spans="1:66" x14ac:dyDescent="0.25">
      <c r="A244" t="s">
        <v>350</v>
      </c>
      <c r="B244" t="s">
        <v>104</v>
      </c>
      <c r="C244" t="s">
        <v>98</v>
      </c>
      <c r="D244" s="11">
        <v>44415</v>
      </c>
      <c r="E244" s="10">
        <f>VLOOKUP(A244,home!$A$2:$E$405,3,FALSE)</f>
        <v>1.6389</v>
      </c>
      <c r="F244" s="10">
        <f>VLOOKUP(B244,home!$B$2:$E$405,3,FALSE)</f>
        <v>1.0168999999999999</v>
      </c>
      <c r="G244" s="10">
        <f>VLOOKUP(C244,away!$B$2:$E$405,4,FALSE)</f>
        <v>1.2202999999999999</v>
      </c>
      <c r="H244" s="10">
        <f>VLOOKUP(A244,away!$A$2:$E$405,3,FALSE)</f>
        <v>1.1943999999999999</v>
      </c>
      <c r="I244" s="10">
        <f>VLOOKUP(C244,away!$B$2:$E$405,3,FALSE)</f>
        <v>0.55820000000000003</v>
      </c>
      <c r="J244" s="10">
        <f>VLOOKUP(B244,home!$B$2:$E$405,4,FALSE)</f>
        <v>0.55820000000000003</v>
      </c>
      <c r="K244" s="12">
        <f t="shared" si="446"/>
        <v>2.0337488194229998</v>
      </c>
      <c r="L244" s="12">
        <f t="shared" si="447"/>
        <v>0.37215979945600003</v>
      </c>
      <c r="M244" s="13">
        <f t="shared" si="448"/>
        <v>9.0183515926135202E-2</v>
      </c>
      <c r="N244" s="13">
        <f t="shared" si="449"/>
        <v>0.18341061904619274</v>
      </c>
      <c r="O244" s="13">
        <f t="shared" si="450"/>
        <v>3.3562679201307462E-2</v>
      </c>
      <c r="P244" s="13">
        <f t="shared" si="451"/>
        <v>6.8258059202331911E-2</v>
      </c>
      <c r="Q244" s="13">
        <f t="shared" si="452"/>
        <v>0.1865055649774181</v>
      </c>
      <c r="R244" s="13">
        <f t="shared" si="453"/>
        <v>6.2453399803823247E-3</v>
      </c>
      <c r="S244" s="13">
        <f t="shared" si="454"/>
        <v>1.2915782330678751E-2</v>
      </c>
      <c r="T244" s="13">
        <f t="shared" si="455"/>
        <v>6.9409873659423901E-2</v>
      </c>
      <c r="U244" s="13">
        <f t="shared" si="456"/>
        <v>1.2701452811997811E-2</v>
      </c>
      <c r="V244" s="13">
        <f t="shared" si="457"/>
        <v>1.0861879504724839E-3</v>
      </c>
      <c r="W244" s="13">
        <f t="shared" si="458"/>
        <v>0.12643515752954787</v>
      </c>
      <c r="X244" s="13">
        <f t="shared" si="459"/>
        <v>4.7054082870384303E-2</v>
      </c>
      <c r="Y244" s="13">
        <f t="shared" si="460"/>
        <v>8.7558190223141139E-3</v>
      </c>
      <c r="Z244" s="13">
        <f t="shared" si="461"/>
        <v>7.747548248778751E-4</v>
      </c>
      <c r="AA244" s="13">
        <f t="shared" si="462"/>
        <v>1.5756567104376511E-3</v>
      </c>
      <c r="AB244" s="13">
        <f t="shared" si="463"/>
        <v>1.6022449873342509E-3</v>
      </c>
      <c r="AC244" s="13">
        <f t="shared" si="464"/>
        <v>5.1382090636813007E-5</v>
      </c>
      <c r="AD244" s="13">
        <f t="shared" si="465"/>
        <v>6.4284338089819759E-2</v>
      </c>
      <c r="AE244" s="13">
        <f t="shared" si="466"/>
        <v>2.3924046371669026E-2</v>
      </c>
      <c r="AF244" s="13">
        <f t="shared" si="467"/>
        <v>4.4517841499281952E-3</v>
      </c>
      <c r="AG244" s="13">
        <f t="shared" si="468"/>
        <v>5.5225836548622562E-4</v>
      </c>
      <c r="AH244" s="13">
        <f t="shared" si="469"/>
        <v>7.2083150063529576E-5</v>
      </c>
      <c r="AI244" s="13">
        <f t="shared" si="470"/>
        <v>1.465990213419942E-4</v>
      </c>
      <c r="AJ244" s="13">
        <f t="shared" si="471"/>
        <v>1.4907279329142399E-4</v>
      </c>
      <c r="AK244" s="13">
        <f t="shared" si="472"/>
        <v>1.0105887245484077E-4</v>
      </c>
      <c r="AL244" s="13">
        <f t="shared" si="473"/>
        <v>1.5556021512843979E-6</v>
      </c>
      <c r="AM244" s="13">
        <f t="shared" si="474"/>
        <v>2.6147639339511971E-2</v>
      </c>
      <c r="AN244" s="13">
        <f t="shared" si="475"/>
        <v>9.7311002128405918E-3</v>
      </c>
      <c r="AO244" s="13">
        <f t="shared" si="476"/>
        <v>1.8107621518484969E-3</v>
      </c>
      <c r="AP244" s="13">
        <f t="shared" si="477"/>
        <v>2.2463095976481726E-4</v>
      </c>
      <c r="AQ244" s="13">
        <f t="shared" si="478"/>
        <v>2.0899653234420794E-5</v>
      </c>
      <c r="AR244" s="13">
        <f t="shared" si="479"/>
        <v>5.3652901343599883E-6</v>
      </c>
      <c r="AS244" s="13">
        <f t="shared" si="480"/>
        <v>1.0911652476616493E-5</v>
      </c>
      <c r="AT244" s="13">
        <f t="shared" si="481"/>
        <v>1.1095780171136426E-5</v>
      </c>
      <c r="AU244" s="13">
        <f t="shared" si="482"/>
        <v>7.5220099412086103E-6</v>
      </c>
      <c r="AV244" s="13">
        <f t="shared" si="483"/>
        <v>3.8244697094052711E-6</v>
      </c>
      <c r="AW244" s="13">
        <f t="shared" si="484"/>
        <v>3.2705651682451937E-8</v>
      </c>
      <c r="AX244" s="13">
        <f t="shared" si="485"/>
        <v>8.8629551062384768E-3</v>
      </c>
      <c r="AY244" s="13">
        <f t="shared" si="486"/>
        <v>3.2984355949252425E-3</v>
      </c>
      <c r="AZ244" s="13">
        <f t="shared" si="487"/>
        <v>6.1377256476295521E-4</v>
      </c>
      <c r="BA244" s="13">
        <f t="shared" si="488"/>
        <v>7.614049153792542E-5</v>
      </c>
      <c r="BB244" s="13">
        <f t="shared" si="489"/>
        <v>7.084107515308895E-6</v>
      </c>
      <c r="BC244" s="13">
        <f t="shared" si="490"/>
        <v>5.2728400644442053E-7</v>
      </c>
      <c r="BD244" s="13">
        <f t="shared" si="491"/>
        <v>3.3279088340444455E-7</v>
      </c>
      <c r="BE244" s="13">
        <f t="shared" si="492"/>
        <v>6.7681306623852616E-7</v>
      </c>
      <c r="BF244" s="13">
        <f t="shared" si="493"/>
        <v>6.8823388721633193E-7</v>
      </c>
      <c r="BG244" s="13">
        <f t="shared" si="494"/>
        <v>4.665649518710389E-7</v>
      </c>
      <c r="BH244" s="13">
        <f t="shared" si="495"/>
        <v>2.3721898001296859E-7</v>
      </c>
      <c r="BI244" s="13">
        <f t="shared" si="496"/>
        <v>9.648876410922056E-8</v>
      </c>
      <c r="BJ244" s="14">
        <f t="shared" si="497"/>
        <v>0.76557749154837074</v>
      </c>
      <c r="BK244" s="14">
        <f t="shared" si="498"/>
        <v>0.17579491869733171</v>
      </c>
      <c r="BL244" s="14">
        <f t="shared" si="499"/>
        <v>5.619740484157687E-2</v>
      </c>
      <c r="BM244" s="14">
        <f t="shared" si="500"/>
        <v>0.42688038868911599</v>
      </c>
      <c r="BN244" s="14">
        <f t="shared" si="501"/>
        <v>0.56816577833376769</v>
      </c>
    </row>
    <row r="245" spans="1:66" x14ac:dyDescent="0.25">
      <c r="A245" t="s">
        <v>350</v>
      </c>
      <c r="B245" t="s">
        <v>106</v>
      </c>
      <c r="C245" t="s">
        <v>99</v>
      </c>
      <c r="D245" s="11">
        <v>44415</v>
      </c>
      <c r="E245" s="10">
        <f>VLOOKUP(A245,home!$A$2:$E$405,3,FALSE)</f>
        <v>1.6389</v>
      </c>
      <c r="F245" s="10">
        <f>VLOOKUP(B245,home!$B$2:$E$405,3,FALSE)</f>
        <v>1.2202999999999999</v>
      </c>
      <c r="G245" s="10">
        <f>VLOOKUP(C245,away!$B$2:$E$405,4,FALSE)</f>
        <v>0.81359999999999999</v>
      </c>
      <c r="H245" s="10">
        <f>VLOOKUP(A245,away!$A$2:$E$405,3,FALSE)</f>
        <v>1.1943999999999999</v>
      </c>
      <c r="I245" s="10">
        <f>VLOOKUP(C245,away!$B$2:$E$405,3,FALSE)</f>
        <v>0.83720000000000006</v>
      </c>
      <c r="J245" s="10">
        <f>VLOOKUP(B245,home!$B$2:$E$405,4,FALSE)</f>
        <v>1.6745000000000001</v>
      </c>
      <c r="K245" s="12">
        <f t="shared" si="446"/>
        <v>1.6271590515119998</v>
      </c>
      <c r="L245" s="12">
        <f t="shared" si="447"/>
        <v>1.6744190881600001</v>
      </c>
      <c r="M245" s="13">
        <f t="shared" si="448"/>
        <v>3.6825006516605717E-2</v>
      </c>
      <c r="N245" s="13">
        <f t="shared" si="449"/>
        <v>5.9920142675483366E-2</v>
      </c>
      <c r="O245" s="13">
        <f t="shared" si="450"/>
        <v>6.166049383302101E-2</v>
      </c>
      <c r="P245" s="13">
        <f t="shared" si="451"/>
        <v>0.10033143066109997</v>
      </c>
      <c r="Q245" s="13">
        <f t="shared" si="452"/>
        <v>4.874980126115163E-2</v>
      </c>
      <c r="R245" s="13">
        <f t="shared" si="453"/>
        <v>5.1622753929691186E-2</v>
      </c>
      <c r="S245" s="13">
        <f t="shared" si="454"/>
        <v>6.8339403918121627E-2</v>
      </c>
      <c r="T245" s="13">
        <f t="shared" si="455"/>
        <v>8.1627597775678726E-2</v>
      </c>
      <c r="U245" s="13">
        <f t="shared" si="456"/>
        <v>8.3998431320673667E-2</v>
      </c>
      <c r="V245" s="13">
        <f t="shared" si="457"/>
        <v>2.0688206841004572E-2</v>
      </c>
      <c r="W245" s="13">
        <f t="shared" si="458"/>
        <v>2.6441226793831322E-2</v>
      </c>
      <c r="X245" s="13">
        <f t="shared" si="459"/>
        <v>4.4273694857958804E-2</v>
      </c>
      <c r="Y245" s="13">
        <f t="shared" si="460"/>
        <v>3.7066359886768742E-2</v>
      </c>
      <c r="Z245" s="13">
        <f t="shared" si="461"/>
        <v>2.881270818775386E-2</v>
      </c>
      <c r="AA245" s="13">
        <f t="shared" si="462"/>
        <v>4.6882858926277596E-2</v>
      </c>
      <c r="AB245" s="13">
        <f t="shared" si="463"/>
        <v>3.8142934131326384E-2</v>
      </c>
      <c r="AC245" s="13">
        <f t="shared" si="464"/>
        <v>3.5228734264356951E-3</v>
      </c>
      <c r="AD245" s="13">
        <f t="shared" si="465"/>
        <v>1.0756020377666065E-2</v>
      </c>
      <c r="AE245" s="13">
        <f t="shared" si="466"/>
        <v>1.8010085833001992E-2</v>
      </c>
      <c r="AF245" s="13">
        <f t="shared" si="467"/>
        <v>1.507821574908927E-2</v>
      </c>
      <c r="AG245" s="13">
        <f t="shared" si="468"/>
        <v>8.415750755223269E-3</v>
      </c>
      <c r="AH245" s="13">
        <f t="shared" si="469"/>
        <v>1.2061137142789748E-2</v>
      </c>
      <c r="AI245" s="13">
        <f t="shared" si="470"/>
        <v>1.9625388473417917E-2</v>
      </c>
      <c r="AJ245" s="13">
        <f t="shared" si="471"/>
        <v>1.5966814246980623E-2</v>
      </c>
      <c r="AK245" s="13">
        <f t="shared" si="472"/>
        <v>8.6601821085950902E-3</v>
      </c>
      <c r="AL245" s="13">
        <f t="shared" si="473"/>
        <v>3.8392925280583906E-4</v>
      </c>
      <c r="AM245" s="13">
        <f t="shared" si="474"/>
        <v>3.5003511831533701E-3</v>
      </c>
      <c r="AN245" s="13">
        <f t="shared" si="475"/>
        <v>5.8610548363354437E-3</v>
      </c>
      <c r="AO245" s="13">
        <f t="shared" si="476"/>
        <v>4.9069310473562775E-3</v>
      </c>
      <c r="AP245" s="13">
        <f t="shared" si="477"/>
        <v>2.7387530033260972E-3</v>
      </c>
      <c r="AQ245" s="13">
        <f t="shared" si="478"/>
        <v>1.1464550766311866E-3</v>
      </c>
      <c r="AR245" s="13">
        <f t="shared" si="479"/>
        <v>4.0390796513605455E-3</v>
      </c>
      <c r="AS245" s="13">
        <f t="shared" si="480"/>
        <v>6.5722250144892433E-3</v>
      </c>
      <c r="AT245" s="13">
        <f t="shared" si="481"/>
        <v>5.3470277104498802E-3</v>
      </c>
      <c r="AU245" s="13">
        <f t="shared" si="482"/>
        <v>2.9001548459146684E-3</v>
      </c>
      <c r="AV245" s="13">
        <f t="shared" si="483"/>
        <v>1.1797533020791108E-3</v>
      </c>
      <c r="AW245" s="13">
        <f t="shared" si="484"/>
        <v>2.9056471592420894E-5</v>
      </c>
      <c r="AX245" s="13">
        <f t="shared" si="485"/>
        <v>9.4927135185645642E-4</v>
      </c>
      <c r="AY245" s="13">
        <f t="shared" si="486"/>
        <v>1.5894780713918983E-3</v>
      </c>
      <c r="AZ245" s="13">
        <f t="shared" si="487"/>
        <v>1.3307262114751694E-3</v>
      </c>
      <c r="BA245" s="13">
        <f t="shared" si="488"/>
        <v>7.4273112320295484E-4</v>
      </c>
      <c r="BB245" s="13">
        <f t="shared" si="489"/>
        <v>3.1091079251538612E-4</v>
      </c>
      <c r="BC245" s="13">
        <f t="shared" si="490"/>
        <v>1.041189931405432E-4</v>
      </c>
      <c r="BD245" s="13">
        <f t="shared" si="491"/>
        <v>1.1271853444727875E-3</v>
      </c>
      <c r="BE245" s="13">
        <f t="shared" si="492"/>
        <v>1.8341098359905671E-3</v>
      </c>
      <c r="BF245" s="13">
        <f t="shared" si="493"/>
        <v>1.492194210549621E-3</v>
      </c>
      <c r="BG245" s="13">
        <f t="shared" si="494"/>
        <v>8.0934577210320607E-4</v>
      </c>
      <c r="BH245" s="13">
        <f t="shared" si="495"/>
        <v>3.2923357472017511E-4</v>
      </c>
      <c r="BI245" s="13">
        <f t="shared" si="496"/>
        <v>1.0714307823351702E-4</v>
      </c>
      <c r="BJ245" s="14">
        <f t="shared" si="497"/>
        <v>0.37351967765623806</v>
      </c>
      <c r="BK245" s="14">
        <f t="shared" si="498"/>
        <v>0.23168032868746533</v>
      </c>
      <c r="BL245" s="14">
        <f t="shared" si="499"/>
        <v>0.36435844645313653</v>
      </c>
      <c r="BM245" s="14">
        <f t="shared" si="500"/>
        <v>0.63770111050774125</v>
      </c>
      <c r="BN245" s="14">
        <f t="shared" si="501"/>
        <v>0.35910962887705289</v>
      </c>
    </row>
    <row r="246" spans="1:66" x14ac:dyDescent="0.25">
      <c r="A246" t="s">
        <v>339</v>
      </c>
      <c r="B246" t="s">
        <v>110</v>
      </c>
      <c r="C246" t="s">
        <v>127</v>
      </c>
      <c r="D246" s="11">
        <v>44415</v>
      </c>
      <c r="E246" s="10">
        <f>VLOOKUP(A246,home!$A$2:$E$405,3,FALSE)</f>
        <v>1.1719999999999999</v>
      </c>
      <c r="F246" s="10">
        <f>VLOOKUP(B246,home!$B$2:$E$405,3,FALSE)</f>
        <v>1.1376999999999999</v>
      </c>
      <c r="G246" s="10">
        <f>VLOOKUP(C246,away!$B$2:$E$405,4,FALSE)</f>
        <v>1.1635</v>
      </c>
      <c r="H246" s="10">
        <f>VLOOKUP(A246,away!$A$2:$E$405,3,FALSE)</f>
        <v>1.0484</v>
      </c>
      <c r="I246" s="10">
        <f>VLOOKUP(C246,away!$B$2:$E$405,3,FALSE)</f>
        <v>0.78039999999999998</v>
      </c>
      <c r="J246" s="10">
        <f>VLOOKUP(B246,home!$B$2:$E$405,4,FALSE)</f>
        <v>1.0598000000000001</v>
      </c>
      <c r="K246" s="12">
        <f t="shared" si="446"/>
        <v>1.5513927493999999</v>
      </c>
      <c r="L246" s="12">
        <f t="shared" si="447"/>
        <v>0.86709800732800013</v>
      </c>
      <c r="M246" s="13">
        <f t="shared" si="448"/>
        <v>8.9055923136748621E-2</v>
      </c>
      <c r="N246" s="13">
        <f t="shared" si="449"/>
        <v>0.13816071344547551</v>
      </c>
      <c r="O246" s="13">
        <f t="shared" si="450"/>
        <v>7.722021349263028E-2</v>
      </c>
      <c r="P246" s="13">
        <f t="shared" si="451"/>
        <v>0.11979887931958666</v>
      </c>
      <c r="Q246" s="13">
        <f t="shared" si="452"/>
        <v>0.10717076454562091</v>
      </c>
      <c r="R246" s="13">
        <f t="shared" si="453"/>
        <v>3.3478746622451219E-2</v>
      </c>
      <c r="S246" s="13">
        <f t="shared" si="454"/>
        <v>4.0288649482054149E-2</v>
      </c>
      <c r="T246" s="13">
        <f t="shared" si="455"/>
        <v>9.2927556381326187E-2</v>
      </c>
      <c r="U246" s="13">
        <f t="shared" si="456"/>
        <v>5.1938684769070556E-2</v>
      </c>
      <c r="V246" s="13">
        <f t="shared" si="457"/>
        <v>6.0218529451911678E-3</v>
      </c>
      <c r="W246" s="13">
        <f t="shared" si="458"/>
        <v>5.5421315687910269E-2</v>
      </c>
      <c r="X246" s="13">
        <f t="shared" si="459"/>
        <v>4.8055712396483034E-2</v>
      </c>
      <c r="Y246" s="13">
        <f t="shared" si="460"/>
        <v>2.083450622985895E-2</v>
      </c>
      <c r="Z246" s="13">
        <f t="shared" si="461"/>
        <v>9.6764514947221582E-3</v>
      </c>
      <c r="AA246" s="13">
        <f t="shared" si="462"/>
        <v>1.5011976688832748E-2</v>
      </c>
      <c r="AB246" s="13">
        <f t="shared" si="463"/>
        <v>1.1644735894608474E-2</v>
      </c>
      <c r="AC246" s="13">
        <f t="shared" si="464"/>
        <v>5.062908850216939E-4</v>
      </c>
      <c r="AD246" s="13">
        <f t="shared" si="465"/>
        <v>2.149505683010813E-2</v>
      </c>
      <c r="AE246" s="13">
        <f t="shared" si="466"/>
        <v>1.8638320944788879E-2</v>
      </c>
      <c r="AF246" s="13">
        <f t="shared" si="467"/>
        <v>8.0806254755830809E-3</v>
      </c>
      <c r="AG246" s="13">
        <f t="shared" si="468"/>
        <v>2.3355647492806545E-3</v>
      </c>
      <c r="AH246" s="13">
        <f t="shared" si="469"/>
        <v>2.0976079522699079E-3</v>
      </c>
      <c r="AI246" s="13">
        <f t="shared" si="470"/>
        <v>3.2542137682353158E-3</v>
      </c>
      <c r="AJ246" s="13">
        <f t="shared" si="471"/>
        <v>2.5242818225189611E-3</v>
      </c>
      <c r="AK246" s="13">
        <f t="shared" si="472"/>
        <v>1.3053841722993776E-3</v>
      </c>
      <c r="AL246" s="13">
        <f t="shared" si="473"/>
        <v>2.7242693579038245E-5</v>
      </c>
      <c r="AM246" s="13">
        <f t="shared" si="474"/>
        <v>6.6694550628341375E-3</v>
      </c>
      <c r="AN246" s="13">
        <f t="shared" si="475"/>
        <v>5.7830711949471234E-3</v>
      </c>
      <c r="AO246" s="13">
        <f t="shared" si="476"/>
        <v>2.5072447546873027E-3</v>
      </c>
      <c r="AP246" s="13">
        <f t="shared" si="477"/>
        <v>7.246756435576471E-4</v>
      </c>
      <c r="AQ246" s="13">
        <f t="shared" si="478"/>
        <v>1.5709120162199296E-4</v>
      </c>
      <c r="AR246" s="13">
        <f t="shared" si="479"/>
        <v>3.6376633511372086E-4</v>
      </c>
      <c r="AS246" s="13">
        <f t="shared" si="480"/>
        <v>5.643444547712371E-4</v>
      </c>
      <c r="AT246" s="13">
        <f t="shared" si="481"/>
        <v>4.3775994764809684E-4</v>
      </c>
      <c r="AU246" s="13">
        <f t="shared" si="482"/>
        <v>2.2637920291966026E-4</v>
      </c>
      <c r="AV246" s="13">
        <f t="shared" si="483"/>
        <v>8.7800763506128105E-5</v>
      </c>
      <c r="AW246" s="13">
        <f t="shared" si="484"/>
        <v>1.0179758857202814E-6</v>
      </c>
      <c r="AX246" s="13">
        <f t="shared" si="485"/>
        <v>1.7244907044883357E-3</v>
      </c>
      <c r="AY246" s="13">
        <f t="shared" si="486"/>
        <v>1.495302453517495E-3</v>
      </c>
      <c r="AZ246" s="13">
        <f t="shared" si="487"/>
        <v>6.4828688889884459E-4</v>
      </c>
      <c r="BA246" s="13">
        <f t="shared" si="488"/>
        <v>1.8737608984701896E-4</v>
      </c>
      <c r="BB246" s="13">
        <f t="shared" si="489"/>
        <v>4.0618358531815608E-5</v>
      </c>
      <c r="BC246" s="13">
        <f t="shared" si="490"/>
        <v>7.0440195487743194E-6</v>
      </c>
      <c r="BD246" s="13">
        <f t="shared" si="491"/>
        <v>5.2570177385019454E-5</v>
      </c>
      <c r="BE246" s="13">
        <f t="shared" si="492"/>
        <v>8.1556992029791026E-5</v>
      </c>
      <c r="BF246" s="13">
        <f t="shared" si="493"/>
        <v>6.3263463048945711E-5</v>
      </c>
      <c r="BG246" s="13">
        <f t="shared" si="494"/>
        <v>3.2715492625356389E-5</v>
      </c>
      <c r="BH246" s="13">
        <f t="shared" si="495"/>
        <v>1.2688644513006775E-5</v>
      </c>
      <c r="BI246" s="13">
        <f t="shared" si="496"/>
        <v>3.9370142194385595E-6</v>
      </c>
      <c r="BJ246" s="14">
        <f t="shared" si="497"/>
        <v>0.53306479305891596</v>
      </c>
      <c r="BK246" s="14">
        <f t="shared" si="498"/>
        <v>0.25719414091569881</v>
      </c>
      <c r="BL246" s="14">
        <f t="shared" si="499"/>
        <v>0.20040262767069725</v>
      </c>
      <c r="BM246" s="14">
        <f t="shared" si="500"/>
        <v>0.43395848809988924</v>
      </c>
      <c r="BN246" s="14">
        <f t="shared" si="501"/>
        <v>0.56488524056251321</v>
      </c>
    </row>
    <row r="247" spans="1:66" x14ac:dyDescent="0.25">
      <c r="A247" t="s">
        <v>351</v>
      </c>
      <c r="B247" t="s">
        <v>155</v>
      </c>
      <c r="C247" t="s">
        <v>165</v>
      </c>
      <c r="D247" s="11">
        <v>44415</v>
      </c>
      <c r="E247" s="10">
        <f>VLOOKUP(A247,home!$A$2:$E$405,3,FALSE)</f>
        <v>1.2019</v>
      </c>
      <c r="F247" s="10">
        <f>VLOOKUP(B247,home!$B$2:$E$405,3,FALSE)</f>
        <v>0.66559999999999997</v>
      </c>
      <c r="G247" s="10">
        <f>VLOOKUP(C247,away!$B$2:$E$405,4,FALSE)</f>
        <v>1.248</v>
      </c>
      <c r="H247" s="10">
        <f>VLOOKUP(A247,away!$A$2:$E$405,3,FALSE)</f>
        <v>1.1635</v>
      </c>
      <c r="I247" s="10">
        <f>VLOOKUP(C247,away!$B$2:$E$405,3,FALSE)</f>
        <v>0.64459999999999995</v>
      </c>
      <c r="J247" s="10">
        <f>VLOOKUP(B247,home!$B$2:$E$405,4,FALSE)</f>
        <v>1.1173</v>
      </c>
      <c r="K247" s="12">
        <f t="shared" si="446"/>
        <v>0.99838083071999995</v>
      </c>
      <c r="L247" s="12">
        <f t="shared" si="447"/>
        <v>0.8379661733299999</v>
      </c>
      <c r="M247" s="13">
        <f t="shared" si="448"/>
        <v>0.15939864647276469</v>
      </c>
      <c r="N247" s="13">
        <f t="shared" si="449"/>
        <v>0.15914055308112238</v>
      </c>
      <c r="O247" s="13">
        <f t="shared" si="450"/>
        <v>0.13357067381876411</v>
      </c>
      <c r="P247" s="13">
        <f t="shared" si="451"/>
        <v>0.13335440028700785</v>
      </c>
      <c r="Q247" s="13">
        <f t="shared" si="452"/>
        <v>7.9441438793185604E-2</v>
      </c>
      <c r="R247" s="13">
        <f t="shared" si="453"/>
        <v>5.5963853204509688E-2</v>
      </c>
      <c r="S247" s="13">
        <f t="shared" si="454"/>
        <v>2.7891385010828877E-2</v>
      </c>
      <c r="T247" s="13">
        <f t="shared" si="455"/>
        <v>6.6569238469355155E-2</v>
      </c>
      <c r="U247" s="13">
        <f t="shared" si="456"/>
        <v>5.5873238252610501E-2</v>
      </c>
      <c r="V247" s="13">
        <f t="shared" si="457"/>
        <v>2.5926882090896819E-3</v>
      </c>
      <c r="W247" s="13">
        <f t="shared" si="458"/>
        <v>2.6437603218644228E-2</v>
      </c>
      <c r="X247" s="13">
        <f t="shared" si="459"/>
        <v>2.2153817201144191E-2</v>
      </c>
      <c r="Y247" s="13">
        <f t="shared" si="460"/>
        <v>9.2820747123475624E-3</v>
      </c>
      <c r="Z247" s="13">
        <f t="shared" si="461"/>
        <v>1.5631938638194943E-2</v>
      </c>
      <c r="AA247" s="13">
        <f t="shared" si="462"/>
        <v>1.5606627883365129E-2</v>
      </c>
      <c r="AB247" s="13">
        <f t="shared" si="463"/>
        <v>7.7906790554659964E-3</v>
      </c>
      <c r="AC247" s="13">
        <f t="shared" si="464"/>
        <v>1.3556670214316492E-4</v>
      </c>
      <c r="AD247" s="13">
        <f t="shared" si="465"/>
        <v>6.5986990659189417E-3</v>
      </c>
      <c r="AE247" s="13">
        <f t="shared" si="466"/>
        <v>5.5294866052243404E-3</v>
      </c>
      <c r="AF247" s="13">
        <f t="shared" si="467"/>
        <v>2.3167613655296661E-3</v>
      </c>
      <c r="AG247" s="13">
        <f t="shared" si="468"/>
        <v>6.4712255199722633E-4</v>
      </c>
      <c r="AH247" s="13">
        <f t="shared" si="469"/>
        <v>3.2747589505943962E-3</v>
      </c>
      <c r="AI247" s="13">
        <f t="shared" si="470"/>
        <v>3.2694565615021881E-3</v>
      </c>
      <c r="AJ247" s="13">
        <f t="shared" si="471"/>
        <v>1.6320813789377547E-3</v>
      </c>
      <c r="AK247" s="13">
        <f t="shared" si="472"/>
        <v>5.4314625430217285E-4</v>
      </c>
      <c r="AL247" s="13">
        <f t="shared" si="473"/>
        <v>4.5366548997084788E-6</v>
      </c>
      <c r="AM247" s="13">
        <f t="shared" si="474"/>
        <v>1.3176029310206885E-3</v>
      </c>
      <c r="AN247" s="13">
        <f t="shared" si="475"/>
        <v>1.1041066860757981E-3</v>
      </c>
      <c r="AO247" s="13">
        <f t="shared" si="476"/>
        <v>4.6260202733950203E-4</v>
      </c>
      <c r="AP247" s="13">
        <f t="shared" si="477"/>
        <v>1.2921495020812749E-4</v>
      </c>
      <c r="AQ247" s="13">
        <f t="shared" si="478"/>
        <v>2.7069439340732764E-5</v>
      </c>
      <c r="AR247" s="13">
        <f t="shared" si="479"/>
        <v>5.4882744528155056E-4</v>
      </c>
      <c r="AS247" s="13">
        <f t="shared" si="480"/>
        <v>5.4793880074212971E-4</v>
      </c>
      <c r="AT247" s="13">
        <f t="shared" si="481"/>
        <v>2.73525797534324E-4</v>
      </c>
      <c r="AU247" s="13">
        <f t="shared" si="482"/>
        <v>9.102763765522297E-5</v>
      </c>
      <c r="AV247" s="13">
        <f t="shared" si="483"/>
        <v>2.2720062125175165E-5</v>
      </c>
      <c r="AW247" s="13">
        <f t="shared" si="484"/>
        <v>1.0542799920671233E-7</v>
      </c>
      <c r="AX247" s="13">
        <f t="shared" si="485"/>
        <v>2.1924491813859022E-4</v>
      </c>
      <c r="AY247" s="13">
        <f t="shared" si="486"/>
        <v>1.8371982507464353E-4</v>
      </c>
      <c r="AZ247" s="13">
        <f t="shared" si="487"/>
        <v>7.6975499391328001E-5</v>
      </c>
      <c r="BA247" s="13">
        <f t="shared" si="488"/>
        <v>2.1500954888372282E-5</v>
      </c>
      <c r="BB247" s="13">
        <f t="shared" si="489"/>
        <v>4.5042682226875692E-6</v>
      </c>
      <c r="BC247" s="13">
        <f t="shared" si="490"/>
        <v>7.5488488124348456E-7</v>
      </c>
      <c r="BD247" s="13">
        <f t="shared" si="491"/>
        <v>7.6649805690176784E-5</v>
      </c>
      <c r="BE247" s="13">
        <f t="shared" si="492"/>
        <v>7.6525696679485264E-5</v>
      </c>
      <c r="BF247" s="13">
        <f t="shared" si="493"/>
        <v>3.8200894311145626E-5</v>
      </c>
      <c r="BG247" s="13">
        <f t="shared" si="494"/>
        <v>1.2713013532202829E-5</v>
      </c>
      <c r="BH247" s="13">
        <f t="shared" si="495"/>
        <v>3.1731072528088155E-6</v>
      </c>
      <c r="BI247" s="13">
        <f t="shared" si="496"/>
        <v>6.3359389100458449E-7</v>
      </c>
      <c r="BJ247" s="14">
        <f t="shared" si="497"/>
        <v>0.381664091449051</v>
      </c>
      <c r="BK247" s="14">
        <f t="shared" si="498"/>
        <v>0.32356094316180861</v>
      </c>
      <c r="BL247" s="14">
        <f t="shared" si="499"/>
        <v>0.2792164512147472</v>
      </c>
      <c r="BM247" s="14">
        <f t="shared" si="500"/>
        <v>0.27902024440937195</v>
      </c>
      <c r="BN247" s="14">
        <f t="shared" si="501"/>
        <v>0.72086956565735427</v>
      </c>
    </row>
    <row r="248" spans="1:66" x14ac:dyDescent="0.25">
      <c r="A248" t="s">
        <v>351</v>
      </c>
      <c r="B248" t="s">
        <v>162</v>
      </c>
      <c r="C248" t="s">
        <v>158</v>
      </c>
      <c r="D248" s="11">
        <v>44415</v>
      </c>
      <c r="E248" s="10">
        <f>VLOOKUP(A248,home!$A$2:$E$405,3,FALSE)</f>
        <v>1.2019</v>
      </c>
      <c r="F248" s="10">
        <f>VLOOKUP(B248,home!$B$2:$E$405,3,FALSE)</f>
        <v>0.52</v>
      </c>
      <c r="G248" s="10">
        <f>VLOOKUP(C248,away!$B$2:$E$405,4,FALSE)</f>
        <v>0.27729999999999999</v>
      </c>
      <c r="H248" s="10">
        <f>VLOOKUP(A248,away!$A$2:$E$405,3,FALSE)</f>
        <v>1.1635</v>
      </c>
      <c r="I248" s="10">
        <f>VLOOKUP(C248,away!$B$2:$E$405,3,FALSE)</f>
        <v>1.1459999999999999</v>
      </c>
      <c r="J248" s="10">
        <f>VLOOKUP(B248,home!$B$2:$E$405,4,FALSE)</f>
        <v>1.7190000000000001</v>
      </c>
      <c r="K248" s="12">
        <f t="shared" si="446"/>
        <v>0.17330917239999999</v>
      </c>
      <c r="L248" s="12">
        <f t="shared" si="447"/>
        <v>2.2920647489999997</v>
      </c>
      <c r="M248" s="13">
        <f t="shared" si="448"/>
        <v>8.4977061688456645E-2</v>
      </c>
      <c r="N248" s="13">
        <f t="shared" si="449"/>
        <v>1.4727304234210165E-2</v>
      </c>
      <c r="O248" s="13">
        <f t="shared" si="450"/>
        <v>0.19477292756970985</v>
      </c>
      <c r="P248" s="13">
        <f t="shared" si="451"/>
        <v>3.3755934883031552E-2</v>
      </c>
      <c r="Q248" s="13">
        <f t="shared" si="452"/>
        <v>1.2761884542569896E-3</v>
      </c>
      <c r="R248" s="13">
        <f t="shared" si="453"/>
        <v>0.2232160806710311</v>
      </c>
      <c r="S248" s="13">
        <f t="shared" si="454"/>
        <v>3.3522668270320188E-3</v>
      </c>
      <c r="T248" s="13">
        <f t="shared" si="455"/>
        <v>2.9251065690832443E-3</v>
      </c>
      <c r="U248" s="13">
        <f t="shared" si="456"/>
        <v>3.8685394207468034E-2</v>
      </c>
      <c r="V248" s="13">
        <f t="shared" si="457"/>
        <v>1.4796006053532086E-4</v>
      </c>
      <c r="W248" s="13">
        <f t="shared" si="458"/>
        <v>7.3725054944571384E-5</v>
      </c>
      <c r="X248" s="13">
        <f t="shared" si="459"/>
        <v>1.6898259955654019E-4</v>
      </c>
      <c r="Y248" s="13">
        <f t="shared" si="460"/>
        <v>1.9365952981896439E-4</v>
      </c>
      <c r="Z248" s="13">
        <f t="shared" si="461"/>
        <v>0.17054190330533686</v>
      </c>
      <c r="AA248" s="13">
        <f t="shared" si="462"/>
        <v>2.955647612136875E-2</v>
      </c>
      <c r="AB248" s="13">
        <f t="shared" si="463"/>
        <v>2.5612042078273899E-3</v>
      </c>
      <c r="AC248" s="13">
        <f t="shared" si="464"/>
        <v>3.67343997712485E-6</v>
      </c>
      <c r="AD248" s="13">
        <f t="shared" si="465"/>
        <v>3.1943070643970478E-6</v>
      </c>
      <c r="AE248" s="13">
        <f t="shared" si="466"/>
        <v>7.3215586197861442E-6</v>
      </c>
      <c r="AF248" s="13">
        <f t="shared" si="467"/>
        <v>8.3907432100744574E-6</v>
      </c>
      <c r="AG248" s="13">
        <f t="shared" si="468"/>
        <v>6.4107089099075877E-6</v>
      </c>
      <c r="AH248" s="13">
        <f t="shared" si="469"/>
        <v>9.7723271198382297E-2</v>
      </c>
      <c r="AI248" s="13">
        <f t="shared" si="470"/>
        <v>1.6936339255612391E-2</v>
      </c>
      <c r="AJ248" s="13">
        <f t="shared" si="471"/>
        <v>1.4676114699379076E-3</v>
      </c>
      <c r="AK248" s="13">
        <f t="shared" si="472"/>
        <v>8.4783509753228755E-5</v>
      </c>
      <c r="AL248" s="13">
        <f t="shared" si="473"/>
        <v>5.8368881296066579E-8</v>
      </c>
      <c r="AM248" s="13">
        <f t="shared" si="474"/>
        <v>1.1072054274442518E-7</v>
      </c>
      <c r="AN248" s="13">
        <f t="shared" si="475"/>
        <v>2.5377865301464459E-7</v>
      </c>
      <c r="AO248" s="13">
        <f t="shared" si="476"/>
        <v>2.9083855231178475E-7</v>
      </c>
      <c r="AP248" s="13">
        <f t="shared" si="477"/>
        <v>2.2220693113467804E-7</v>
      </c>
      <c r="AQ248" s="13">
        <f t="shared" si="478"/>
        <v>1.2732816845931655E-7</v>
      </c>
      <c r="AR248" s="13">
        <f t="shared" si="479"/>
        <v>4.4797613014155781E-2</v>
      </c>
      <c r="AS248" s="13">
        <f t="shared" si="480"/>
        <v>7.7638372369788064E-3</v>
      </c>
      <c r="AT248" s="13">
        <f t="shared" si="481"/>
        <v>6.727721030945498E-4</v>
      </c>
      <c r="AU248" s="13">
        <f t="shared" si="482"/>
        <v>3.8865858800374634E-5</v>
      </c>
      <c r="AV248" s="13">
        <f t="shared" si="483"/>
        <v>1.6839524558270458E-6</v>
      </c>
      <c r="AW248" s="13">
        <f t="shared" si="484"/>
        <v>6.4406144077671882E-10</v>
      </c>
      <c r="AX248" s="13">
        <f t="shared" si="485"/>
        <v>3.1981476051191903E-9</v>
      </c>
      <c r="AY248" s="13">
        <f t="shared" si="486"/>
        <v>7.3303613877924656E-9</v>
      </c>
      <c r="AZ248" s="13">
        <f t="shared" si="487"/>
        <v>8.4008314671949147E-9</v>
      </c>
      <c r="BA248" s="13">
        <f t="shared" si="488"/>
        <v>6.4184165560824704E-9</v>
      </c>
      <c r="BB248" s="13">
        <f t="shared" si="489"/>
        <v>3.6778565831486535E-9</v>
      </c>
      <c r="BC248" s="13">
        <f t="shared" si="490"/>
        <v>1.6859770852225219E-9</v>
      </c>
      <c r="BD248" s="13">
        <f t="shared" si="491"/>
        <v>1.7113171604848355E-2</v>
      </c>
      <c r="BE248" s="13">
        <f t="shared" si="492"/>
        <v>2.9658696079754481E-3</v>
      </c>
      <c r="BF248" s="13">
        <f t="shared" si="493"/>
        <v>2.5700620360226867E-4</v>
      </c>
      <c r="BG248" s="13">
        <f t="shared" si="494"/>
        <v>1.4847177482658362E-5</v>
      </c>
      <c r="BH248" s="13">
        <f t="shared" si="495"/>
        <v>6.4328801049885875E-7</v>
      </c>
      <c r="BI248" s="13">
        <f t="shared" si="496"/>
        <v>2.2297542542879948E-8</v>
      </c>
      <c r="BJ248" s="14">
        <f t="shared" si="497"/>
        <v>1.9391319344112989E-2</v>
      </c>
      <c r="BK248" s="14">
        <f t="shared" si="498"/>
        <v>0.12223696259827534</v>
      </c>
      <c r="BL248" s="14">
        <f t="shared" si="499"/>
        <v>0.67863042055603817</v>
      </c>
      <c r="BM248" s="14">
        <f t="shared" si="500"/>
        <v>0.43807510161676694</v>
      </c>
      <c r="BN248" s="14">
        <f t="shared" si="501"/>
        <v>0.55272549750069633</v>
      </c>
    </row>
    <row r="249" spans="1:66" x14ac:dyDescent="0.25">
      <c r="A249" t="s">
        <v>342</v>
      </c>
      <c r="B249" t="s">
        <v>176</v>
      </c>
      <c r="C249" t="s">
        <v>355</v>
      </c>
      <c r="D249" s="11">
        <v>44415</v>
      </c>
      <c r="E249" s="10">
        <f>VLOOKUP(A249,home!$A$2:$E$405,3,FALSE)</f>
        <v>1.3226</v>
      </c>
      <c r="F249" s="10">
        <f>VLOOKUP(B249,home!$B$2:$E$405,3,FALSE)</f>
        <v>0.69789999999999996</v>
      </c>
      <c r="G249" s="10" t="e">
        <f>VLOOKUP(C249,away!$B$2:$E$405,4,FALSE)</f>
        <v>#N/A</v>
      </c>
      <c r="H249" s="10">
        <f>VLOOKUP(A249,away!$A$2:$E$405,3,FALSE)</f>
        <v>1.2016</v>
      </c>
      <c r="I249" s="10" t="e">
        <f>VLOOKUP(C249,away!$B$2:$E$405,3,FALSE)</f>
        <v>#N/A</v>
      </c>
      <c r="J249" s="10">
        <f>VLOOKUP(B249,home!$B$2:$E$405,4,FALSE)</f>
        <v>1.4723999999999999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342</v>
      </c>
      <c r="B250" t="s">
        <v>174</v>
      </c>
      <c r="C250" t="s">
        <v>171</v>
      </c>
      <c r="D250" s="11">
        <v>44415</v>
      </c>
      <c r="E250" s="10">
        <f>VLOOKUP(A250,home!$A$2:$E$405,3,FALSE)</f>
        <v>1.3226</v>
      </c>
      <c r="F250" s="10">
        <f>VLOOKUP(B250,home!$B$2:$E$405,3,FALSE)</f>
        <v>1.0309999999999999</v>
      </c>
      <c r="G250" s="10">
        <f>VLOOKUP(C250,away!$B$2:$E$405,4,FALSE)</f>
        <v>1.0468999999999999</v>
      </c>
      <c r="H250" s="10">
        <f>VLOOKUP(A250,away!$A$2:$E$405,3,FALSE)</f>
        <v>1.2016</v>
      </c>
      <c r="I250" s="10">
        <f>VLOOKUP(C250,away!$B$2:$E$405,3,FALSE)</f>
        <v>0.8962</v>
      </c>
      <c r="J250" s="10">
        <f>VLOOKUP(B250,home!$B$2:$E$405,4,FALSE)</f>
        <v>0.68089999999999995</v>
      </c>
      <c r="K250" s="12">
        <f t="shared" si="446"/>
        <v>1.4275534681399997</v>
      </c>
      <c r="L250" s="12">
        <f t="shared" si="447"/>
        <v>0.73324345212799991</v>
      </c>
      <c r="M250" s="13">
        <f t="shared" si="448"/>
        <v>0.11523325272242113</v>
      </c>
      <c r="N250" s="13">
        <f t="shared" si="449"/>
        <v>0.16450162956894535</v>
      </c>
      <c r="O250" s="13">
        <f t="shared" si="450"/>
        <v>8.4494028026126308E-2</v>
      </c>
      <c r="P250" s="13">
        <f t="shared" si="451"/>
        <v>0.12061974274581493</v>
      </c>
      <c r="Q250" s="13">
        <f t="shared" si="452"/>
        <v>0.11741743590291476</v>
      </c>
      <c r="R250" s="13">
        <f t="shared" si="453"/>
        <v>3.0977346397038408E-2</v>
      </c>
      <c r="S250" s="13">
        <f t="shared" si="454"/>
        <v>3.1564505028581324E-2</v>
      </c>
      <c r="T250" s="13">
        <f t="shared" si="455"/>
        <v>8.6095566041471353E-2</v>
      </c>
      <c r="U250" s="13">
        <f t="shared" si="456"/>
        <v>4.4221818282866303E-2</v>
      </c>
      <c r="V250" s="13">
        <f t="shared" si="457"/>
        <v>3.6711070676193882E-3</v>
      </c>
      <c r="W250" s="13">
        <f t="shared" si="458"/>
        <v>5.5873222614437348E-2</v>
      </c>
      <c r="X250" s="13">
        <f t="shared" si="459"/>
        <v>4.0968674631326266E-2</v>
      </c>
      <c r="Y250" s="13">
        <f t="shared" si="460"/>
        <v>1.5020006207891241E-2</v>
      </c>
      <c r="Z250" s="13">
        <f t="shared" si="461"/>
        <v>7.5713121366431024E-3</v>
      </c>
      <c r="AA250" s="13">
        <f t="shared" si="462"/>
        <v>1.0808452899035332E-2</v>
      </c>
      <c r="AB250" s="13">
        <f t="shared" si="463"/>
        <v>7.7148222106228626E-3</v>
      </c>
      <c r="AC250" s="13">
        <f t="shared" si="464"/>
        <v>2.4016938450225876E-4</v>
      </c>
      <c r="AD250" s="13">
        <f t="shared" si="465"/>
        <v>1.9940503179849585E-2</v>
      </c>
      <c r="AE250" s="13">
        <f t="shared" si="466"/>
        <v>1.4621243388762266E-2</v>
      </c>
      <c r="AF250" s="13">
        <f t="shared" si="467"/>
        <v>5.3604654883898702E-3</v>
      </c>
      <c r="AG250" s="13">
        <f t="shared" si="468"/>
        <v>1.3101754065733312E-3</v>
      </c>
      <c r="AH250" s="13">
        <f t="shared" si="469"/>
        <v>1.3879037620527026E-3</v>
      </c>
      <c r="AI250" s="13">
        <f t="shared" si="470"/>
        <v>1.9813068289628883E-3</v>
      </c>
      <c r="AJ250" s="13">
        <f t="shared" si="471"/>
        <v>1.4142107175677185E-3</v>
      </c>
      <c r="AK250" s="13">
        <f t="shared" si="472"/>
        <v>6.7295380484818463E-4</v>
      </c>
      <c r="AL250" s="13">
        <f t="shared" si="473"/>
        <v>1.0055836727568692E-5</v>
      </c>
      <c r="AM250" s="13">
        <f t="shared" si="474"/>
        <v>5.6932268941701954E-3</v>
      </c>
      <c r="AN250" s="13">
        <f t="shared" si="475"/>
        <v>4.1745213416293243E-3</v>
      </c>
      <c r="AO250" s="13">
        <f t="shared" si="476"/>
        <v>1.5304702197591476E-3</v>
      </c>
      <c r="AP250" s="13">
        <f t="shared" si="477"/>
        <v>3.7406908910509877E-4</v>
      </c>
      <c r="AQ250" s="13">
        <f t="shared" si="478"/>
        <v>6.8570927557449742E-5</v>
      </c>
      <c r="AR250" s="13">
        <f t="shared" si="479"/>
        <v>2.0353426914179241E-4</v>
      </c>
      <c r="AS250" s="13">
        <f t="shared" si="480"/>
        <v>2.9055605179870587E-4</v>
      </c>
      <c r="AT250" s="13">
        <f t="shared" si="481"/>
        <v>2.0739214971715402E-4</v>
      </c>
      <c r="AU250" s="13">
        <f t="shared" si="482"/>
        <v>9.8687794197911075E-5</v>
      </c>
      <c r="AV250" s="13">
        <f t="shared" si="483"/>
        <v>3.5220525717578646E-5</v>
      </c>
      <c r="AW250" s="13">
        <f t="shared" si="484"/>
        <v>2.9238580842608576E-7</v>
      </c>
      <c r="AX250" s="13">
        <f t="shared" si="485"/>
        <v>1.3545642996134291E-3</v>
      </c>
      <c r="AY250" s="13">
        <f t="shared" si="486"/>
        <v>9.9322540317789681E-4</v>
      </c>
      <c r="AZ250" s="13">
        <f t="shared" si="487"/>
        <v>3.6413801168369277E-4</v>
      </c>
      <c r="BA250" s="13">
        <f t="shared" si="488"/>
        <v>8.9000604245992294E-5</v>
      </c>
      <c r="BB250" s="13">
        <f t="shared" si="489"/>
        <v>1.6314777574702326E-5</v>
      </c>
      <c r="BC250" s="13">
        <f t="shared" si="490"/>
        <v>2.3925407659150428E-6</v>
      </c>
      <c r="BD250" s="13">
        <f t="shared" si="491"/>
        <v>2.487336168864621E-5</v>
      </c>
      <c r="BE250" s="13">
        <f t="shared" si="492"/>
        <v>3.5508053742927493E-5</v>
      </c>
      <c r="BF250" s="13">
        <f t="shared" si="493"/>
        <v>2.5344822633808827E-5</v>
      </c>
      <c r="BG250" s="13">
        <f t="shared" si="494"/>
        <v>1.2060363150095649E-5</v>
      </c>
      <c r="BH250" s="13">
        <f t="shared" si="495"/>
        <v>4.304203310486726E-6</v>
      </c>
      <c r="BI250" s="13">
        <f t="shared" si="496"/>
        <v>1.2288960726929991E-6</v>
      </c>
      <c r="BJ250" s="14">
        <f t="shared" si="497"/>
        <v>0.53576941653984411</v>
      </c>
      <c r="BK250" s="14">
        <f t="shared" si="498"/>
        <v>0.27233205818884454</v>
      </c>
      <c r="BL250" s="14">
        <f t="shared" si="499"/>
        <v>0.18461155342029253</v>
      </c>
      <c r="BM250" s="14">
        <f t="shared" si="500"/>
        <v>0.366047971904994</v>
      </c>
      <c r="BN250" s="14">
        <f t="shared" si="501"/>
        <v>0.63324343536326089</v>
      </c>
    </row>
    <row r="251" spans="1:66" x14ac:dyDescent="0.25">
      <c r="A251" t="s">
        <v>344</v>
      </c>
      <c r="B251" t="s">
        <v>205</v>
      </c>
      <c r="C251" t="s">
        <v>206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344</v>
      </c>
      <c r="B252" t="s">
        <v>207</v>
      </c>
      <c r="C252" t="s">
        <v>202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344</v>
      </c>
      <c r="B253" t="s">
        <v>201</v>
      </c>
      <c r="C253" t="s">
        <v>212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344</v>
      </c>
      <c r="B254" t="s">
        <v>203</v>
      </c>
      <c r="C254" t="s">
        <v>204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346</v>
      </c>
      <c r="B255" t="s">
        <v>233</v>
      </c>
      <c r="C255" t="s">
        <v>320</v>
      </c>
      <c r="D255" s="11">
        <v>44415</v>
      </c>
      <c r="E255" s="10">
        <f>VLOOKUP(A255,home!$A$2:$E$405,3,FALSE)</f>
        <v>1.4510000000000001</v>
      </c>
      <c r="F255" s="10">
        <f>VLOOKUP(B255,home!$B$2:$E$405,3,FALSE)</f>
        <v>1.0338000000000001</v>
      </c>
      <c r="G255" s="10">
        <f>VLOOKUP(C255,away!$B$2:$E$405,4,FALSE)</f>
        <v>0.68920000000000003</v>
      </c>
      <c r="H255" s="10">
        <f>VLOOKUP(A255,away!$A$2:$E$405,3,FALSE)</f>
        <v>1.0980000000000001</v>
      </c>
      <c r="I255" s="10">
        <f>VLOOKUP(C255,away!$B$2:$E$405,3,FALSE)</f>
        <v>0</v>
      </c>
      <c r="J255" s="10">
        <f>VLOOKUP(B255,home!$B$2:$E$405,4,FALSE)</f>
        <v>0.91069999999999995</v>
      </c>
      <c r="K255" s="12">
        <f t="shared" si="446"/>
        <v>1.0338301869600002</v>
      </c>
      <c r="L255" s="12">
        <f t="shared" si="447"/>
        <v>0</v>
      </c>
      <c r="M255" s="13">
        <f t="shared" si="448"/>
        <v>0.35564217252931352</v>
      </c>
      <c r="N255" s="13">
        <f t="shared" si="449"/>
        <v>0.36767361371684087</v>
      </c>
      <c r="O255" s="13">
        <f t="shared" si="450"/>
        <v>0</v>
      </c>
      <c r="P255" s="13">
        <f t="shared" si="451"/>
        <v>0</v>
      </c>
      <c r="Q255" s="13">
        <f t="shared" si="452"/>
        <v>0.19005604040457019</v>
      </c>
      <c r="R255" s="13">
        <f t="shared" si="453"/>
        <v>0</v>
      </c>
      <c r="S255" s="13">
        <f t="shared" si="454"/>
        <v>0</v>
      </c>
      <c r="T255" s="13">
        <f t="shared" si="455"/>
        <v>0</v>
      </c>
      <c r="U255" s="13">
        <f t="shared" si="456"/>
        <v>0</v>
      </c>
      <c r="V255" s="13">
        <f t="shared" si="457"/>
        <v>0</v>
      </c>
      <c r="W255" s="13">
        <f t="shared" si="458"/>
        <v>6.5495223928111398E-2</v>
      </c>
      <c r="X255" s="13">
        <f t="shared" si="459"/>
        <v>0</v>
      </c>
      <c r="Y255" s="13">
        <f t="shared" si="460"/>
        <v>0</v>
      </c>
      <c r="Z255" s="13">
        <f t="shared" si="461"/>
        <v>0</v>
      </c>
      <c r="AA255" s="13">
        <f t="shared" si="462"/>
        <v>0</v>
      </c>
      <c r="AB255" s="13">
        <f t="shared" si="463"/>
        <v>0</v>
      </c>
      <c r="AC255" s="13">
        <f t="shared" si="464"/>
        <v>0</v>
      </c>
      <c r="AD255" s="13">
        <f t="shared" si="465"/>
        <v>1.6927734899646617E-2</v>
      </c>
      <c r="AE255" s="13">
        <f t="shared" si="466"/>
        <v>0</v>
      </c>
      <c r="AF255" s="13">
        <f t="shared" si="467"/>
        <v>0</v>
      </c>
      <c r="AG255" s="13">
        <f t="shared" si="468"/>
        <v>0</v>
      </c>
      <c r="AH255" s="13">
        <f t="shared" si="469"/>
        <v>0</v>
      </c>
      <c r="AI255" s="13">
        <f t="shared" si="470"/>
        <v>0</v>
      </c>
      <c r="AJ255" s="13">
        <f t="shared" si="471"/>
        <v>0</v>
      </c>
      <c r="AK255" s="13">
        <f t="shared" si="472"/>
        <v>0</v>
      </c>
      <c r="AL255" s="13">
        <f t="shared" si="473"/>
        <v>0</v>
      </c>
      <c r="AM255" s="13">
        <f t="shared" si="474"/>
        <v>3.5000806672221977E-3</v>
      </c>
      <c r="AN255" s="13">
        <f t="shared" si="475"/>
        <v>0</v>
      </c>
      <c r="AO255" s="13">
        <f t="shared" si="476"/>
        <v>0</v>
      </c>
      <c r="AP255" s="13">
        <f t="shared" si="477"/>
        <v>0</v>
      </c>
      <c r="AQ255" s="13">
        <f t="shared" si="478"/>
        <v>0</v>
      </c>
      <c r="AR255" s="13">
        <f t="shared" si="479"/>
        <v>0</v>
      </c>
      <c r="AS255" s="13">
        <f t="shared" si="480"/>
        <v>0</v>
      </c>
      <c r="AT255" s="13">
        <f t="shared" si="481"/>
        <v>0</v>
      </c>
      <c r="AU255" s="13">
        <f t="shared" si="482"/>
        <v>0</v>
      </c>
      <c r="AV255" s="13">
        <f t="shared" si="483"/>
        <v>0</v>
      </c>
      <c r="AW255" s="13">
        <f t="shared" si="484"/>
        <v>0</v>
      </c>
      <c r="AX255" s="13">
        <f t="shared" si="485"/>
        <v>6.0308150842823419E-4</v>
      </c>
      <c r="AY255" s="13">
        <f t="shared" si="486"/>
        <v>0</v>
      </c>
      <c r="AZ255" s="13">
        <f t="shared" si="487"/>
        <v>0</v>
      </c>
      <c r="BA255" s="13">
        <f t="shared" si="488"/>
        <v>0</v>
      </c>
      <c r="BB255" s="13">
        <f t="shared" si="489"/>
        <v>0</v>
      </c>
      <c r="BC255" s="13">
        <f t="shared" si="490"/>
        <v>0</v>
      </c>
      <c r="BD255" s="13">
        <f t="shared" si="491"/>
        <v>0</v>
      </c>
      <c r="BE255" s="13">
        <f t="shared" si="492"/>
        <v>0</v>
      </c>
      <c r="BF255" s="13">
        <f t="shared" si="493"/>
        <v>0</v>
      </c>
      <c r="BG255" s="13">
        <f t="shared" si="494"/>
        <v>0</v>
      </c>
      <c r="BH255" s="13">
        <f t="shared" si="495"/>
        <v>0</v>
      </c>
      <c r="BI255" s="13">
        <f t="shared" si="496"/>
        <v>0</v>
      </c>
      <c r="BJ255" s="14">
        <f t="shared" si="497"/>
        <v>0.64425577512481946</v>
      </c>
      <c r="BK255" s="14">
        <f t="shared" si="498"/>
        <v>0.35564217252931352</v>
      </c>
      <c r="BL255" s="14">
        <f t="shared" si="499"/>
        <v>0</v>
      </c>
      <c r="BM255" s="14">
        <f t="shared" si="500"/>
        <v>8.6526121003408452E-2</v>
      </c>
      <c r="BN255" s="14">
        <f t="shared" si="501"/>
        <v>0.91337182665072447</v>
      </c>
    </row>
    <row r="256" spans="1:66" x14ac:dyDescent="0.25">
      <c r="A256" t="s">
        <v>346</v>
      </c>
      <c r="B256" t="s">
        <v>232</v>
      </c>
      <c r="C256" t="s">
        <v>241</v>
      </c>
      <c r="D256" s="11">
        <v>44415</v>
      </c>
      <c r="E256" s="10">
        <f>VLOOKUP(A256,home!$A$2:$E$405,3,FALSE)</f>
        <v>1.4510000000000001</v>
      </c>
      <c r="F256" s="10">
        <f>VLOOKUP(B256,home!$B$2:$E$405,3,FALSE)</f>
        <v>0.45950000000000002</v>
      </c>
      <c r="G256" s="10">
        <f>VLOOKUP(C256,away!$B$2:$E$405,4,FALSE)</f>
        <v>1.3784000000000001</v>
      </c>
      <c r="H256" s="10">
        <f>VLOOKUP(A256,away!$A$2:$E$405,3,FALSE)</f>
        <v>1.0980000000000001</v>
      </c>
      <c r="I256" s="10">
        <f>VLOOKUP(C256,away!$B$2:$E$405,3,FALSE)</f>
        <v>0.60719999999999996</v>
      </c>
      <c r="J256" s="10">
        <f>VLOOKUP(B256,home!$B$2:$E$405,4,FALSE)</f>
        <v>1.2142999999999999</v>
      </c>
      <c r="K256" s="12">
        <f t="shared" si="446"/>
        <v>0.91902683480000003</v>
      </c>
      <c r="L256" s="12">
        <f t="shared" si="447"/>
        <v>0.80958061007999993</v>
      </c>
      <c r="M256" s="13">
        <f t="shared" si="448"/>
        <v>0.17753146025832606</v>
      </c>
      <c r="N256" s="13">
        <f t="shared" si="449"/>
        <v>0.16315617599863139</v>
      </c>
      <c r="O256" s="13">
        <f t="shared" si="450"/>
        <v>0.14372602790432887</v>
      </c>
      <c r="P256" s="13">
        <f t="shared" si="451"/>
        <v>0.13208807650329182</v>
      </c>
      <c r="Q256" s="13">
        <f t="shared" si="452"/>
        <v>7.497245200304696E-2</v>
      </c>
      <c r="R256" s="13">
        <f t="shared" si="453"/>
        <v>5.8178902677580829E-2</v>
      </c>
      <c r="S256" s="13">
        <f t="shared" si="454"/>
        <v>2.4569250893548618E-2</v>
      </c>
      <c r="T256" s="13">
        <f t="shared" si="455"/>
        <v>6.0696243431820264E-2</v>
      </c>
      <c r="U256" s="13">
        <f t="shared" si="456"/>
        <v>5.3467972779914351E-2</v>
      </c>
      <c r="V256" s="13">
        <f t="shared" si="457"/>
        <v>2.0311298859577265E-3</v>
      </c>
      <c r="W256" s="13">
        <f t="shared" si="458"/>
        <v>2.2967231753851725E-2</v>
      </c>
      <c r="X256" s="13">
        <f t="shared" si="459"/>
        <v>1.8593825495132027E-2</v>
      </c>
      <c r="Y256" s="13">
        <f t="shared" si="460"/>
        <v>7.5266002940350216E-3</v>
      </c>
      <c r="Z256" s="13">
        <f t="shared" si="461"/>
        <v>1.5700170507833611E-2</v>
      </c>
      <c r="AA256" s="13">
        <f t="shared" si="462"/>
        <v>1.4428878007634632E-2</v>
      </c>
      <c r="AB256" s="13">
        <f t="shared" si="463"/>
        <v>6.6302630425358914E-3</v>
      </c>
      <c r="AC256" s="13">
        <f t="shared" si="464"/>
        <v>9.4450879077333867E-5</v>
      </c>
      <c r="AD256" s="13">
        <f t="shared" si="465"/>
        <v>5.2768755757151E-3</v>
      </c>
      <c r="AE256" s="13">
        <f t="shared" si="466"/>
        <v>4.2720561479036813E-3</v>
      </c>
      <c r="AF256" s="13">
        <f t="shared" si="467"/>
        <v>1.7292869112579385E-3</v>
      </c>
      <c r="AG256" s="13">
        <f t="shared" si="468"/>
        <v>4.6666571753985349E-4</v>
      </c>
      <c r="AH256" s="13">
        <f t="shared" si="469"/>
        <v>3.1776384045229884E-3</v>
      </c>
      <c r="AI256" s="13">
        <f t="shared" si="470"/>
        <v>2.9203349650476843E-3</v>
      </c>
      <c r="AJ256" s="13">
        <f t="shared" si="471"/>
        <v>1.3419330997417706E-3</v>
      </c>
      <c r="AK256" s="13">
        <f t="shared" si="472"/>
        <v>4.1109084305634416E-4</v>
      </c>
      <c r="AL256" s="13">
        <f t="shared" si="473"/>
        <v>2.8109575448129496E-6</v>
      </c>
      <c r="AM256" s="13">
        <f t="shared" si="474"/>
        <v>9.6991805159657549E-4</v>
      </c>
      <c r="AN256" s="13">
        <f t="shared" si="475"/>
        <v>7.8522684793916049E-4</v>
      </c>
      <c r="AO256" s="13">
        <f t="shared" si="476"/>
        <v>3.178522153028904E-4</v>
      </c>
      <c r="AP256" s="13">
        <f t="shared" si="477"/>
        <v>8.5775663460064514E-5</v>
      </c>
      <c r="AQ256" s="13">
        <f t="shared" si="478"/>
        <v>1.7360578488503942E-5</v>
      </c>
      <c r="AR256" s="13">
        <f t="shared" si="479"/>
        <v>5.145108876294718E-4</v>
      </c>
      <c r="AS256" s="13">
        <f t="shared" si="480"/>
        <v>4.7284931252825199E-4</v>
      </c>
      <c r="AT256" s="13">
        <f t="shared" si="481"/>
        <v>2.1728060351509769E-4</v>
      </c>
      <c r="AU256" s="13">
        <f t="shared" si="482"/>
        <v>6.6562235103971343E-5</v>
      </c>
      <c r="AV256" s="13">
        <f t="shared" si="483"/>
        <v>1.5293120061204055E-5</v>
      </c>
      <c r="AW256" s="13">
        <f t="shared" si="484"/>
        <v>5.8095176590499015E-8</v>
      </c>
      <c r="AX256" s="13">
        <f t="shared" si="485"/>
        <v>1.4856345282903059E-4</v>
      </c>
      <c r="AY256" s="13">
        <f t="shared" si="486"/>
        <v>1.2027409077691788E-4</v>
      </c>
      <c r="AZ256" s="13">
        <f t="shared" si="487"/>
        <v>4.8685785893997231E-5</v>
      </c>
      <c r="BA256" s="13">
        <f t="shared" si="488"/>
        <v>1.3138356082095511E-5</v>
      </c>
      <c r="BB256" s="13">
        <f t="shared" si="489"/>
        <v>2.6591395830977897E-6</v>
      </c>
      <c r="BC256" s="13">
        <f t="shared" si="490"/>
        <v>4.3055756919443719E-7</v>
      </c>
      <c r="BD256" s="13">
        <f t="shared" si="491"/>
        <v>6.9423006383311661E-5</v>
      </c>
      <c r="BE256" s="13">
        <f t="shared" si="492"/>
        <v>6.3801605818755101E-5</v>
      </c>
      <c r="BF256" s="13">
        <f t="shared" si="493"/>
        <v>2.9317693925383881E-5</v>
      </c>
      <c r="BG256" s="13">
        <f t="shared" si="494"/>
        <v>8.9812491506269139E-6</v>
      </c>
      <c r="BH256" s="13">
        <f t="shared" si="495"/>
        <v>2.0635022448627097E-6</v>
      </c>
      <c r="BI256" s="13">
        <f t="shared" si="496"/>
        <v>3.7928278733977423E-7</v>
      </c>
      <c r="BJ256" s="14">
        <f t="shared" si="497"/>
        <v>0.36216729806845549</v>
      </c>
      <c r="BK256" s="14">
        <f t="shared" si="498"/>
        <v>0.33643745346852327</v>
      </c>
      <c r="BL256" s="14">
        <f t="shared" si="499"/>
        <v>0.28574350422351175</v>
      </c>
      <c r="BM256" s="14">
        <f t="shared" si="500"/>
        <v>0.25027511492751775</v>
      </c>
      <c r="BN256" s="14">
        <f t="shared" si="501"/>
        <v>0.74965309534520586</v>
      </c>
    </row>
    <row r="257" spans="1:66" s="15" customFormat="1" x14ac:dyDescent="0.25">
      <c r="A257" t="s">
        <v>347</v>
      </c>
      <c r="B257" t="s">
        <v>246</v>
      </c>
      <c r="C257" t="s">
        <v>325</v>
      </c>
      <c r="D257" s="11">
        <v>44415</v>
      </c>
      <c r="E257" s="10">
        <f>VLOOKUP(A257,home!$A$2:$E$405,3,FALSE)</f>
        <v>1.1607000000000001</v>
      </c>
      <c r="F257" s="10">
        <f>VLOOKUP(B257,home!$B$2:$E$405,3,FALSE)</f>
        <v>0.86150000000000004</v>
      </c>
      <c r="G257" s="10">
        <f>VLOOKUP(C257,away!$B$2:$E$405,4,FALSE)</f>
        <v>1.5077</v>
      </c>
      <c r="H257" s="10">
        <f>VLOOKUP(A257,away!$A$2:$E$405,3,FALSE)</f>
        <v>0.83930000000000005</v>
      </c>
      <c r="I257" s="10">
        <f>VLOOKUP(C257,away!$B$2:$E$405,3,FALSE)</f>
        <v>1.4893000000000001</v>
      </c>
      <c r="J257" s="10">
        <f>VLOOKUP(B257,home!$B$2:$E$405,4,FALSE)</f>
        <v>1.9858</v>
      </c>
      <c r="K257" s="12">
        <f t="shared" si="446"/>
        <v>1.5076141364850002</v>
      </c>
      <c r="L257" s="12">
        <f t="shared" si="447"/>
        <v>2.4821894132420002</v>
      </c>
      <c r="M257" s="13">
        <f t="shared" si="448"/>
        <v>1.8503348750708925E-2</v>
      </c>
      <c r="N257" s="13">
        <f t="shared" si="449"/>
        <v>2.7895910148880845E-2</v>
      </c>
      <c r="O257" s="13">
        <f t="shared" si="450"/>
        <v>4.5928816378534285E-2</v>
      </c>
      <c r="P257" s="13">
        <f t="shared" si="451"/>
        <v>6.9242932844302107E-2</v>
      </c>
      <c r="Q257" s="13">
        <f t="shared" si="452"/>
        <v>2.1028134245284075E-2</v>
      </c>
      <c r="R257" s="13">
        <f t="shared" si="453"/>
        <v>5.7002010888766809E-2</v>
      </c>
      <c r="S257" s="13">
        <f t="shared" si="454"/>
        <v>6.4779946234013924E-2</v>
      </c>
      <c r="T257" s="13">
        <f t="shared" si="455"/>
        <v>5.2195812203875695E-2</v>
      </c>
      <c r="U257" s="13">
        <f t="shared" si="456"/>
        <v>8.593703742397675E-2</v>
      </c>
      <c r="V257" s="13">
        <f t="shared" si="457"/>
        <v>2.6935385391717689E-2</v>
      </c>
      <c r="W257" s="13">
        <f t="shared" si="458"/>
        <v>1.0567437484031538E-2</v>
      </c>
      <c r="X257" s="13">
        <f t="shared" si="459"/>
        <v>2.6230381447959764E-2</v>
      </c>
      <c r="Y257" s="13">
        <f t="shared" si="460"/>
        <v>3.2554387567712555E-2</v>
      </c>
      <c r="Z257" s="13">
        <f t="shared" si="461"/>
        <v>4.7163262653867381E-2</v>
      </c>
      <c r="AA257" s="13">
        <f t="shared" si="462"/>
        <v>7.1104001499725539E-2</v>
      </c>
      <c r="AB257" s="13">
        <f t="shared" si="463"/>
        <v>5.3598698910818442E-2</v>
      </c>
      <c r="AC257" s="13">
        <f t="shared" si="464"/>
        <v>6.2998227609429545E-3</v>
      </c>
      <c r="AD257" s="13">
        <f t="shared" si="465"/>
        <v>3.9829045343368567E-3</v>
      </c>
      <c r="AE257" s="13">
        <f t="shared" si="466"/>
        <v>9.8863234690845063E-3</v>
      </c>
      <c r="AF257" s="13">
        <f t="shared" si="467"/>
        <v>1.2269863725423744E-2</v>
      </c>
      <c r="AG257" s="13">
        <f t="shared" si="468"/>
        <v>1.0152041947056286E-2</v>
      </c>
      <c r="AH257" s="13">
        <f t="shared" si="469"/>
        <v>2.9267037813345356E-2</v>
      </c>
      <c r="AI257" s="13">
        <f t="shared" si="470"/>
        <v>4.4123399940440511E-2</v>
      </c>
      <c r="AJ257" s="13">
        <f t="shared" si="471"/>
        <v>3.3260530749994764E-2</v>
      </c>
      <c r="AK257" s="13">
        <f t="shared" si="472"/>
        <v>1.6714682115228717E-2</v>
      </c>
      <c r="AL257" s="13">
        <f t="shared" si="473"/>
        <v>9.4300379946146923E-4</v>
      </c>
      <c r="AM257" s="13">
        <f t="shared" si="474"/>
        <v>1.2009366360472894E-3</v>
      </c>
      <c r="AN257" s="13">
        <f t="shared" si="475"/>
        <v>2.9809522039710434E-3</v>
      </c>
      <c r="AO257" s="13">
        <f t="shared" si="476"/>
        <v>3.6996440010386663E-3</v>
      </c>
      <c r="AP257" s="13">
        <f t="shared" si="477"/>
        <v>3.0610723907141505E-3</v>
      </c>
      <c r="AQ257" s="13">
        <f t="shared" si="478"/>
        <v>1.8995403703495107E-3</v>
      </c>
      <c r="AR257" s="13">
        <f t="shared" si="479"/>
        <v>1.4529266283447834E-2</v>
      </c>
      <c r="AS257" s="13">
        <f t="shared" si="480"/>
        <v>2.1904527241680835E-2</v>
      </c>
      <c r="AT257" s="13">
        <f t="shared" si="481"/>
        <v>1.6511787461289409E-2</v>
      </c>
      <c r="AU257" s="13">
        <f t="shared" si="482"/>
        <v>8.2978013984252291E-3</v>
      </c>
      <c r="AV257" s="13">
        <f t="shared" si="483"/>
        <v>3.1274706725027191E-3</v>
      </c>
      <c r="AW257" s="13">
        <f t="shared" si="484"/>
        <v>9.8024821881574417E-5</v>
      </c>
      <c r="AX257" s="13">
        <f t="shared" si="485"/>
        <v>3.0175817492127279E-4</v>
      </c>
      <c r="AY257" s="13">
        <f t="shared" si="486"/>
        <v>7.4902094714881108E-4</v>
      </c>
      <c r="AZ257" s="13">
        <f t="shared" si="487"/>
        <v>9.2960593265463745E-4</v>
      </c>
      <c r="BA257" s="13">
        <f t="shared" si="488"/>
        <v>7.6915266817409878E-4</v>
      </c>
      <c r="BB257" s="13">
        <f t="shared" si="489"/>
        <v>4.7729565252714628E-4</v>
      </c>
      <c r="BC257" s="13">
        <f t="shared" si="490"/>
        <v>2.3694764313786308E-4</v>
      </c>
      <c r="BD257" s="13">
        <f t="shared" si="491"/>
        <v>6.0107318251580184E-3</v>
      </c>
      <c r="BE257" s="13">
        <f t="shared" si="492"/>
        <v>9.061864270228516E-3</v>
      </c>
      <c r="BF257" s="13">
        <f t="shared" si="493"/>
        <v>6.8308973383524206E-3</v>
      </c>
      <c r="BG257" s="13">
        <f t="shared" si="494"/>
        <v>3.4327857973926235E-3</v>
      </c>
      <c r="BH257" s="13">
        <f t="shared" si="495"/>
        <v>1.2938290989185132E-3</v>
      </c>
      <c r="BI257" s="13">
        <f t="shared" si="496"/>
        <v>3.9011900794503972E-4</v>
      </c>
      <c r="BJ257" s="14">
        <f t="shared" si="497"/>
        <v>0.22306912339433041</v>
      </c>
      <c r="BK257" s="14">
        <f t="shared" si="498"/>
        <v>0.18745346072829591</v>
      </c>
      <c r="BL257" s="14">
        <f t="shared" si="499"/>
        <v>0.52832729611617213</v>
      </c>
      <c r="BM257" s="14">
        <f t="shared" si="500"/>
        <v>0.74576099351092184</v>
      </c>
      <c r="BN257" s="14">
        <f t="shared" si="501"/>
        <v>0.23960115325647705</v>
      </c>
    </row>
    <row r="258" spans="1:66" x14ac:dyDescent="0.25">
      <c r="A258" t="s">
        <v>347</v>
      </c>
      <c r="B258" t="s">
        <v>250</v>
      </c>
      <c r="C258" t="s">
        <v>323</v>
      </c>
      <c r="D258" s="11">
        <v>44415</v>
      </c>
      <c r="E258" s="10">
        <f>VLOOKUP(A258,home!$A$2:$E$405,3,FALSE)</f>
        <v>1.1607000000000001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0.83930000000000005</v>
      </c>
      <c r="I258" s="10">
        <f>VLOOKUP(C258,away!$B$2:$E$405,3,FALSE)</f>
        <v>1.9858</v>
      </c>
      <c r="J258" s="10">
        <f>VLOOKUP(B258,home!$B$2:$E$405,4,FALSE)</f>
        <v>1.1915</v>
      </c>
      <c r="K258" s="12">
        <f t="shared" si="446"/>
        <v>0</v>
      </c>
      <c r="L258" s="12">
        <f t="shared" si="447"/>
        <v>1.9858515315100003</v>
      </c>
      <c r="M258" s="13">
        <f t="shared" si="448"/>
        <v>0.13726367998878364</v>
      </c>
      <c r="N258" s="13">
        <f t="shared" si="449"/>
        <v>0</v>
      </c>
      <c r="O258" s="13">
        <f t="shared" si="450"/>
        <v>0.27258528912642455</v>
      </c>
      <c r="P258" s="13">
        <f t="shared" si="451"/>
        <v>0</v>
      </c>
      <c r="Q258" s="13">
        <f t="shared" si="452"/>
        <v>0</v>
      </c>
      <c r="R258" s="13">
        <f t="shared" si="453"/>
        <v>0.27065695693940328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0.17916151081731671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8.8947040161053453E-2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3.5327123185421895E-2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1.1692403613602078E-2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0.13726367998878364</v>
      </c>
      <c r="BL258" s="14">
        <f t="shared" si="499"/>
        <v>0.6792088130259053</v>
      </c>
      <c r="BM258" s="14">
        <f t="shared" si="500"/>
        <v>0.31512807777739416</v>
      </c>
      <c r="BN258" s="14">
        <f t="shared" si="501"/>
        <v>0.68050592605461147</v>
      </c>
    </row>
    <row r="259" spans="1:66" x14ac:dyDescent="0.25">
      <c r="A259" t="s">
        <v>348</v>
      </c>
      <c r="B259" t="s">
        <v>273</v>
      </c>
      <c r="C259" t="s">
        <v>266</v>
      </c>
      <c r="D259" s="11">
        <v>44415</v>
      </c>
      <c r="E259" s="10">
        <f>VLOOKUP(A259,home!$A$2:$E$405,3,FALSE)</f>
        <v>1.2707999999999999</v>
      </c>
      <c r="F259" s="10">
        <f>VLOOKUP(B259,home!$B$2:$E$405,3,FALSE)</f>
        <v>1.5738000000000001</v>
      </c>
      <c r="G259" s="10">
        <f>VLOOKUP(C259,away!$B$2:$E$405,4,FALSE)</f>
        <v>1.3115000000000001</v>
      </c>
      <c r="H259" s="10">
        <f>VLOOKUP(A259,away!$A$2:$E$405,3,FALSE)</f>
        <v>1.2917000000000001</v>
      </c>
      <c r="I259" s="10">
        <f>VLOOKUP(C259,away!$B$2:$E$405,3,FALSE)</f>
        <v>1.5483</v>
      </c>
      <c r="J259" s="10">
        <f>VLOOKUP(B259,home!$B$2:$E$405,4,FALSE)</f>
        <v>0.7742</v>
      </c>
      <c r="K259" s="12">
        <f t="shared" si="446"/>
        <v>2.6229803799600004</v>
      </c>
      <c r="L259" s="12">
        <f t="shared" si="447"/>
        <v>1.5483528589620001</v>
      </c>
      <c r="M259" s="13">
        <f t="shared" si="448"/>
        <v>1.5431672296575419E-2</v>
      </c>
      <c r="N259" s="13">
        <f t="shared" si="449"/>
        <v>4.0476973663889602E-2</v>
      </c>
      <c r="O259" s="13">
        <f t="shared" si="450"/>
        <v>2.3893673918967247E-2</v>
      </c>
      <c r="P259" s="13">
        <f t="shared" si="451"/>
        <v>6.2672637894613054E-2</v>
      </c>
      <c r="Q259" s="13">
        <f t="shared" si="452"/>
        <v>5.3085153880270047E-2</v>
      </c>
      <c r="R259" s="13">
        <f t="shared" si="453"/>
        <v>1.849791916176936E-2</v>
      </c>
      <c r="S259" s="13">
        <f t="shared" si="454"/>
        <v>6.3633083070668825E-2</v>
      </c>
      <c r="T259" s="13">
        <f t="shared" si="455"/>
        <v>8.2194549778953852E-2</v>
      </c>
      <c r="U259" s="13">
        <f t="shared" si="456"/>
        <v>4.8519679031407165E-2</v>
      </c>
      <c r="V259" s="13">
        <f t="shared" si="457"/>
        <v>2.8714776386591215E-2</v>
      </c>
      <c r="W259" s="13">
        <f t="shared" si="458"/>
        <v>4.6413772365035272E-2</v>
      </c>
      <c r="X259" s="13">
        <f t="shared" si="459"/>
        <v>7.1864897136613842E-2</v>
      </c>
      <c r="Y259" s="13">
        <f t="shared" si="460"/>
        <v>5.5636109470243056E-2</v>
      </c>
      <c r="Z259" s="13">
        <f t="shared" si="461"/>
        <v>9.5471020063245156E-3</v>
      </c>
      <c r="AA259" s="13">
        <f t="shared" si="462"/>
        <v>2.5041861248065959E-2</v>
      </c>
      <c r="AB259" s="13">
        <f t="shared" si="463"/>
        <v>3.2842155365678839E-2</v>
      </c>
      <c r="AC259" s="13">
        <f t="shared" si="464"/>
        <v>7.288706094660387E-3</v>
      </c>
      <c r="AD259" s="13">
        <f t="shared" si="465"/>
        <v>3.0435603568354296E-2</v>
      </c>
      <c r="AE259" s="13">
        <f t="shared" si="466"/>
        <v>4.7125053799295429E-2</v>
      </c>
      <c r="AF259" s="13">
        <f t="shared" si="467"/>
        <v>3.6483105889438573E-2</v>
      </c>
      <c r="AG259" s="13">
        <f t="shared" si="468"/>
        <v>1.8829573769241867E-2</v>
      </c>
      <c r="AH259" s="13">
        <f t="shared" si="469"/>
        <v>3.6955706715736058E-3</v>
      </c>
      <c r="AI259" s="13">
        <f t="shared" si="470"/>
        <v>9.6934093642931703E-3</v>
      </c>
      <c r="AJ259" s="13">
        <f t="shared" si="471"/>
        <v>1.2712811288730764E-2</v>
      </c>
      <c r="AK259" s="13">
        <f t="shared" si="472"/>
        <v>1.1115151528158267E-2</v>
      </c>
      <c r="AL259" s="13">
        <f t="shared" si="473"/>
        <v>1.184064640595777E-3</v>
      </c>
      <c r="AM259" s="13">
        <f t="shared" si="474"/>
        <v>1.5966398202406782E-2</v>
      </c>
      <c r="AN259" s="13">
        <f t="shared" si="475"/>
        <v>2.4721618304022277E-2</v>
      </c>
      <c r="AO259" s="13">
        <f t="shared" si="476"/>
        <v>1.9138894189600106E-2</v>
      </c>
      <c r="AP259" s="13">
        <f t="shared" si="477"/>
        <v>9.8779205119461783E-3</v>
      </c>
      <c r="AQ259" s="13">
        <f t="shared" si="478"/>
        <v>3.823626616317815E-3</v>
      </c>
      <c r="AR259" s="13">
        <f t="shared" si="479"/>
        <v>1.1444094829654219E-3</v>
      </c>
      <c r="AS259" s="13">
        <f t="shared" si="480"/>
        <v>3.0017636204584695E-3</v>
      </c>
      <c r="AT259" s="13">
        <f t="shared" si="481"/>
        <v>3.9367835408701327E-3</v>
      </c>
      <c r="AU259" s="13">
        <f t="shared" si="482"/>
        <v>3.4420353292839382E-3</v>
      </c>
      <c r="AV259" s="13">
        <f t="shared" si="483"/>
        <v>2.2570977839602322E-3</v>
      </c>
      <c r="AW259" s="13">
        <f t="shared" si="484"/>
        <v>1.3357890951243778E-4</v>
      </c>
      <c r="AX259" s="13">
        <f t="shared" si="485"/>
        <v>6.9799248705902667E-3</v>
      </c>
      <c r="AY259" s="13">
        <f t="shared" si="486"/>
        <v>1.0807386628718408E-2</v>
      </c>
      <c r="AZ259" s="13">
        <f t="shared" si="487"/>
        <v>8.3668239922419212E-3</v>
      </c>
      <c r="BA259" s="13">
        <f t="shared" si="488"/>
        <v>4.3182652829398772E-3</v>
      </c>
      <c r="BB259" s="13">
        <f t="shared" si="489"/>
        <v>1.6715495991490787E-3</v>
      </c>
      <c r="BC259" s="13">
        <f t="shared" si="490"/>
        <v>5.1762972014785208E-4</v>
      </c>
      <c r="BD259" s="13">
        <f t="shared" si="491"/>
        <v>2.9532494912878915E-4</v>
      </c>
      <c r="BE259" s="13">
        <f t="shared" si="492"/>
        <v>7.7463154727749916E-4</v>
      </c>
      <c r="BF259" s="13">
        <f t="shared" si="493"/>
        <v>1.0159216751034691E-3</v>
      </c>
      <c r="BG259" s="13">
        <f t="shared" si="494"/>
        <v>8.8824754045749906E-4</v>
      </c>
      <c r="BH259" s="13">
        <f t="shared" si="495"/>
        <v>5.8246396779193662E-4</v>
      </c>
      <c r="BI259" s="13">
        <f t="shared" si="496"/>
        <v>3.0555831191038071E-4</v>
      </c>
      <c r="BJ259" s="14">
        <f t="shared" si="497"/>
        <v>0.5887348312394165</v>
      </c>
      <c r="BK259" s="14">
        <f t="shared" si="498"/>
        <v>0.1897323270124231</v>
      </c>
      <c r="BL259" s="14">
        <f t="shared" si="499"/>
        <v>0.20365646932785214</v>
      </c>
      <c r="BM259" s="14">
        <f t="shared" si="500"/>
        <v>0.76693889105072544</v>
      </c>
      <c r="BN259" s="14">
        <f t="shared" si="501"/>
        <v>0.21405803081608471</v>
      </c>
    </row>
    <row r="260" spans="1:66" x14ac:dyDescent="0.25">
      <c r="A260" t="s">
        <v>348</v>
      </c>
      <c r="B260" t="s">
        <v>261</v>
      </c>
      <c r="C260" t="s">
        <v>326</v>
      </c>
      <c r="D260" s="11">
        <v>44415</v>
      </c>
      <c r="E260" s="10">
        <f>VLOOKUP(A260,home!$A$2:$E$405,3,FALSE)</f>
        <v>1.2707999999999999</v>
      </c>
      <c r="F260" s="10">
        <f>VLOOKUP(B260,home!$B$2:$E$405,3,FALSE)</f>
        <v>0.78690000000000004</v>
      </c>
      <c r="G260" s="10">
        <f>VLOOKUP(C260,away!$B$2:$E$405,4,FALSE)</f>
        <v>1.0491999999999999</v>
      </c>
      <c r="H260" s="10">
        <f>VLOOKUP(A260,away!$A$2:$E$405,3,FALSE)</f>
        <v>1.2917000000000001</v>
      </c>
      <c r="I260" s="10">
        <f>VLOOKUP(C260,away!$B$2:$E$405,3,FALSE)</f>
        <v>1.0322</v>
      </c>
      <c r="J260" s="10">
        <f>VLOOKUP(B260,home!$B$2:$E$405,4,FALSE)</f>
        <v>1.2903</v>
      </c>
      <c r="K260" s="12">
        <f t="shared" si="446"/>
        <v>1.049192151984</v>
      </c>
      <c r="L260" s="12">
        <f t="shared" si="447"/>
        <v>1.720347622422</v>
      </c>
      <c r="M260" s="13">
        <f t="shared" si="448"/>
        <v>6.2690850037669332E-2</v>
      </c>
      <c r="N260" s="13">
        <f t="shared" si="449"/>
        <v>6.5774747860728511E-2</v>
      </c>
      <c r="O260" s="13">
        <f t="shared" si="450"/>
        <v>0.10785005480991861</v>
      </c>
      <c r="P260" s="13">
        <f t="shared" si="451"/>
        <v>0.11315543109761082</v>
      </c>
      <c r="Q260" s="13">
        <f t="shared" si="452"/>
        <v>3.450517462710137E-2</v>
      </c>
      <c r="R260" s="13">
        <f t="shared" si="453"/>
        <v>9.276979268516293E-2</v>
      </c>
      <c r="S260" s="13">
        <f t="shared" si="454"/>
        <v>5.1060687401719963E-2</v>
      </c>
      <c r="T260" s="13">
        <f t="shared" si="455"/>
        <v>5.9360895130989765E-2</v>
      </c>
      <c r="U260" s="13">
        <f t="shared" si="456"/>
        <v>9.7333338426455626E-2</v>
      </c>
      <c r="V260" s="13">
        <f t="shared" si="457"/>
        <v>1.0240363965236182E-2</v>
      </c>
      <c r="W260" s="13">
        <f t="shared" si="458"/>
        <v>1.2067519473864067E-2</v>
      </c>
      <c r="X260" s="13">
        <f t="shared" si="459"/>
        <v>2.0760328435393233E-2</v>
      </c>
      <c r="Y260" s="13">
        <f t="shared" si="460"/>
        <v>1.7857490832264296E-2</v>
      </c>
      <c r="Z260" s="13">
        <f t="shared" si="461"/>
        <v>5.3198764092833958E-2</v>
      </c>
      <c r="AA260" s="13">
        <f t="shared" si="462"/>
        <v>5.5815725781449603E-2</v>
      </c>
      <c r="AB260" s="13">
        <f t="shared" si="463"/>
        <v>2.9280710723593967E-2</v>
      </c>
      <c r="AC260" s="13">
        <f t="shared" si="464"/>
        <v>1.1552252027074866E-3</v>
      </c>
      <c r="AD260" s="13">
        <f t="shared" si="465"/>
        <v>3.1652866814730661E-3</v>
      </c>
      <c r="AE260" s="13">
        <f t="shared" si="466"/>
        <v>5.4453934167562118E-3</v>
      </c>
      <c r="AF260" s="13">
        <f t="shared" si="467"/>
        <v>4.6839848088344807E-3</v>
      </c>
      <c r="AG260" s="13">
        <f t="shared" si="468"/>
        <v>2.6860273764463881E-3</v>
      </c>
      <c r="AH260" s="13">
        <f t="shared" si="469"/>
        <v>2.2880091830723946E-2</v>
      </c>
      <c r="AI260" s="13">
        <f t="shared" si="470"/>
        <v>2.400561278546879E-2</v>
      </c>
      <c r="AJ260" s="13">
        <f t="shared" si="471"/>
        <v>1.2593250269040311E-2</v>
      </c>
      <c r="AK260" s="13">
        <f t="shared" si="472"/>
        <v>4.404246450082497E-3</v>
      </c>
      <c r="AL260" s="13">
        <f t="shared" si="473"/>
        <v>8.3406114767079582E-5</v>
      </c>
      <c r="AM260" s="13">
        <f t="shared" si="474"/>
        <v>6.6419878899620427E-4</v>
      </c>
      <c r="AN260" s="13">
        <f t="shared" si="475"/>
        <v>1.1426528074651918E-3</v>
      </c>
      <c r="AO260" s="13">
        <f t="shared" si="476"/>
        <v>9.828800202882832E-4</v>
      </c>
      <c r="AP260" s="13">
        <f t="shared" si="477"/>
        <v>5.63631768676345E-4</v>
      </c>
      <c r="AQ260" s="13">
        <f t="shared" si="478"/>
        <v>2.424106432909642E-4</v>
      </c>
      <c r="AR260" s="13">
        <f t="shared" si="479"/>
        <v>7.8723423163565946E-3</v>
      </c>
      <c r="AS260" s="13">
        <f t="shared" si="480"/>
        <v>8.2595997760528811E-3</v>
      </c>
      <c r="AT260" s="13">
        <f t="shared" si="481"/>
        <v>4.3329536317817429E-3</v>
      </c>
      <c r="AU260" s="13">
        <f t="shared" si="482"/>
        <v>1.5153669817919919E-3</v>
      </c>
      <c r="AV260" s="13">
        <f t="shared" si="483"/>
        <v>3.9747778616795959E-4</v>
      </c>
      <c r="AW260" s="13">
        <f t="shared" si="484"/>
        <v>4.1818325193188811E-6</v>
      </c>
      <c r="AX260" s="13">
        <f t="shared" si="485"/>
        <v>1.1614535946201566E-4</v>
      </c>
      <c r="AY260" s="13">
        <f t="shared" si="486"/>
        <v>1.9981039300582721E-4</v>
      </c>
      <c r="AZ260" s="13">
        <f t="shared" si="487"/>
        <v>1.7187166727139014E-4</v>
      </c>
      <c r="BA260" s="13">
        <f t="shared" si="488"/>
        <v>9.8559671384013694E-5</v>
      </c>
      <c r="BB260" s="13">
        <f t="shared" si="489"/>
        <v>4.2389224083045404E-5</v>
      </c>
      <c r="BC260" s="13">
        <f t="shared" si="490"/>
        <v>1.4584840173516109E-5</v>
      </c>
      <c r="BD260" s="13">
        <f t="shared" si="491"/>
        <v>2.2571942311393586E-3</v>
      </c>
      <c r="BE260" s="13">
        <f t="shared" si="492"/>
        <v>2.3682304728149736E-3</v>
      </c>
      <c r="BF260" s="13">
        <f t="shared" si="493"/>
        <v>1.242364413083414E-3</v>
      </c>
      <c r="BG260" s="13">
        <f t="shared" si="494"/>
        <v>4.3449299737044212E-4</v>
      </c>
      <c r="BH260" s="13">
        <f t="shared" si="495"/>
        <v>1.1396666073326812E-4</v>
      </c>
      <c r="BI260" s="13">
        <f t="shared" si="496"/>
        <v>2.3914585205833613E-5</v>
      </c>
      <c r="BJ260" s="14">
        <f t="shared" si="497"/>
        <v>0.23054598382794819</v>
      </c>
      <c r="BK260" s="14">
        <f t="shared" si="498"/>
        <v>0.23858577421271671</v>
      </c>
      <c r="BL260" s="14">
        <f t="shared" si="499"/>
        <v>0.47575072761439469</v>
      </c>
      <c r="BM260" s="14">
        <f t="shared" si="500"/>
        <v>0.52113957006921541</v>
      </c>
      <c r="BN260" s="14">
        <f t="shared" si="501"/>
        <v>0.47674605111819157</v>
      </c>
    </row>
    <row r="261" spans="1:66" x14ac:dyDescent="0.25">
      <c r="A261" t="s">
        <v>348</v>
      </c>
      <c r="B261" t="s">
        <v>270</v>
      </c>
      <c r="C261" t="s">
        <v>327</v>
      </c>
      <c r="D261" s="11">
        <v>44415</v>
      </c>
      <c r="E261" s="10">
        <f>VLOOKUP(A261,home!$A$2:$E$405,3,FALSE)</f>
        <v>1.2707999999999999</v>
      </c>
      <c r="F261" s="10">
        <f>VLOOKUP(B261,home!$B$2:$E$405,3,FALSE)</f>
        <v>0.78690000000000004</v>
      </c>
      <c r="G261" s="10">
        <f>VLOOKUP(C261,away!$B$2:$E$405,4,FALSE)</f>
        <v>0.78690000000000004</v>
      </c>
      <c r="H261" s="10">
        <f>VLOOKUP(A261,away!$A$2:$E$405,3,FALSE)</f>
        <v>1.2917000000000001</v>
      </c>
      <c r="I261" s="10">
        <f>VLOOKUP(C261,away!$B$2:$E$405,3,FALSE)</f>
        <v>1.0322</v>
      </c>
      <c r="J261" s="10">
        <f>VLOOKUP(B261,home!$B$2:$E$405,4,FALSE)</f>
        <v>1.0322</v>
      </c>
      <c r="K261" s="12">
        <f t="shared" si="446"/>
        <v>0.78689411398800013</v>
      </c>
      <c r="L261" s="12">
        <f t="shared" si="447"/>
        <v>1.3762247662280001</v>
      </c>
      <c r="M261" s="13">
        <f t="shared" si="448"/>
        <v>0.11496599612455601</v>
      </c>
      <c r="N261" s="13">
        <f t="shared" si="449"/>
        <v>9.0466065659180334E-2</v>
      </c>
      <c r="O261" s="13">
        <f t="shared" si="450"/>
        <v>0.15821905114068621</v>
      </c>
      <c r="P261" s="13">
        <f t="shared" si="451"/>
        <v>0.12450164006337235</v>
      </c>
      <c r="Q261" s="13">
        <f t="shared" si="452"/>
        <v>3.5593607291430483E-2</v>
      </c>
      <c r="R261" s="13">
        <f t="shared" si="453"/>
        <v>0.10887248833445345</v>
      </c>
      <c r="S261" s="13">
        <f t="shared" si="454"/>
        <v>3.3707050130013808E-2</v>
      </c>
      <c r="T261" s="13">
        <f t="shared" si="455"/>
        <v>4.8984803873860144E-2</v>
      </c>
      <c r="U261" s="13">
        <f t="shared" si="456"/>
        <v>8.567112024560862E-2</v>
      </c>
      <c r="V261" s="13">
        <f t="shared" si="457"/>
        <v>4.0558688504520792E-3</v>
      </c>
      <c r="W261" s="13">
        <f t="shared" si="458"/>
        <v>9.3361333577423374E-3</v>
      </c>
      <c r="X261" s="13">
        <f t="shared" si="459"/>
        <v>1.2848617947732378E-2</v>
      </c>
      <c r="Y261" s="13">
        <f t="shared" si="460"/>
        <v>8.8412931157354404E-3</v>
      </c>
      <c r="Z261" s="13">
        <f t="shared" si="461"/>
        <v>4.9944338268914638E-2</v>
      </c>
      <c r="AA261" s="13">
        <f t="shared" si="462"/>
        <v>3.9300905810834549E-2</v>
      </c>
      <c r="AB261" s="13">
        <f t="shared" si="463"/>
        <v>1.546282572847125E-2</v>
      </c>
      <c r="AC261" s="13">
        <f t="shared" si="464"/>
        <v>2.745172163863915E-4</v>
      </c>
      <c r="AD261" s="13">
        <f t="shared" si="465"/>
        <v>1.8366370966536169E-3</v>
      </c>
      <c r="AE261" s="13">
        <f t="shared" si="466"/>
        <v>2.527625458987796E-3</v>
      </c>
      <c r="AF261" s="13">
        <f t="shared" si="467"/>
        <v>1.7392903782037109E-3</v>
      </c>
      <c r="AG261" s="13">
        <f t="shared" si="468"/>
        <v>7.9788483138200426E-4</v>
      </c>
      <c r="AH261" s="13">
        <f t="shared" si="469"/>
        <v>1.7183658814637303E-2</v>
      </c>
      <c r="AI261" s="13">
        <f t="shared" si="470"/>
        <v>1.3521719978016105E-2</v>
      </c>
      <c r="AJ261" s="13">
        <f t="shared" si="471"/>
        <v>5.3200809308474126E-3</v>
      </c>
      <c r="AK261" s="13">
        <f t="shared" si="472"/>
        <v>1.3954467901412101E-3</v>
      </c>
      <c r="AL261" s="13">
        <f t="shared" si="473"/>
        <v>1.189146176012205E-5</v>
      </c>
      <c r="AM261" s="13">
        <f t="shared" si="474"/>
        <v>2.890477841777483E-4</v>
      </c>
      <c r="AN261" s="13">
        <f t="shared" si="475"/>
        <v>3.97794719208743E-4</v>
      </c>
      <c r="AO261" s="13">
        <f t="shared" si="476"/>
        <v>2.7372747222489263E-4</v>
      </c>
      <c r="AP261" s="13">
        <f t="shared" si="477"/>
        <v>1.2557017549096148E-4</v>
      </c>
      <c r="AQ261" s="13">
        <f t="shared" si="478"/>
        <v>4.3203196352564348E-5</v>
      </c>
      <c r="AR261" s="13">
        <f t="shared" si="479"/>
        <v>4.7297153670231868E-3</v>
      </c>
      <c r="AS261" s="13">
        <f t="shared" si="480"/>
        <v>3.7217851831491391E-3</v>
      </c>
      <c r="AT261" s="13">
        <f t="shared" si="481"/>
        <v>1.4643254270739043E-3</v>
      </c>
      <c r="AU261" s="13">
        <f t="shared" si="482"/>
        <v>3.8408968650914001E-4</v>
      </c>
      <c r="AV261" s="13">
        <f t="shared" si="483"/>
        <v>7.5559478389384597E-5</v>
      </c>
      <c r="AW261" s="13">
        <f t="shared" si="484"/>
        <v>3.5771603531893852E-7</v>
      </c>
      <c r="AX261" s="13">
        <f t="shared" si="485"/>
        <v>3.7908333338457304E-5</v>
      </c>
      <c r="AY261" s="13">
        <f t="shared" si="486"/>
        <v>5.2170387186811492E-5</v>
      </c>
      <c r="AZ261" s="13">
        <f t="shared" si="487"/>
        <v>3.5899089455096952E-5</v>
      </c>
      <c r="BA261" s="13">
        <f t="shared" si="488"/>
        <v>1.6468405331046293E-5</v>
      </c>
      <c r="BB261" s="13">
        <f t="shared" si="489"/>
        <v>5.6660568192167845E-6</v>
      </c>
      <c r="BC261" s="13">
        <f t="shared" si="490"/>
        <v>1.5595535442922369E-6</v>
      </c>
      <c r="BD261" s="13">
        <f t="shared" si="491"/>
        <v>1.08485857088441E-3</v>
      </c>
      <c r="BE261" s="13">
        <f t="shared" si="492"/>
        <v>8.5366882393837567E-4</v>
      </c>
      <c r="BF261" s="13">
        <f t="shared" si="493"/>
        <v>3.3587348642608316E-4</v>
      </c>
      <c r="BG261" s="13">
        <f t="shared" si="494"/>
        <v>8.8098956504437771E-5</v>
      </c>
      <c r="BH261" s="13">
        <f t="shared" si="495"/>
        <v>1.7331137580456726E-5</v>
      </c>
      <c r="BI261" s="13">
        <f t="shared" si="496"/>
        <v>2.7275540301555265E-6</v>
      </c>
      <c r="BJ261" s="14">
        <f t="shared" si="497"/>
        <v>0.2142509741840381</v>
      </c>
      <c r="BK261" s="14">
        <f t="shared" si="498"/>
        <v>0.27756913423372753</v>
      </c>
      <c r="BL261" s="14">
        <f t="shared" si="499"/>
        <v>0.45770533144520481</v>
      </c>
      <c r="BM261" s="14">
        <f t="shared" si="500"/>
        <v>0.36679911684705468</v>
      </c>
      <c r="BN261" s="14">
        <f t="shared" si="501"/>
        <v>0.63261884861367879</v>
      </c>
    </row>
    <row r="262" spans="1:66" x14ac:dyDescent="0.25">
      <c r="A262" t="s">
        <v>349</v>
      </c>
      <c r="B262" t="s">
        <v>280</v>
      </c>
      <c r="C262" t="s">
        <v>283</v>
      </c>
      <c r="D262" s="11">
        <v>44415</v>
      </c>
      <c r="E262" s="10">
        <f>VLOOKUP(A262,home!$A$2:$E$405,3,FALSE)</f>
        <v>1.4559</v>
      </c>
      <c r="F262" s="10">
        <f>VLOOKUP(B262,home!$B$2:$E$405,3,FALSE)</f>
        <v>0.5151</v>
      </c>
      <c r="G262" s="10">
        <f>VLOOKUP(C262,away!$B$2:$E$405,4,FALSE)</f>
        <v>0.83950000000000002</v>
      </c>
      <c r="H262" s="10">
        <f>VLOOKUP(A262,away!$A$2:$E$405,3,FALSE)</f>
        <v>1.0662</v>
      </c>
      <c r="I262" s="10">
        <f>VLOOKUP(C262,away!$B$2:$E$405,3,FALSE)</f>
        <v>1.6674</v>
      </c>
      <c r="J262" s="10">
        <f>VLOOKUP(B262,home!$B$2:$E$405,4,FALSE)</f>
        <v>0.46899999999999997</v>
      </c>
      <c r="K262" s="12">
        <f t="shared" si="446"/>
        <v>0.62956966855499996</v>
      </c>
      <c r="L262" s="12">
        <f t="shared" si="447"/>
        <v>0.83377970171999993</v>
      </c>
      <c r="M262" s="13">
        <f t="shared" si="448"/>
        <v>0.2314597306471933</v>
      </c>
      <c r="N262" s="13">
        <f t="shared" si="449"/>
        <v>0.14572002590738303</v>
      </c>
      <c r="O262" s="13">
        <f t="shared" si="450"/>
        <v>0.19298642517920836</v>
      </c>
      <c r="P262" s="13">
        <f t="shared" si="451"/>
        <v>0.1214983997356885</v>
      </c>
      <c r="Q262" s="13">
        <f t="shared" si="452"/>
        <v>4.5870454206168573E-2</v>
      </c>
      <c r="R262" s="13">
        <f t="shared" si="453"/>
        <v>8.0454082010964711E-2</v>
      </c>
      <c r="S262" s="13">
        <f t="shared" si="454"/>
        <v>1.5944308214064874E-2</v>
      </c>
      <c r="T262" s="13">
        <f t="shared" si="455"/>
        <v>3.8245853625780153E-2</v>
      </c>
      <c r="U262" s="13">
        <f t="shared" si="456"/>
        <v>5.0651449745539832E-2</v>
      </c>
      <c r="V262" s="13">
        <f t="shared" si="457"/>
        <v>9.2994718898223121E-4</v>
      </c>
      <c r="W262" s="13">
        <f t="shared" si="458"/>
        <v>9.6262155503482848E-3</v>
      </c>
      <c r="X262" s="13">
        <f t="shared" si="459"/>
        <v>8.0261431302618182E-3</v>
      </c>
      <c r="Y262" s="13">
        <f t="shared" si="460"/>
        <v>3.3460176125558621E-3</v>
      </c>
      <c r="Z262" s="13">
        <f t="shared" si="461"/>
        <v>2.2360326833752862E-2</v>
      </c>
      <c r="AA262" s="13">
        <f t="shared" si="462"/>
        <v>1.407738355350726E-2</v>
      </c>
      <c r="AB262" s="13">
        <f t="shared" si="463"/>
        <v>4.4313468489515862E-3</v>
      </c>
      <c r="AC262" s="13">
        <f t="shared" si="464"/>
        <v>3.050938250255117E-5</v>
      </c>
      <c r="AD262" s="13">
        <f t="shared" si="465"/>
        <v>1.5150933333679391E-3</v>
      </c>
      <c r="AE262" s="13">
        <f t="shared" si="466"/>
        <v>1.2632540675734808E-3</v>
      </c>
      <c r="AF262" s="13">
        <f t="shared" si="467"/>
        <v>5.2663779982899659E-4</v>
      </c>
      <c r="AG262" s="13">
        <f t="shared" si="468"/>
        <v>1.4636663588529932E-4</v>
      </c>
      <c r="AH262" s="13">
        <f t="shared" si="469"/>
        <v>4.6608966594520419E-3</v>
      </c>
      <c r="AI262" s="13">
        <f t="shared" si="470"/>
        <v>2.9343591650603284E-3</v>
      </c>
      <c r="AJ262" s="13">
        <f t="shared" si="471"/>
        <v>9.2369176348417858E-4</v>
      </c>
      <c r="AK262" s="13">
        <f t="shared" si="472"/>
        <v>1.9384277246123927E-4</v>
      </c>
      <c r="AL262" s="13">
        <f t="shared" si="473"/>
        <v>6.4060234419510418E-7</v>
      </c>
      <c r="AM262" s="13">
        <f t="shared" si="474"/>
        <v>1.9077136154366879E-4</v>
      </c>
      <c r="AN262" s="13">
        <f t="shared" si="475"/>
        <v>1.5906128892459844E-4</v>
      </c>
      <c r="AO262" s="13">
        <f t="shared" si="476"/>
        <v>6.6311037017375191E-5</v>
      </c>
      <c r="AP262" s="13">
        <f t="shared" si="477"/>
        <v>1.8429598888363661E-5</v>
      </c>
      <c r="AQ262" s="13">
        <f t="shared" si="478"/>
        <v>3.841556365989773E-6</v>
      </c>
      <c r="AR262" s="13">
        <f t="shared" si="479"/>
        <v>7.7723220529313372E-4</v>
      </c>
      <c r="AS262" s="13">
        <f t="shared" si="480"/>
        <v>4.8932182187666983E-4</v>
      </c>
      <c r="AT262" s="13">
        <f t="shared" si="481"/>
        <v>1.5403108860781187E-4</v>
      </c>
      <c r="AU262" s="13">
        <f t="shared" si="482"/>
        <v>3.2324433800661982E-5</v>
      </c>
      <c r="AV262" s="13">
        <f t="shared" si="483"/>
        <v>5.0876207685277008E-6</v>
      </c>
      <c r="AW262" s="13">
        <f t="shared" si="484"/>
        <v>9.3407368516960614E-9</v>
      </c>
      <c r="AX262" s="13">
        <f t="shared" si="485"/>
        <v>2.0017310476138924E-5</v>
      </c>
      <c r="AY262" s="13">
        <f t="shared" si="486"/>
        <v>1.6690027158031742E-5</v>
      </c>
      <c r="AZ262" s="13">
        <f t="shared" si="487"/>
        <v>6.9579029327612005E-6</v>
      </c>
      <c r="BA262" s="13">
        <f t="shared" si="488"/>
        <v>1.9337860772914494E-6</v>
      </c>
      <c r="BB262" s="13">
        <f t="shared" si="489"/>
        <v>4.030878946785883E-7</v>
      </c>
      <c r="BC262" s="13">
        <f t="shared" si="490"/>
        <v>6.7217300918411238E-8</v>
      </c>
      <c r="BD262" s="13">
        <f t="shared" si="491"/>
        <v>1.0800673938274774E-4</v>
      </c>
      <c r="BE262" s="13">
        <f t="shared" si="492"/>
        <v>6.7997767114902748E-5</v>
      </c>
      <c r="BF262" s="13">
        <f t="shared" si="493"/>
        <v>2.1404665852504698E-5</v>
      </c>
      <c r="BG262" s="13">
        <f t="shared" si="494"/>
        <v>4.4919094620973037E-6</v>
      </c>
      <c r="BH262" s="13">
        <f t="shared" si="495"/>
        <v>7.0699248780791689E-7</v>
      </c>
      <c r="BI262" s="13">
        <f t="shared" si="496"/>
        <v>8.9020205244021062E-8</v>
      </c>
      <c r="BJ262" s="14">
        <f t="shared" si="497"/>
        <v>0.25477054604373323</v>
      </c>
      <c r="BK262" s="14">
        <f t="shared" si="498"/>
        <v>0.36988022579793367</v>
      </c>
      <c r="BL262" s="14">
        <f t="shared" si="499"/>
        <v>0.35297417196348163</v>
      </c>
      <c r="BM262" s="14">
        <f t="shared" si="500"/>
        <v>0.18197947226587377</v>
      </c>
      <c r="BN262" s="14">
        <f t="shared" si="501"/>
        <v>0.81798911768660654</v>
      </c>
    </row>
    <row r="263" spans="1:66" x14ac:dyDescent="0.25">
      <c r="A263" t="s">
        <v>349</v>
      </c>
      <c r="B263" t="s">
        <v>286</v>
      </c>
      <c r="C263" t="s">
        <v>284</v>
      </c>
      <c r="D263" s="11">
        <v>44415</v>
      </c>
      <c r="E263" s="10">
        <f>VLOOKUP(A263,home!$A$2:$E$405,3,FALSE)</f>
        <v>1.4559</v>
      </c>
      <c r="F263" s="10">
        <f>VLOOKUP(B263,home!$B$2:$E$405,3,FALSE)</f>
        <v>0.5151</v>
      </c>
      <c r="G263" s="10">
        <f>VLOOKUP(C263,away!$B$2:$E$405,4,FALSE)</f>
        <v>0.96160000000000001</v>
      </c>
      <c r="H263" s="10">
        <f>VLOOKUP(A263,away!$A$2:$E$405,3,FALSE)</f>
        <v>1.0662</v>
      </c>
      <c r="I263" s="10">
        <f>VLOOKUP(C263,away!$B$2:$E$405,3,FALSE)</f>
        <v>0.93789999999999996</v>
      </c>
      <c r="J263" s="10">
        <f>VLOOKUP(B263,home!$B$2:$E$405,4,FALSE)</f>
        <v>1.2896000000000001</v>
      </c>
      <c r="K263" s="12">
        <f t="shared" si="446"/>
        <v>0.721136620944</v>
      </c>
      <c r="L263" s="12">
        <f t="shared" si="447"/>
        <v>1.2895857886080002</v>
      </c>
      <c r="M263" s="13">
        <f t="shared" si="448"/>
        <v>0.1338919149246541</v>
      </c>
      <c r="N263" s="13">
        <f t="shared" si="449"/>
        <v>9.6554363100486582E-2</v>
      </c>
      <c r="O263" s="13">
        <f t="shared" si="450"/>
        <v>0.17266511069634535</v>
      </c>
      <c r="P263" s="13">
        <f t="shared" si="451"/>
        <v>0.12451513448248419</v>
      </c>
      <c r="Q263" s="13">
        <f t="shared" si="452"/>
        <v>3.4814443571842463E-2</v>
      </c>
      <c r="R263" s="13">
        <f t="shared" si="453"/>
        <v>0.11133323647121712</v>
      </c>
      <c r="S263" s="13">
        <f t="shared" si="454"/>
        <v>2.8948758265044998E-2</v>
      </c>
      <c r="T263" s="13">
        <f t="shared" si="455"/>
        <v>4.4896211668543191E-2</v>
      </c>
      <c r="U263" s="13">
        <f t="shared" si="456"/>
        <v>8.0286473947612819E-2</v>
      </c>
      <c r="V263" s="13">
        <f t="shared" si="457"/>
        <v>2.9912672724790495E-3</v>
      </c>
      <c r="W263" s="13">
        <f t="shared" si="458"/>
        <v>8.3686567324813485E-3</v>
      </c>
      <c r="X263" s="13">
        <f t="shared" si="459"/>
        <v>1.079210079194661E-2</v>
      </c>
      <c r="Y263" s="13">
        <f t="shared" si="460"/>
        <v>6.958669905259748E-3</v>
      </c>
      <c r="Z263" s="13">
        <f t="shared" si="461"/>
        <v>4.7857919851005161E-2</v>
      </c>
      <c r="AA263" s="13">
        <f t="shared" si="462"/>
        <v>3.4512098606762638E-2</v>
      </c>
      <c r="AB263" s="13">
        <f t="shared" si="463"/>
        <v>1.2443969085483468E-2</v>
      </c>
      <c r="AC263" s="13">
        <f t="shared" si="464"/>
        <v>1.7386134130810787E-4</v>
      </c>
      <c r="AD263" s="13">
        <f t="shared" si="465"/>
        <v>1.5087362094754636E-3</v>
      </c>
      <c r="AE263" s="13">
        <f t="shared" si="466"/>
        <v>1.9456447744978607E-3</v>
      </c>
      <c r="AF263" s="13">
        <f t="shared" si="467"/>
        <v>1.2545379254359297E-3</v>
      </c>
      <c r="AG263" s="13">
        <f t="shared" si="468"/>
        <v>5.3927809330397915E-4</v>
      </c>
      <c r="AH263" s="13">
        <f t="shared" si="469"/>
        <v>1.5429223328049255E-2</v>
      </c>
      <c r="AI263" s="13">
        <f t="shared" si="470"/>
        <v>1.1126577974579777E-2</v>
      </c>
      <c r="AJ263" s="13">
        <f t="shared" si="471"/>
        <v>4.0118914216291978E-3</v>
      </c>
      <c r="AK263" s="13">
        <f t="shared" si="472"/>
        <v>9.6437394112930017E-4</v>
      </c>
      <c r="AL263" s="13">
        <f t="shared" si="473"/>
        <v>6.467416141285734E-6</v>
      </c>
      <c r="AM263" s="13">
        <f t="shared" si="474"/>
        <v>2.1760098639939904E-4</v>
      </c>
      <c r="AN263" s="13">
        <f t="shared" si="475"/>
        <v>2.8061513964774775E-4</v>
      </c>
      <c r="AO263" s="13">
        <f t="shared" si="476"/>
        <v>1.809386480789925E-4</v>
      </c>
      <c r="AP263" s="13">
        <f t="shared" si="477"/>
        <v>7.7778636390870963E-5</v>
      </c>
      <c r="AQ263" s="13">
        <f t="shared" si="478"/>
        <v>2.5075556036744087E-5</v>
      </c>
      <c r="AR263" s="13">
        <f t="shared" si="479"/>
        <v>3.9794614266222637E-3</v>
      </c>
      <c r="AS263" s="13">
        <f t="shared" si="480"/>
        <v>2.869735366371369E-3</v>
      </c>
      <c r="AT263" s="13">
        <f t="shared" si="481"/>
        <v>1.0347356325542704E-3</v>
      </c>
      <c r="AU263" s="13">
        <f t="shared" si="482"/>
        <v>2.4872858587684637E-4</v>
      </c>
      <c r="AV263" s="13">
        <f t="shared" si="483"/>
        <v>4.4841822987852122E-5</v>
      </c>
      <c r="AW263" s="13">
        <f t="shared" si="484"/>
        <v>1.670690851729066E-7</v>
      </c>
      <c r="AX263" s="13">
        <f t="shared" si="485"/>
        <v>2.6153340007690644E-5</v>
      </c>
      <c r="AY263" s="13">
        <f t="shared" si="486"/>
        <v>3.3726975598550902E-5</v>
      </c>
      <c r="AZ263" s="13">
        <f t="shared" si="487"/>
        <v>2.174691421231003E-5</v>
      </c>
      <c r="BA263" s="13">
        <f t="shared" si="488"/>
        <v>9.348170504757451E-6</v>
      </c>
      <c r="BB263" s="13">
        <f t="shared" si="489"/>
        <v>3.0138169581049242E-6</v>
      </c>
      <c r="BC263" s="13">
        <f t="shared" si="490"/>
        <v>7.7731510372757938E-7</v>
      </c>
      <c r="BD263" s="13">
        <f t="shared" si="491"/>
        <v>8.553094836809647E-4</v>
      </c>
      <c r="BE263" s="13">
        <f t="shared" si="492"/>
        <v>6.167949909230482E-4</v>
      </c>
      <c r="BF263" s="13">
        <f t="shared" si="493"/>
        <v>2.2239672778471604E-4</v>
      </c>
      <c r="BG263" s="13">
        <f t="shared" si="494"/>
        <v>5.3459474927890917E-5</v>
      </c>
      <c r="BH263" s="13">
        <f t="shared" si="495"/>
        <v>9.6378962767349342E-6</v>
      </c>
      <c r="BI263" s="13">
        <f t="shared" si="496"/>
        <v>1.3900479908026785E-6</v>
      </c>
      <c r="BJ263" s="14">
        <f t="shared" si="497"/>
        <v>0.20850941827221209</v>
      </c>
      <c r="BK263" s="14">
        <f t="shared" si="498"/>
        <v>0.29056113067771033</v>
      </c>
      <c r="BL263" s="14">
        <f t="shared" si="499"/>
        <v>0.45270944692880566</v>
      </c>
      <c r="BM263" s="14">
        <f t="shared" si="500"/>
        <v>0.32583015257619008</v>
      </c>
      <c r="BN263" s="14">
        <f t="shared" si="501"/>
        <v>0.67377420324702975</v>
      </c>
    </row>
    <row r="264" spans="1:66" x14ac:dyDescent="0.25">
      <c r="A264" t="s">
        <v>357</v>
      </c>
      <c r="B264" t="s">
        <v>336</v>
      </c>
      <c r="C264" t="s">
        <v>329</v>
      </c>
      <c r="D264" s="11">
        <v>44415</v>
      </c>
      <c r="E264" s="10">
        <f>VLOOKUP(A264,home!$A$2:$E$405,3,FALSE)</f>
        <v>1.9167000000000001</v>
      </c>
      <c r="F264" s="10">
        <f>VLOOKUP(B264,home!$B$2:$E$405,3,FALSE)</f>
        <v>0.86960000000000004</v>
      </c>
      <c r="G264" s="10">
        <f>VLOOKUP(C264,away!$B$2:$E$405,4,FALSE)</f>
        <v>0.86960000000000004</v>
      </c>
      <c r="H264" s="10">
        <f>VLOOKUP(A264,away!$A$2:$E$405,3,FALSE)</f>
        <v>1.5417000000000001</v>
      </c>
      <c r="I264" s="10">
        <f>VLOOKUP(C264,away!$B$2:$E$405,3,FALSE)</f>
        <v>1.0810999999999999</v>
      </c>
      <c r="J264" s="10">
        <f>VLOOKUP(B264,home!$B$2:$E$405,4,FALSE)</f>
        <v>0.86480000000000001</v>
      </c>
      <c r="K264" s="12">
        <f t="shared" si="446"/>
        <v>1.4494165134720003</v>
      </c>
      <c r="L264" s="12">
        <f t="shared" si="447"/>
        <v>1.4413897211760001</v>
      </c>
      <c r="M264" s="13">
        <f t="shared" si="448"/>
        <v>5.5531423201084472E-2</v>
      </c>
      <c r="N264" s="13">
        <f t="shared" si="449"/>
        <v>8.0488161804253985E-2</v>
      </c>
      <c r="O264" s="13">
        <f t="shared" si="450"/>
        <v>8.0042422604317598E-2</v>
      </c>
      <c r="P264" s="13">
        <f t="shared" si="451"/>
        <v>0.11601480910100243</v>
      </c>
      <c r="Q264" s="13">
        <f t="shared" si="452"/>
        <v>5.8330435429046035E-2</v>
      </c>
      <c r="R264" s="13">
        <f t="shared" si="453"/>
        <v>5.7686162599944468E-2</v>
      </c>
      <c r="S264" s="13">
        <f t="shared" si="454"/>
        <v>6.0593782559849804E-2</v>
      </c>
      <c r="T264" s="13">
        <f t="shared" si="455"/>
        <v>8.4076890059147327E-2</v>
      </c>
      <c r="U264" s="13">
        <f t="shared" si="456"/>
        <v>8.3611276671190393E-2</v>
      </c>
      <c r="V264" s="13">
        <f t="shared" si="457"/>
        <v>1.4065662108566987E-2</v>
      </c>
      <c r="W264" s="13">
        <f t="shared" si="458"/>
        <v>2.818169878295718E-2</v>
      </c>
      <c r="X264" s="13">
        <f t="shared" si="459"/>
        <v>4.0620810951032663E-2</v>
      </c>
      <c r="Y264" s="13">
        <f t="shared" si="460"/>
        <v>2.9275209685325997E-2</v>
      </c>
      <c r="Z264" s="13">
        <f t="shared" si="461"/>
        <v>2.7716080608549111E-2</v>
      </c>
      <c r="AA264" s="13">
        <f t="shared" si="462"/>
        <v>4.0172144922752159E-2</v>
      </c>
      <c r="AB264" s="13">
        <f t="shared" si="463"/>
        <v>2.9113085116313685E-2</v>
      </c>
      <c r="AC264" s="13">
        <f t="shared" si="464"/>
        <v>1.8366010295824005E-3</v>
      </c>
      <c r="AD264" s="13">
        <f t="shared" si="465"/>
        <v>1.021175489842798E-2</v>
      </c>
      <c r="AE264" s="13">
        <f t="shared" si="466"/>
        <v>1.4719118545762756E-2</v>
      </c>
      <c r="AF264" s="13">
        <f t="shared" si="467"/>
        <v>1.0607993088316737E-2</v>
      </c>
      <c r="AG264" s="13">
        <f t="shared" si="468"/>
        <v>5.0967507332685983E-3</v>
      </c>
      <c r="AH264" s="13">
        <f t="shared" si="469"/>
        <v>9.9874184251120407E-3</v>
      </c>
      <c r="AI264" s="13">
        <f t="shared" si="470"/>
        <v>1.447592919231191E-2</v>
      </c>
      <c r="AJ264" s="13">
        <f t="shared" si="471"/>
        <v>1.049082540959414E-2</v>
      </c>
      <c r="AK264" s="13">
        <f t="shared" si="472"/>
        <v>5.0685251962058024E-3</v>
      </c>
      <c r="AL264" s="13">
        <f t="shared" si="473"/>
        <v>1.5347916949302718E-4</v>
      </c>
      <c r="AM264" s="13">
        <f t="shared" si="474"/>
        <v>2.9602172362620184E-3</v>
      </c>
      <c r="AN264" s="13">
        <f t="shared" si="475"/>
        <v>4.2668266967960996E-3</v>
      </c>
      <c r="AO264" s="13">
        <f t="shared" si="476"/>
        <v>3.0750800714006224E-3</v>
      </c>
      <c r="AP264" s="13">
        <f t="shared" si="477"/>
        <v>1.4774629355700055E-3</v>
      </c>
      <c r="AQ264" s="13">
        <f t="shared" si="478"/>
        <v>5.3239997218728144E-4</v>
      </c>
      <c r="AR264" s="13">
        <f t="shared" si="479"/>
        <v>2.8791524518080583E-3</v>
      </c>
      <c r="AS264" s="13">
        <f t="shared" si="480"/>
        <v>4.173091108453997E-3</v>
      </c>
      <c r="AT264" s="13">
        <f t="shared" si="481"/>
        <v>3.0242735824081994E-3</v>
      </c>
      <c r="AU264" s="13">
        <f t="shared" si="482"/>
        <v>1.4611440238665226E-3</v>
      </c>
      <c r="AV264" s="13">
        <f t="shared" si="483"/>
        <v>5.2945156918826619E-4</v>
      </c>
      <c r="AW264" s="13">
        <f t="shared" si="484"/>
        <v>8.9067972306404657E-6</v>
      </c>
      <c r="AX264" s="13">
        <f t="shared" si="485"/>
        <v>7.1509795761710252E-4</v>
      </c>
      <c r="AY264" s="13">
        <f t="shared" si="486"/>
        <v>1.0307348457432423E-3</v>
      </c>
      <c r="AZ264" s="13">
        <f t="shared" si="487"/>
        <v>7.4284530595611993E-4</v>
      </c>
      <c r="BA264" s="13">
        <f t="shared" si="488"/>
        <v>3.5690986280966392E-4</v>
      </c>
      <c r="BB264" s="13">
        <f t="shared" si="489"/>
        <v>1.2861155191004655E-4</v>
      </c>
      <c r="BC264" s="13">
        <f t="shared" si="490"/>
        <v>3.7075873789526933E-5</v>
      </c>
      <c r="BD264" s="13">
        <f t="shared" si="491"/>
        <v>6.9166345828913572E-4</v>
      </c>
      <c r="BE264" s="13">
        <f t="shared" si="492"/>
        <v>1.0025084382094252E-3</v>
      </c>
      <c r="BF264" s="13">
        <f t="shared" si="493"/>
        <v>7.2652614261788291E-4</v>
      </c>
      <c r="BG264" s="13">
        <f t="shared" si="494"/>
        <v>3.5101299619315763E-4</v>
      </c>
      <c r="BH264" s="13">
        <f t="shared" si="495"/>
        <v>1.2719100828141179E-4</v>
      </c>
      <c r="BI264" s="13">
        <f t="shared" si="496"/>
        <v>3.6870549553646416E-5</v>
      </c>
      <c r="BJ264" s="14">
        <f t="shared" si="497"/>
        <v>0.37693208628758096</v>
      </c>
      <c r="BK264" s="14">
        <f t="shared" si="498"/>
        <v>0.24922649201532235</v>
      </c>
      <c r="BL264" s="14">
        <f t="shared" si="499"/>
        <v>0.34565067546661182</v>
      </c>
      <c r="BM264" s="14">
        <f t="shared" si="500"/>
        <v>0.55041009158990273</v>
      </c>
      <c r="BN264" s="14">
        <f t="shared" si="501"/>
        <v>0.44809341473964898</v>
      </c>
    </row>
    <row r="265" spans="1:66" x14ac:dyDescent="0.25">
      <c r="A265" t="s">
        <v>357</v>
      </c>
      <c r="B265" t="s">
        <v>334</v>
      </c>
      <c r="C265" t="s">
        <v>330</v>
      </c>
      <c r="D265" s="11">
        <v>44415</v>
      </c>
      <c r="E265" s="10">
        <f>VLOOKUP(A265,home!$A$2:$E$405,3,FALSE)</f>
        <v>1.9167000000000001</v>
      </c>
      <c r="F265" s="10">
        <f>VLOOKUP(B265,home!$B$2:$E$405,3,FALSE)</f>
        <v>0.6956</v>
      </c>
      <c r="G265" s="10">
        <f>VLOOKUP(C265,away!$B$2:$E$405,4,FALSE)</f>
        <v>1.2174</v>
      </c>
      <c r="H265" s="10">
        <f>VLOOKUP(A265,away!$A$2:$E$405,3,FALSE)</f>
        <v>1.5417000000000001</v>
      </c>
      <c r="I265" s="10">
        <f>VLOOKUP(C265,away!$B$2:$E$405,3,FALSE)</f>
        <v>0.64859999999999995</v>
      </c>
      <c r="J265" s="10">
        <f>VLOOKUP(B265,home!$B$2:$E$405,4,FALSE)</f>
        <v>0.86480000000000001</v>
      </c>
      <c r="K265" s="12">
        <f t="shared" si="446"/>
        <v>1.6231064874479999</v>
      </c>
      <c r="L265" s="12">
        <f t="shared" si="447"/>
        <v>0.86475383697600006</v>
      </c>
      <c r="M265" s="13">
        <f t="shared" si="448"/>
        <v>8.3087556930779932E-2</v>
      </c>
      <c r="N265" s="13">
        <f t="shared" si="449"/>
        <v>0.13485995268055392</v>
      </c>
      <c r="O265" s="13">
        <f t="shared" si="450"/>
        <v>7.1850283660853789E-2</v>
      </c>
      <c r="P265" s="13">
        <f t="shared" si="451"/>
        <v>0.11662066153491081</v>
      </c>
      <c r="Q265" s="13">
        <f t="shared" si="452"/>
        <v>0.1094460320463687</v>
      </c>
      <c r="R265" s="13">
        <f t="shared" si="453"/>
        <v>3.1066404241768663E-2</v>
      </c>
      <c r="S265" s="13">
        <f t="shared" si="454"/>
        <v>4.0921827525181288E-2</v>
      </c>
      <c r="T265" s="13">
        <f t="shared" si="455"/>
        <v>9.4643876153895592E-2</v>
      </c>
      <c r="U265" s="13">
        <f t="shared" si="456"/>
        <v>5.0424082266496778E-2</v>
      </c>
      <c r="V265" s="13">
        <f t="shared" si="457"/>
        <v>6.3819297958978959E-3</v>
      </c>
      <c r="W265" s="13">
        <f t="shared" si="458"/>
        <v>5.921418821330092E-2</v>
      </c>
      <c r="X265" s="13">
        <f t="shared" si="459"/>
        <v>5.1205696460871003E-2</v>
      </c>
      <c r="Y265" s="13">
        <f t="shared" si="460"/>
        <v>2.2140161244783296E-2</v>
      </c>
      <c r="Z265" s="13">
        <f t="shared" si="461"/>
        <v>8.9549307563723101E-3</v>
      </c>
      <c r="AA265" s="13">
        <f t="shared" si="462"/>
        <v>1.4534806205315522E-2</v>
      </c>
      <c r="AB265" s="13">
        <f t="shared" si="463"/>
        <v>1.1795769122823537E-2</v>
      </c>
      <c r="AC265" s="13">
        <f t="shared" si="464"/>
        <v>5.5984983052803563E-4</v>
      </c>
      <c r="AD265" s="13">
        <f t="shared" si="465"/>
        <v>2.4027733259493884E-2</v>
      </c>
      <c r="AE265" s="13">
        <f t="shared" si="466"/>
        <v>2.077807452998319E-2</v>
      </c>
      <c r="AF265" s="13">
        <f t="shared" si="467"/>
        <v>8.9839598373881325E-3</v>
      </c>
      <c r="AG265" s="13">
        <f t="shared" si="468"/>
        <v>2.5896379135398892E-3</v>
      </c>
      <c r="AH265" s="13">
        <f t="shared" si="469"/>
        <v>1.9359526828568378E-3</v>
      </c>
      <c r="AI265" s="13">
        <f t="shared" si="470"/>
        <v>3.1422573589372934E-3</v>
      </c>
      <c r="AJ265" s="13">
        <f t="shared" si="471"/>
        <v>2.5501091522611699E-3</v>
      </c>
      <c r="AK265" s="13">
        <f t="shared" si="472"/>
        <v>1.3796995695785417E-3</v>
      </c>
      <c r="AL265" s="13">
        <f t="shared" si="473"/>
        <v>3.1431930367518355E-5</v>
      </c>
      <c r="AM265" s="13">
        <f t="shared" si="474"/>
        <v>7.7999139464309279E-3</v>
      </c>
      <c r="AN265" s="13">
        <f t="shared" si="475"/>
        <v>6.7450055132587602E-3</v>
      </c>
      <c r="AO265" s="13">
        <f t="shared" si="476"/>
        <v>2.9163846990073938E-3</v>
      </c>
      <c r="AP265" s="13">
        <f t="shared" si="477"/>
        <v>8.4065161952158029E-4</v>
      </c>
      <c r="AQ265" s="13">
        <f t="shared" si="478"/>
        <v>1.8173917838534378E-4</v>
      </c>
      <c r="AR265" s="13">
        <f t="shared" si="479"/>
        <v>3.3482450214088638E-4</v>
      </c>
      <c r="AS265" s="13">
        <f t="shared" si="480"/>
        <v>5.4345582158141941E-4</v>
      </c>
      <c r="AT265" s="13">
        <f t="shared" si="481"/>
        <v>4.4104333482509236E-4</v>
      </c>
      <c r="AU265" s="13">
        <f t="shared" si="482"/>
        <v>2.3862009933343597E-4</v>
      </c>
      <c r="AV265" s="13">
        <f t="shared" si="483"/>
        <v>9.6826457815896451E-5</v>
      </c>
      <c r="AW265" s="13">
        <f t="shared" si="484"/>
        <v>1.225485181665065E-6</v>
      </c>
      <c r="AX265" s="13">
        <f t="shared" si="485"/>
        <v>2.1100151546646928E-3</v>
      </c>
      <c r="AY265" s="13">
        <f t="shared" si="486"/>
        <v>1.8246437010738014E-3</v>
      </c>
      <c r="AZ265" s="13">
        <f t="shared" si="487"/>
        <v>7.8893382080882978E-4</v>
      </c>
      <c r="BA265" s="13">
        <f t="shared" si="488"/>
        <v>2.2741118288819052E-4</v>
      </c>
      <c r="BB265" s="13">
        <f t="shared" si="489"/>
        <v>4.9163673243453415E-5</v>
      </c>
      <c r="BC265" s="13">
        <f t="shared" si="490"/>
        <v>8.5028950154221313E-6</v>
      </c>
      <c r="BD265" s="13">
        <f t="shared" si="491"/>
        <v>4.8256795489985055E-5</v>
      </c>
      <c r="BE265" s="13">
        <f t="shared" si="492"/>
        <v>7.8325917823246122E-5</v>
      </c>
      <c r="BF265" s="13">
        <f t="shared" si="493"/>
        <v>6.3565652677114861E-5</v>
      </c>
      <c r="BG265" s="13">
        <f t="shared" si="494"/>
        <v>3.439127441303049E-5</v>
      </c>
      <c r="BH265" s="13">
        <f t="shared" si="495"/>
        <v>1.3955175152848538E-5</v>
      </c>
      <c r="BI265" s="13">
        <f t="shared" si="496"/>
        <v>4.5301470648123237E-6</v>
      </c>
      <c r="BJ265" s="14">
        <f t="shared" si="497"/>
        <v>0.55138167772447688</v>
      </c>
      <c r="BK265" s="14">
        <f t="shared" si="498"/>
        <v>0.24942790124873929</v>
      </c>
      <c r="BL265" s="14">
        <f t="shared" si="499"/>
        <v>0.19057715943920991</v>
      </c>
      <c r="BM265" s="14">
        <f t="shared" si="500"/>
        <v>0.45158735985767057</v>
      </c>
      <c r="BN265" s="14">
        <f t="shared" si="501"/>
        <v>0.54693089109523574</v>
      </c>
    </row>
    <row r="266" spans="1:66" x14ac:dyDescent="0.25">
      <c r="A266" t="s">
        <v>338</v>
      </c>
      <c r="B266" t="s">
        <v>82</v>
      </c>
      <c r="C266" t="s">
        <v>90</v>
      </c>
      <c r="D266" s="11">
        <v>44416</v>
      </c>
      <c r="E266" s="10">
        <f>VLOOKUP(A266,home!$A$2:$E$405,3,FALSE)</f>
        <v>1.3308</v>
      </c>
      <c r="F266" s="10">
        <f>VLOOKUP(B266,home!$B$2:$E$405,3,FALSE)</f>
        <v>1.3775999999999999</v>
      </c>
      <c r="G266" s="10">
        <f>VLOOKUP(C266,away!$B$2:$E$405,4,FALSE)</f>
        <v>0.75139999999999996</v>
      </c>
      <c r="H266" s="10">
        <f>VLOOKUP(A266,away!$A$2:$E$405,3,FALSE)</f>
        <v>0.86150000000000004</v>
      </c>
      <c r="I266" s="10">
        <f>VLOOKUP(C266,away!$B$2:$E$405,3,FALSE)</f>
        <v>2.0312999999999999</v>
      </c>
      <c r="J266" s="10">
        <f>VLOOKUP(B266,home!$B$2:$E$405,4,FALSE)</f>
        <v>1.3542000000000001</v>
      </c>
      <c r="K266" s="12">
        <f t="shared" si="446"/>
        <v>1.3775491941119999</v>
      </c>
      <c r="L266" s="12">
        <f t="shared" si="447"/>
        <v>2.3698025352900003</v>
      </c>
      <c r="M266" s="13">
        <f t="shared" si="448"/>
        <v>2.3580109752679521E-2</v>
      </c>
      <c r="N266" s="13">
        <f t="shared" si="449"/>
        <v>3.2482761186876187E-2</v>
      </c>
      <c r="O266" s="13">
        <f t="shared" si="450"/>
        <v>5.5880203874316393E-2</v>
      </c>
      <c r="P266" s="13">
        <f t="shared" si="451"/>
        <v>7.6977729813878806E-2</v>
      </c>
      <c r="Q266" s="13">
        <f t="shared" si="452"/>
        <v>2.2373300747756925E-2</v>
      </c>
      <c r="R266" s="13">
        <f t="shared" si="453"/>
        <v>6.6212524406938561E-2</v>
      </c>
      <c r="S266" s="13">
        <f t="shared" si="454"/>
        <v>6.282382640972628E-2</v>
      </c>
      <c r="T266" s="13">
        <f t="shared" si="455"/>
        <v>5.3020304834840028E-2</v>
      </c>
      <c r="U266" s="13">
        <f t="shared" si="456"/>
        <v>9.1211009636899334E-2</v>
      </c>
      <c r="V266" s="13">
        <f t="shared" si="457"/>
        <v>2.2787734549559836E-2</v>
      </c>
      <c r="W266" s="13">
        <f t="shared" si="458"/>
        <v>1.0273440804899317E-2</v>
      </c>
      <c r="X266" s="13">
        <f t="shared" si="459"/>
        <v>2.4346026065602145E-2</v>
      </c>
      <c r="Y266" s="13">
        <f t="shared" si="460"/>
        <v>2.8847637147250201E-2</v>
      </c>
      <c r="Z266" s="13">
        <f t="shared" si="461"/>
        <v>5.2303536069171333E-2</v>
      </c>
      <c r="AA266" s="13">
        <f t="shared" si="462"/>
        <v>7.205069396129489E-2</v>
      </c>
      <c r="AB266" s="13">
        <f t="shared" si="463"/>
        <v>4.962668770079607E-2</v>
      </c>
      <c r="AC266" s="13">
        <f t="shared" si="464"/>
        <v>4.6494378408986113E-3</v>
      </c>
      <c r="AD266" s="13">
        <f t="shared" si="465"/>
        <v>3.5380425253865983E-3</v>
      </c>
      <c r="AE266" s="13">
        <f t="shared" si="466"/>
        <v>8.3844621466249956E-3</v>
      </c>
      <c r="AF266" s="13">
        <f t="shared" si="467"/>
        <v>9.934759826057479E-3</v>
      </c>
      <c r="AG266" s="13">
        <f t="shared" si="468"/>
        <v>7.8478063410960842E-3</v>
      </c>
      <c r="AH266" s="13">
        <f t="shared" si="469"/>
        <v>3.0987263095338557E-2</v>
      </c>
      <c r="AI266" s="13">
        <f t="shared" si="470"/>
        <v>4.2686479304720151E-2</v>
      </c>
      <c r="AJ266" s="13">
        <f t="shared" si="471"/>
        <v>2.9401362582847909E-2</v>
      </c>
      <c r="AK266" s="13">
        <f t="shared" si="472"/>
        <v>1.3500607777265611E-2</v>
      </c>
      <c r="AL266" s="13">
        <f t="shared" si="473"/>
        <v>6.071272333453778E-4</v>
      </c>
      <c r="AM266" s="13">
        <f t="shared" si="474"/>
        <v>9.7476552591605837E-4</v>
      </c>
      <c r="AN266" s="13">
        <f t="shared" si="475"/>
        <v>2.3100018146291657E-3</v>
      </c>
      <c r="AO266" s="13">
        <f t="shared" si="476"/>
        <v>2.7371240784163494E-3</v>
      </c>
      <c r="AP266" s="13">
        <f t="shared" si="477"/>
        <v>2.1621478601447901E-3</v>
      </c>
      <c r="AQ266" s="13">
        <f t="shared" si="478"/>
        <v>1.2809658701607434E-3</v>
      </c>
      <c r="AR266" s="13">
        <f t="shared" si="479"/>
        <v>1.4686738929006305E-2</v>
      </c>
      <c r="AS266" s="13">
        <f t="shared" si="480"/>
        <v>2.0231705375785974E-2</v>
      </c>
      <c r="AT266" s="13">
        <f t="shared" si="481"/>
        <v>1.3935084717962697E-2</v>
      </c>
      <c r="AU266" s="13">
        <f t="shared" si="482"/>
        <v>6.3987549077039844E-3</v>
      </c>
      <c r="AV266" s="13">
        <f t="shared" si="483"/>
        <v>2.2036499166069577E-3</v>
      </c>
      <c r="AW266" s="13">
        <f t="shared" si="484"/>
        <v>5.5054964899198083E-5</v>
      </c>
      <c r="AX266" s="13">
        <f t="shared" si="485"/>
        <v>2.2379791077897123E-4</v>
      </c>
      <c r="AY266" s="13">
        <f t="shared" si="486"/>
        <v>5.3035685635661133E-4</v>
      </c>
      <c r="AZ266" s="13">
        <f t="shared" si="487"/>
        <v>6.2842051140116607E-4</v>
      </c>
      <c r="BA266" s="13">
        <f t="shared" si="488"/>
        <v>4.9641084038224066E-4</v>
      </c>
      <c r="BB266" s="13">
        <f t="shared" si="489"/>
        <v>2.9409891702081845E-4</v>
      </c>
      <c r="BC266" s="13">
        <f t="shared" si="490"/>
        <v>1.393912718363957E-4</v>
      </c>
      <c r="BD266" s="13">
        <f t="shared" si="491"/>
        <v>5.8007785248502539E-3</v>
      </c>
      <c r="BE266" s="13">
        <f t="shared" si="492"/>
        <v>7.9908577821296636E-3</v>
      </c>
      <c r="BF266" s="13">
        <f t="shared" si="493"/>
        <v>5.5038998490181618E-3</v>
      </c>
      <c r="BG266" s="13">
        <f t="shared" si="494"/>
        <v>2.5272976004960417E-3</v>
      </c>
      <c r="BH266" s="13">
        <f t="shared" si="495"/>
        <v>8.7036919321112859E-4</v>
      </c>
      <c r="BI266" s="13">
        <f t="shared" si="496"/>
        <v>2.3979527613758025E-4</v>
      </c>
      <c r="BJ266" s="14">
        <f t="shared" si="497"/>
        <v>0.21282602308343326</v>
      </c>
      <c r="BK266" s="14">
        <f t="shared" si="498"/>
        <v>0.19195632245644506</v>
      </c>
      <c r="BL266" s="14">
        <f t="shared" si="499"/>
        <v>0.53194576441332631</v>
      </c>
      <c r="BM266" s="14">
        <f t="shared" si="500"/>
        <v>0.71104971434847186</v>
      </c>
      <c r="BN266" s="14">
        <f t="shared" si="501"/>
        <v>0.27750662978244639</v>
      </c>
    </row>
    <row r="267" spans="1:66" x14ac:dyDescent="0.25">
      <c r="A267" t="s">
        <v>338</v>
      </c>
      <c r="B267" t="s">
        <v>81</v>
      </c>
      <c r="C267" t="s">
        <v>74</v>
      </c>
      <c r="D267" s="11">
        <v>44416</v>
      </c>
      <c r="E267" s="10">
        <f>VLOOKUP(A267,home!$A$2:$E$405,3,FALSE)</f>
        <v>1.3308</v>
      </c>
      <c r="F267" s="10">
        <f>VLOOKUP(B267,home!$B$2:$E$405,3,FALSE)</f>
        <v>0.75139999999999996</v>
      </c>
      <c r="G267" s="10">
        <f>VLOOKUP(C267,away!$B$2:$E$405,4,FALSE)</f>
        <v>1.5028999999999999</v>
      </c>
      <c r="H267" s="10">
        <f>VLOOKUP(A267,away!$A$2:$E$405,3,FALSE)</f>
        <v>0.86150000000000004</v>
      </c>
      <c r="I267" s="10">
        <f>VLOOKUP(C267,away!$B$2:$E$405,3,FALSE)</f>
        <v>1.3929</v>
      </c>
      <c r="J267" s="10">
        <f>VLOOKUP(B267,home!$B$2:$E$405,4,FALSE)</f>
        <v>0.69650000000000001</v>
      </c>
      <c r="K267" s="12">
        <f t="shared" si="446"/>
        <v>1.5028445730479998</v>
      </c>
      <c r="L267" s="12">
        <f t="shared" si="447"/>
        <v>0.83578840327500004</v>
      </c>
      <c r="M267" s="13">
        <f t="shared" si="448"/>
        <v>9.6459410440048021E-2</v>
      </c>
      <c r="N267" s="13">
        <f t="shared" si="449"/>
        <v>0.14496350149923573</v>
      </c>
      <c r="O267" s="13">
        <f t="shared" si="450"/>
        <v>8.0619656632535605E-2</v>
      </c>
      <c r="P267" s="13">
        <f t="shared" si="451"/>
        <v>0.12115881345119929</v>
      </c>
      <c r="Q267" s="13">
        <f t="shared" si="452"/>
        <v>0.10892880575908102</v>
      </c>
      <c r="R267" s="13">
        <f t="shared" si="453"/>
        <v>3.3690487044742846E-2</v>
      </c>
      <c r="S267" s="13">
        <f t="shared" si="454"/>
        <v>3.8045686807370062E-2</v>
      </c>
      <c r="T267" s="13">
        <f t="shared" si="455"/>
        <v>9.1041432636034952E-2</v>
      </c>
      <c r="U267" s="13">
        <f t="shared" si="456"/>
        <v>5.0631565618535719E-2</v>
      </c>
      <c r="V267" s="13">
        <f t="shared" si="457"/>
        <v>5.3097408761398953E-3</v>
      </c>
      <c r="W267" s="13">
        <f t="shared" si="458"/>
        <v>5.4567688194544869E-2</v>
      </c>
      <c r="X267" s="13">
        <f t="shared" si="459"/>
        <v>4.560704098652673E-2</v>
      </c>
      <c r="Y267" s="13">
        <f t="shared" si="460"/>
        <v>1.9058917982113326E-2</v>
      </c>
      <c r="Z267" s="13">
        <f t="shared" si="461"/>
        <v>9.3860394575609012E-3</v>
      </c>
      <c r="AA267" s="13">
        <f t="shared" si="462"/>
        <v>1.4105758461209789E-2</v>
      </c>
      <c r="AB267" s="13">
        <f t="shared" si="463"/>
        <v>1.0599381276077522E-2</v>
      </c>
      <c r="AC267" s="13">
        <f t="shared" si="464"/>
        <v>4.168345922339285E-4</v>
      </c>
      <c r="AD267" s="13">
        <f t="shared" si="465"/>
        <v>2.0501688516736789E-2</v>
      </c>
      <c r="AE267" s="13">
        <f t="shared" si="466"/>
        <v>1.7135073509844848E-2</v>
      </c>
      <c r="AF267" s="13">
        <f t="shared" si="467"/>
        <v>7.1606478643964867E-3</v>
      </c>
      <c r="AG267" s="13">
        <f t="shared" si="468"/>
        <v>1.9949288149994932E-3</v>
      </c>
      <c r="AH267" s="13">
        <f t="shared" si="469"/>
        <v>1.9611857328277428E-3</v>
      </c>
      <c r="AI267" s="13">
        <f t="shared" si="470"/>
        <v>2.9473573353193372E-3</v>
      </c>
      <c r="AJ267" s="13">
        <f t="shared" si="471"/>
        <v>2.2147099881089406E-3</v>
      </c>
      <c r="AK267" s="13">
        <f t="shared" si="472"/>
        <v>1.1094549621682404E-3</v>
      </c>
      <c r="AL267" s="13">
        <f t="shared" si="473"/>
        <v>2.0942771418602564E-5</v>
      </c>
      <c r="AM267" s="13">
        <f t="shared" si="474"/>
        <v>6.1621702651396748E-3</v>
      </c>
      <c r="AN267" s="13">
        <f t="shared" si="475"/>
        <v>5.1502704466097728E-3</v>
      </c>
      <c r="AO267" s="13">
        <f t="shared" si="476"/>
        <v>2.1522681565032012E-3</v>
      </c>
      <c r="AP267" s="13">
        <f t="shared" si="477"/>
        <v>5.9961358864781293E-4</v>
      </c>
      <c r="AQ267" s="13">
        <f t="shared" si="478"/>
        <v>1.2528752095948705E-4</v>
      </c>
      <c r="AR267" s="13">
        <f t="shared" si="479"/>
        <v>3.2782725843316212E-4</v>
      </c>
      <c r="AS267" s="13">
        <f t="shared" si="480"/>
        <v>4.9267341623348171E-4</v>
      </c>
      <c r="AT267" s="13">
        <f t="shared" si="481"/>
        <v>3.702057849357533E-4</v>
      </c>
      <c r="AU267" s="13">
        <f t="shared" si="482"/>
        <v>1.8545391826722393E-4</v>
      </c>
      <c r="AV267" s="13">
        <f t="shared" si="483"/>
        <v>6.9677103654596195E-5</v>
      </c>
      <c r="AW267" s="13">
        <f t="shared" si="484"/>
        <v>7.3070496810867747E-7</v>
      </c>
      <c r="AX267" s="13">
        <f t="shared" si="485"/>
        <v>1.5434640235271531E-3</v>
      </c>
      <c r="AY267" s="13">
        <f t="shared" si="486"/>
        <v>1.2900093317361665E-3</v>
      </c>
      <c r="AZ267" s="13">
        <f t="shared" si="487"/>
        <v>5.3908741979081013E-4</v>
      </c>
      <c r="BA267" s="13">
        <f t="shared" si="488"/>
        <v>1.5018767127086697E-4</v>
      </c>
      <c r="BB267" s="13">
        <f t="shared" si="489"/>
        <v>3.1381278490767119E-5</v>
      </c>
      <c r="BC267" s="13">
        <f t="shared" si="490"/>
        <v>5.2456217285052732E-6</v>
      </c>
      <c r="BD267" s="13">
        <f t="shared" si="491"/>
        <v>4.5665703479312194E-5</v>
      </c>
      <c r="BE267" s="13">
        <f t="shared" si="492"/>
        <v>6.8628454648303483E-5</v>
      </c>
      <c r="BF267" s="13">
        <f t="shared" si="493"/>
        <v>5.1568950312436848E-5</v>
      </c>
      <c r="BG267" s="13">
        <f t="shared" si="494"/>
        <v>2.5833372371609223E-5</v>
      </c>
      <c r="BH267" s="13">
        <f t="shared" si="495"/>
        <v>9.7058858680502643E-6</v>
      </c>
      <c r="BI267" s="13">
        <f t="shared" si="496"/>
        <v>2.9172875806845219E-6</v>
      </c>
      <c r="BJ267" s="14">
        <f t="shared" si="497"/>
        <v>0.5287087110879185</v>
      </c>
      <c r="BK267" s="14">
        <f t="shared" si="498"/>
        <v>0.26270143827014597</v>
      </c>
      <c r="BL267" s="14">
        <f t="shared" si="499"/>
        <v>0.19952971418731033</v>
      </c>
      <c r="BM267" s="14">
        <f t="shared" si="500"/>
        <v>0.413215949549325</v>
      </c>
      <c r="BN267" s="14">
        <f t="shared" si="501"/>
        <v>0.58582067482684252</v>
      </c>
    </row>
    <row r="268" spans="1:66" x14ac:dyDescent="0.25">
      <c r="A268" t="s">
        <v>338</v>
      </c>
      <c r="B268" t="s">
        <v>96</v>
      </c>
      <c r="C268" t="s">
        <v>78</v>
      </c>
      <c r="D268" s="11">
        <v>44416</v>
      </c>
      <c r="E268" s="10">
        <f>VLOOKUP(A268,home!$A$2:$E$405,3,FALSE)</f>
        <v>1.3308</v>
      </c>
      <c r="F268" s="10">
        <f>VLOOKUP(B268,home!$B$2:$E$405,3,FALSE)</f>
        <v>1.5028999999999999</v>
      </c>
      <c r="G268" s="10">
        <f>VLOOKUP(C268,away!$B$2:$E$405,4,FALSE)</f>
        <v>1.2022999999999999</v>
      </c>
      <c r="H268" s="10">
        <f>VLOOKUP(A268,away!$A$2:$E$405,3,FALSE)</f>
        <v>0.86150000000000004</v>
      </c>
      <c r="I268" s="10">
        <f>VLOOKUP(C268,away!$B$2:$E$405,3,FALSE)</f>
        <v>0.92859999999999998</v>
      </c>
      <c r="J268" s="10">
        <f>VLOOKUP(B268,home!$B$2:$E$405,4,FALSE)</f>
        <v>0.38690000000000002</v>
      </c>
      <c r="K268" s="12">
        <f t="shared" si="446"/>
        <v>2.4046713204359995</v>
      </c>
      <c r="L268" s="12">
        <f t="shared" si="447"/>
        <v>0.30951570541000001</v>
      </c>
      <c r="M268" s="13">
        <f t="shared" si="448"/>
        <v>6.6258797806984501E-2</v>
      </c>
      <c r="N268" s="13">
        <f t="shared" si="449"/>
        <v>0.15933063081302332</v>
      </c>
      <c r="O268" s="13">
        <f t="shared" si="450"/>
        <v>2.050813854284737E-2</v>
      </c>
      <c r="P268" s="13">
        <f t="shared" si="451"/>
        <v>4.9315332589513199E-2</v>
      </c>
      <c r="Q268" s="13">
        <f t="shared" si="452"/>
        <v>0.19156889919152681</v>
      </c>
      <c r="R268" s="13">
        <f t="shared" si="453"/>
        <v>3.1737954838677068E-3</v>
      </c>
      <c r="S268" s="13">
        <f t="shared" si="454"/>
        <v>9.176147579295274E-3</v>
      </c>
      <c r="T268" s="13">
        <f t="shared" si="455"/>
        <v>5.9293582967882605E-2</v>
      </c>
      <c r="U268" s="13">
        <f t="shared" si="456"/>
        <v>7.6319349769859712E-3</v>
      </c>
      <c r="V268" s="13">
        <f t="shared" si="457"/>
        <v>7.5885062267778188E-4</v>
      </c>
      <c r="W268" s="13">
        <f t="shared" si="458"/>
        <v>0.15355341259111988</v>
      </c>
      <c r="X268" s="13">
        <f t="shared" si="459"/>
        <v>4.7527192816253248E-2</v>
      </c>
      <c r="Y268" s="13">
        <f t="shared" si="460"/>
        <v>7.3552063053398554E-3</v>
      </c>
      <c r="Z268" s="13">
        <f t="shared" si="461"/>
        <v>3.2744651600546195E-4</v>
      </c>
      <c r="AA268" s="13">
        <f t="shared" si="462"/>
        <v>7.874012460150218E-4</v>
      </c>
      <c r="AB268" s="13">
        <f t="shared" si="463"/>
        <v>9.4672059698394716E-4</v>
      </c>
      <c r="AC268" s="13">
        <f t="shared" si="464"/>
        <v>3.5300001737249637E-5</v>
      </c>
      <c r="AD268" s="13">
        <f t="shared" si="465"/>
        <v>9.2311371853235527E-2</v>
      </c>
      <c r="AE268" s="13">
        <f t="shared" si="466"/>
        <v>2.8571819376519019E-2</v>
      </c>
      <c r="AF268" s="13">
        <f t="shared" si="467"/>
        <v>4.4217134145851959E-3</v>
      </c>
      <c r="AG268" s="13">
        <f t="shared" si="468"/>
        <v>4.5619658221206563E-4</v>
      </c>
      <c r="AH268" s="13">
        <f t="shared" si="469"/>
        <v>2.5337459846369352E-5</v>
      </c>
      <c r="AI268" s="13">
        <f t="shared" si="470"/>
        <v>6.0928263025263113E-5</v>
      </c>
      <c r="AJ268" s="13">
        <f t="shared" si="471"/>
        <v>7.3256223350415682E-5</v>
      </c>
      <c r="AK268" s="13">
        <f t="shared" si="472"/>
        <v>5.8719046444732857E-5</v>
      </c>
      <c r="AL268" s="13">
        <f t="shared" si="473"/>
        <v>1.050928410234062E-6</v>
      </c>
      <c r="AM268" s="13">
        <f t="shared" si="474"/>
        <v>4.4395701689115691E-2</v>
      </c>
      <c r="AN268" s="13">
        <f t="shared" si="475"/>
        <v>1.3741166925478573E-2</v>
      </c>
      <c r="AO268" s="13">
        <f t="shared" si="476"/>
        <v>2.1265534870480306E-3</v>
      </c>
      <c r="AP268" s="13">
        <f t="shared" si="477"/>
        <v>2.1940056754525558E-4</v>
      </c>
      <c r="AQ268" s="13">
        <f t="shared" si="478"/>
        <v>1.6976980357781034E-5</v>
      </c>
      <c r="AR268" s="13">
        <f t="shared" si="479"/>
        <v>1.5684683515293119E-6</v>
      </c>
      <c r="AS268" s="13">
        <f t="shared" si="480"/>
        <v>3.7716508619340658E-6</v>
      </c>
      <c r="AT268" s="13">
        <f t="shared" si="481"/>
        <v>4.5347903291952836E-6</v>
      </c>
      <c r="AU268" s="13">
        <f t="shared" si="482"/>
        <v>3.6348934162688076E-6</v>
      </c>
      <c r="AV268" s="13">
        <f t="shared" si="483"/>
        <v>2.1851809877358091E-6</v>
      </c>
      <c r="AW268" s="13">
        <f t="shared" si="484"/>
        <v>2.1727464374465112E-8</v>
      </c>
      <c r="AX268" s="13">
        <f t="shared" si="485"/>
        <v>1.779284510040809E-2</v>
      </c>
      <c r="AY268" s="13">
        <f t="shared" si="486"/>
        <v>5.5071650025036731E-3</v>
      </c>
      <c r="AZ268" s="13">
        <f t="shared" si="487"/>
        <v>8.522770302795945E-4</v>
      </c>
      <c r="BA268" s="13">
        <f t="shared" si="488"/>
        <v>8.793104207724289E-5</v>
      </c>
      <c r="BB268" s="13">
        <f t="shared" si="489"/>
        <v>6.8040096289935571E-6</v>
      </c>
      <c r="BC268" s="13">
        <f t="shared" si="490"/>
        <v>4.2118956798687453E-7</v>
      </c>
      <c r="BD268" s="13">
        <f t="shared" si="491"/>
        <v>8.0910931372809154E-8</v>
      </c>
      <c r="BE268" s="13">
        <f t="shared" si="492"/>
        <v>1.9456419618195953E-7</v>
      </c>
      <c r="BF268" s="13">
        <f t="shared" si="493"/>
        <v>2.3393147127122079E-7</v>
      </c>
      <c r="BG268" s="13">
        <f t="shared" si="494"/>
        <v>1.8750943330443417E-7</v>
      </c>
      <c r="BH268" s="13">
        <f t="shared" si="495"/>
        <v>1.1272463914459496E-7</v>
      </c>
      <c r="BI268" s="13">
        <f t="shared" si="496"/>
        <v>5.421314137150094E-8</v>
      </c>
      <c r="BJ268" s="14">
        <f t="shared" si="497"/>
        <v>0.82913726893570838</v>
      </c>
      <c r="BK268" s="14">
        <f t="shared" si="498"/>
        <v>0.13105264453112189</v>
      </c>
      <c r="BL268" s="14">
        <f t="shared" si="499"/>
        <v>3.3282790677126112E-2</v>
      </c>
      <c r="BM268" s="14">
        <f t="shared" si="500"/>
        <v>0.49813741295715969</v>
      </c>
      <c r="BN268" s="14">
        <f t="shared" si="501"/>
        <v>0.49015559442776285</v>
      </c>
    </row>
    <row r="269" spans="1:66" x14ac:dyDescent="0.25">
      <c r="A269" t="s">
        <v>338</v>
      </c>
      <c r="B269" t="s">
        <v>76</v>
      </c>
      <c r="C269" t="s">
        <v>72</v>
      </c>
      <c r="D269" s="11">
        <v>44416</v>
      </c>
      <c r="E269" s="10">
        <f>VLOOKUP(A269,home!$A$2:$E$405,3,FALSE)</f>
        <v>1.3308</v>
      </c>
      <c r="F269" s="10">
        <f>VLOOKUP(B269,home!$B$2:$E$405,3,FALSE)</f>
        <v>0.37569999999999998</v>
      </c>
      <c r="G269" s="10">
        <f>VLOOKUP(C269,away!$B$2:$E$405,4,FALSE)</f>
        <v>0.501</v>
      </c>
      <c r="H269" s="10">
        <f>VLOOKUP(A269,away!$A$2:$E$405,3,FALSE)</f>
        <v>0.86150000000000004</v>
      </c>
      <c r="I269" s="10">
        <f>VLOOKUP(C269,away!$B$2:$E$405,3,FALSE)</f>
        <v>0.58040000000000003</v>
      </c>
      <c r="J269" s="10">
        <f>VLOOKUP(B269,home!$B$2:$E$405,4,FALSE)</f>
        <v>0.87060000000000004</v>
      </c>
      <c r="K269" s="12">
        <f t="shared" si="446"/>
        <v>0.25049076156</v>
      </c>
      <c r="L269" s="12">
        <f t="shared" si="447"/>
        <v>0.43531271076000011</v>
      </c>
      <c r="M269" s="13">
        <f t="shared" si="448"/>
        <v>0.50368536969721256</v>
      </c>
      <c r="N269" s="13">
        <f t="shared" si="449"/>
        <v>0.1261685318420849</v>
      </c>
      <c r="O269" s="13">
        <f t="shared" si="450"/>
        <v>0.2192606436530464</v>
      </c>
      <c r="P269" s="13">
        <f t="shared" si="451"/>
        <v>5.4922765608787366E-2</v>
      </c>
      <c r="Q269" s="13">
        <f t="shared" si="452"/>
        <v>1.5802025813015479E-2</v>
      </c>
      <c r="R269" s="13">
        <f t="shared" si="453"/>
        <v>4.7723472575795019E-2</v>
      </c>
      <c r="S269" s="13">
        <f t="shared" si="454"/>
        <v>1.4972194764814955E-3</v>
      </c>
      <c r="T269" s="13">
        <f t="shared" si="455"/>
        <v>6.8788226921632613E-3</v>
      </c>
      <c r="U269" s="13">
        <f t="shared" si="456"/>
        <v>1.1954288989798667E-2</v>
      </c>
      <c r="V269" s="13">
        <f t="shared" si="457"/>
        <v>1.8139947258728308E-5</v>
      </c>
      <c r="W269" s="13">
        <f t="shared" si="458"/>
        <v>1.3194204933643422E-3</v>
      </c>
      <c r="X269" s="13">
        <f t="shared" si="459"/>
        <v>5.7436051159872844E-4</v>
      </c>
      <c r="Y269" s="13">
        <f t="shared" si="460"/>
        <v>1.2501321562877147E-4</v>
      </c>
      <c r="Z269" s="13">
        <f t="shared" si="461"/>
        <v>6.9248780712832846E-3</v>
      </c>
      <c r="AA269" s="13">
        <f t="shared" si="462"/>
        <v>1.7346179817858938E-3</v>
      </c>
      <c r="AB269" s="13">
        <f t="shared" si="463"/>
        <v>2.1725288963660936E-4</v>
      </c>
      <c r="AC269" s="13">
        <f t="shared" si="464"/>
        <v>1.2362579541046337E-7</v>
      </c>
      <c r="AD269" s="13">
        <f t="shared" si="465"/>
        <v>8.2625661050176203E-5</v>
      </c>
      <c r="AE269" s="13">
        <f t="shared" si="466"/>
        <v>3.5968000490089155E-5</v>
      </c>
      <c r="AF269" s="13">
        <f t="shared" si="467"/>
        <v>7.8286638969788605E-6</v>
      </c>
      <c r="AG269" s="13">
        <f t="shared" si="468"/>
        <v>1.1359723008742713E-6</v>
      </c>
      <c r="AH269" s="13">
        <f t="shared" si="469"/>
        <v>7.5362186122320191E-4</v>
      </c>
      <c r="AI269" s="13">
        <f t="shared" si="470"/>
        <v>1.8877531394606445E-4</v>
      </c>
      <c r="AJ269" s="13">
        <f t="shared" si="471"/>
        <v>2.3643236077038886E-5</v>
      </c>
      <c r="AK269" s="13">
        <f t="shared" si="472"/>
        <v>1.9741374035601129E-6</v>
      </c>
      <c r="AL269" s="13">
        <f t="shared" si="473"/>
        <v>5.3921523181111854E-10</v>
      </c>
      <c r="AM269" s="13">
        <f t="shared" si="474"/>
        <v>4.1393929521714136E-6</v>
      </c>
      <c r="AN269" s="13">
        <f t="shared" si="475"/>
        <v>1.8019303669105775E-6</v>
      </c>
      <c r="AO269" s="13">
        <f t="shared" si="476"/>
        <v>3.9220159631030252E-7</v>
      </c>
      <c r="AP269" s="13">
        <f t="shared" si="477"/>
        <v>5.6910113351412348E-8</v>
      </c>
      <c r="AQ269" s="13">
        <f t="shared" si="478"/>
        <v>6.1934239281655453E-9</v>
      </c>
      <c r="AR269" s="13">
        <f t="shared" si="479"/>
        <v>6.5612235059413755E-5</v>
      </c>
      <c r="AS269" s="13">
        <f t="shared" si="480"/>
        <v>1.6435258727686283E-5</v>
      </c>
      <c r="AT269" s="13">
        <f t="shared" si="481"/>
        <v>2.0584402375668863E-6</v>
      </c>
      <c r="AU269" s="13">
        <f t="shared" si="482"/>
        <v>1.7187342091129229E-7</v>
      </c>
      <c r="AV269" s="13">
        <f t="shared" si="483"/>
        <v>1.0763176023998002E-8</v>
      </c>
      <c r="AW269" s="13">
        <f t="shared" si="484"/>
        <v>1.633250171368167E-12</v>
      </c>
      <c r="AX269" s="13">
        <f t="shared" si="485"/>
        <v>1.7281328216425236E-7</v>
      </c>
      <c r="AY269" s="13">
        <f t="shared" si="486"/>
        <v>7.5227818314253477E-8</v>
      </c>
      <c r="AZ269" s="13">
        <f t="shared" si="487"/>
        <v>1.637381275746923E-8</v>
      </c>
      <c r="BA269" s="13">
        <f t="shared" si="488"/>
        <v>2.3759096056435342E-9</v>
      </c>
      <c r="BB269" s="13">
        <f t="shared" si="489"/>
        <v>2.5856591273835241E-10</v>
      </c>
      <c r="BC269" s="13">
        <f t="shared" si="490"/>
        <v>2.2511405676853175E-11</v>
      </c>
      <c r="BD269" s="13">
        <f t="shared" si="491"/>
        <v>4.7603066504559487E-6</v>
      </c>
      <c r="BE269" s="13">
        <f t="shared" si="492"/>
        <v>1.1924128381318432E-6</v>
      </c>
      <c r="BF269" s="13">
        <f t="shared" si="493"/>
        <v>1.4934419995878319E-7</v>
      </c>
      <c r="BG269" s="13">
        <f t="shared" si="494"/>
        <v>1.2469780794081513E-8</v>
      </c>
      <c r="BH269" s="13">
        <f t="shared" si="495"/>
        <v>7.8089122189893448E-10</v>
      </c>
      <c r="BI269" s="13">
        <f t="shared" si="496"/>
        <v>3.9121207373796613E-11</v>
      </c>
      <c r="BJ269" s="14">
        <f t="shared" si="497"/>
        <v>0.15100239656594644</v>
      </c>
      <c r="BK269" s="14">
        <f t="shared" si="498"/>
        <v>0.56012369412256913</v>
      </c>
      <c r="BL269" s="14">
        <f t="shared" si="499"/>
        <v>0.28194869456281579</v>
      </c>
      <c r="BM269" s="14">
        <f t="shared" si="500"/>
        <v>3.243677890648785E-2</v>
      </c>
      <c r="BN269" s="14">
        <f t="shared" si="501"/>
        <v>0.96756280918994175</v>
      </c>
    </row>
    <row r="270" spans="1:66" s="10" customFormat="1" x14ac:dyDescent="0.25">
      <c r="A270" t="s">
        <v>350</v>
      </c>
      <c r="B270" t="s">
        <v>103</v>
      </c>
      <c r="C270" t="s">
        <v>108</v>
      </c>
      <c r="D270" s="11">
        <v>44416</v>
      </c>
      <c r="E270" s="10">
        <f>VLOOKUP(A270,home!$A$2:$E$405,3,FALSE)</f>
        <v>1.6389</v>
      </c>
      <c r="F270" s="10">
        <f>VLOOKUP(B270,home!$B$2:$E$405,3,FALSE)</f>
        <v>1.2202999999999999</v>
      </c>
      <c r="G270" s="10">
        <f>VLOOKUP(C270,away!$B$2:$E$405,4,FALSE)</f>
        <v>1.0168999999999999</v>
      </c>
      <c r="H270" s="10">
        <f>VLOOKUP(A270,away!$A$2:$E$405,3,FALSE)</f>
        <v>1.1943999999999999</v>
      </c>
      <c r="I270" s="10">
        <f>VLOOKUP(C270,away!$B$2:$E$405,3,FALSE)</f>
        <v>0.83720000000000006</v>
      </c>
      <c r="J270" s="10">
        <f>VLOOKUP(B270,home!$B$2:$E$405,4,FALSE)</f>
        <v>0.55820000000000003</v>
      </c>
      <c r="K270" s="12">
        <f t="shared" si="446"/>
        <v>2.0337488194229998</v>
      </c>
      <c r="L270" s="12">
        <f t="shared" si="447"/>
        <v>0.55817302777600009</v>
      </c>
      <c r="M270" s="13">
        <f t="shared" si="448"/>
        <v>7.4876001485843433E-2</v>
      </c>
      <c r="N270" s="13">
        <f t="shared" si="449"/>
        <v>0.15227897962494885</v>
      </c>
      <c r="O270" s="13">
        <f t="shared" si="450"/>
        <v>4.1793764457113511E-2</v>
      </c>
      <c r="P270" s="13">
        <f t="shared" si="451"/>
        <v>8.4998019123897511E-2</v>
      </c>
      <c r="Q270" s="13">
        <f t="shared" si="452"/>
        <v>0.15484859751758942</v>
      </c>
      <c r="R270" s="13">
        <f t="shared" si="453"/>
        <v>1.1664076024592013E-2</v>
      </c>
      <c r="S270" s="13">
        <f t="shared" si="454"/>
        <v>2.4122092231221762E-2</v>
      </c>
      <c r="T270" s="13">
        <f t="shared" si="455"/>
        <v>8.64323105232601E-2</v>
      </c>
      <c r="U270" s="13">
        <f t="shared" si="456"/>
        <v>2.3721800844674117E-2</v>
      </c>
      <c r="V270" s="13">
        <f t="shared" si="457"/>
        <v>3.0425563095294538E-3</v>
      </c>
      <c r="W270" s="13">
        <f t="shared" si="458"/>
        <v>0.1049743841302349</v>
      </c>
      <c r="X270" s="13">
        <f t="shared" si="459"/>
        <v>5.8593869828894106E-2</v>
      </c>
      <c r="Y270" s="13">
        <f t="shared" si="460"/>
        <v>1.6352758865753322E-2</v>
      </c>
      <c r="Z270" s="13">
        <f t="shared" si="461"/>
        <v>2.1701908769519913E-3</v>
      </c>
      <c r="AA270" s="13">
        <f t="shared" si="462"/>
        <v>4.4136231339236762E-3</v>
      </c>
      <c r="AB270" s="13">
        <f t="shared" si="463"/>
        <v>4.4881004189976604E-3</v>
      </c>
      <c r="AC270" s="13">
        <f t="shared" si="464"/>
        <v>2.1586627745457808E-4</v>
      </c>
      <c r="AD270" s="13">
        <f t="shared" si="465"/>
        <v>5.3372882448630449E-2</v>
      </c>
      <c r="AE270" s="13">
        <f t="shared" si="466"/>
        <v>2.9791303397484589E-2</v>
      </c>
      <c r="AF270" s="13">
        <f t="shared" si="467"/>
        <v>8.314351009383705E-3</v>
      </c>
      <c r="AG270" s="13">
        <f t="shared" si="468"/>
        <v>1.546948825633382E-3</v>
      </c>
      <c r="AH270" s="13">
        <f t="shared" si="469"/>
        <v>3.0283550316003642E-4</v>
      </c>
      <c r="AI270" s="13">
        <f t="shared" si="470"/>
        <v>6.158913470310941E-4</v>
      </c>
      <c r="AJ270" s="13">
        <f t="shared" si="471"/>
        <v>6.2628414995866458E-4</v>
      </c>
      <c r="AK270" s="13">
        <f t="shared" si="472"/>
        <v>4.2456821686725696E-4</v>
      </c>
      <c r="AL270" s="13">
        <f t="shared" si="473"/>
        <v>9.8019154950510211E-6</v>
      </c>
      <c r="AM270" s="13">
        <f t="shared" si="474"/>
        <v>2.1709407333820933E-2</v>
      </c>
      <c r="AN270" s="13">
        <f t="shared" si="475"/>
        <v>1.2117605622741331E-2</v>
      </c>
      <c r="AO270" s="13">
        <f t="shared" si="476"/>
        <v>3.3818603099205059E-3</v>
      </c>
      <c r="AP270" s="13">
        <f t="shared" si="477"/>
        <v>6.2922106956793693E-4</v>
      </c>
      <c r="AQ270" s="13">
        <f t="shared" si="478"/>
        <v>8.7803557385297124E-5</v>
      </c>
      <c r="AR270" s="13">
        <f t="shared" si="479"/>
        <v>3.3806921943381224E-5</v>
      </c>
      <c r="AS270" s="13">
        <f t="shared" si="480"/>
        <v>6.8754787590677056E-5</v>
      </c>
      <c r="AT270" s="13">
        <f t="shared" si="481"/>
        <v>6.9914984046109309E-5</v>
      </c>
      <c r="AU270" s="13">
        <f t="shared" si="482"/>
        <v>4.7396505421250884E-5</v>
      </c>
      <c r="AV270" s="13">
        <f t="shared" si="483"/>
        <v>2.4098146736311207E-5</v>
      </c>
      <c r="AW270" s="13">
        <f t="shared" si="484"/>
        <v>3.0908264039739446E-7</v>
      </c>
      <c r="AX270" s="13">
        <f t="shared" si="485"/>
        <v>7.3585802559218896E-3</v>
      </c>
      <c r="AY270" s="13">
        <f t="shared" si="486"/>
        <v>4.1073610215806144E-3</v>
      </c>
      <c r="AZ270" s="13">
        <f t="shared" si="487"/>
        <v>1.1463090687923881E-3</v>
      </c>
      <c r="BA270" s="13">
        <f t="shared" si="488"/>
        <v>2.1327960123164485E-4</v>
      </c>
      <c r="BB270" s="13">
        <f t="shared" si="489"/>
        <v>2.9761730195581275E-5</v>
      </c>
      <c r="BC270" s="13">
        <f t="shared" si="490"/>
        <v>3.322439011024004E-6</v>
      </c>
      <c r="BD270" s="13">
        <f t="shared" si="491"/>
        <v>3.1450186634873307E-6</v>
      </c>
      <c r="BE270" s="13">
        <f t="shared" si="492"/>
        <v>6.3961779939306588E-6</v>
      </c>
      <c r="BF270" s="13">
        <f t="shared" si="493"/>
        <v>6.5041097219879268E-6</v>
      </c>
      <c r="BG270" s="13">
        <f t="shared" si="494"/>
        <v>4.4092418228301994E-6</v>
      </c>
      <c r="BH270" s="13">
        <f t="shared" si="495"/>
        <v>2.2418225879328592E-6</v>
      </c>
      <c r="BI270" s="13">
        <f t="shared" si="496"/>
        <v>9.1186080831285282E-7</v>
      </c>
      <c r="BJ270" s="14">
        <f t="shared" si="497"/>
        <v>0.71729089818198188</v>
      </c>
      <c r="BK270" s="14">
        <f t="shared" si="498"/>
        <v>0.19137169836502235</v>
      </c>
      <c r="BL270" s="14">
        <f t="shared" si="499"/>
        <v>8.8318523673654267E-2</v>
      </c>
      <c r="BM270" s="14">
        <f t="shared" si="500"/>
        <v>0.47458482092468551</v>
      </c>
      <c r="BN270" s="14">
        <f t="shared" si="501"/>
        <v>0.52045943823398466</v>
      </c>
    </row>
    <row r="271" spans="1:66" x14ac:dyDescent="0.25">
      <c r="A271" t="s">
        <v>350</v>
      </c>
      <c r="B271" t="s">
        <v>105</v>
      </c>
      <c r="C271" t="s">
        <v>100</v>
      </c>
      <c r="D271" s="11">
        <v>44416</v>
      </c>
      <c r="E271" s="10">
        <f>VLOOKUP(A271,home!$A$2:$E$405,3,FALSE)</f>
        <v>1.6389</v>
      </c>
      <c r="F271" s="10">
        <f>VLOOKUP(B271,home!$B$2:$E$405,3,FALSE)</f>
        <v>2.2372999999999998</v>
      </c>
      <c r="G271" s="10">
        <f>VLOOKUP(C271,away!$B$2:$E$405,4,FALSE)</f>
        <v>1.0168999999999999</v>
      </c>
      <c r="H271" s="10">
        <f>VLOOKUP(A271,away!$A$2:$E$405,3,FALSE)</f>
        <v>1.1943999999999999</v>
      </c>
      <c r="I271" s="10">
        <f>VLOOKUP(C271,away!$B$2:$E$405,3,FALSE)</f>
        <v>0.83720000000000006</v>
      </c>
      <c r="J271" s="10">
        <f>VLOOKUP(B271,home!$B$2:$E$405,4,FALSE)</f>
        <v>0.55820000000000003</v>
      </c>
      <c r="K271" s="12">
        <f t="shared" si="446"/>
        <v>3.7286783853929997</v>
      </c>
      <c r="L271" s="12">
        <f t="shared" si="447"/>
        <v>0.55817302777600009</v>
      </c>
      <c r="M271" s="13">
        <f t="shared" si="448"/>
        <v>1.3748144448596504E-2</v>
      </c>
      <c r="N271" s="13">
        <f t="shared" si="449"/>
        <v>5.1262409044742538E-2</v>
      </c>
      <c r="O271" s="13">
        <f t="shared" si="450"/>
        <v>7.6738434131749175E-3</v>
      </c>
      <c r="P271" s="13">
        <f t="shared" si="451"/>
        <v>2.8613294067595753E-2</v>
      </c>
      <c r="Q271" s="13">
        <f t="shared" si="452"/>
        <v>9.5570518294153112E-2</v>
      </c>
      <c r="R271" s="13">
        <f t="shared" si="453"/>
        <v>2.1416662063053794E-3</v>
      </c>
      <c r="S271" s="13">
        <f t="shared" si="454"/>
        <v>1.4887838145355881E-2</v>
      </c>
      <c r="T271" s="13">
        <f t="shared" si="455"/>
        <v>5.3344885562369042E-2</v>
      </c>
      <c r="U271" s="13">
        <f t="shared" si="456"/>
        <v>7.9855844921774919E-3</v>
      </c>
      <c r="V271" s="13">
        <f t="shared" si="457"/>
        <v>3.4428087730237898E-3</v>
      </c>
      <c r="W271" s="13">
        <f t="shared" si="458"/>
        <v>0.11878390861473828</v>
      </c>
      <c r="X271" s="13">
        <f t="shared" si="459"/>
        <v>6.6301973922556171E-2</v>
      </c>
      <c r="Y271" s="13">
        <f t="shared" si="460"/>
        <v>1.8503986765939288E-2</v>
      </c>
      <c r="Z271" s="13">
        <f t="shared" si="461"/>
        <v>3.9847343695300442E-4</v>
      </c>
      <c r="AA271" s="13">
        <f t="shared" si="462"/>
        <v>1.4857792915199276E-3</v>
      </c>
      <c r="AB271" s="13">
        <f t="shared" si="463"/>
        <v>2.7699965648774407E-3</v>
      </c>
      <c r="AC271" s="13">
        <f t="shared" si="464"/>
        <v>4.4783361588063595E-4</v>
      </c>
      <c r="AD271" s="13">
        <f t="shared" si="465"/>
        <v>0.110726748146068</v>
      </c>
      <c r="AE271" s="13">
        <f t="shared" si="466"/>
        <v>6.1804684268481382E-2</v>
      </c>
      <c r="AF271" s="13">
        <f t="shared" si="467"/>
        <v>1.7248853874438985E-2</v>
      </c>
      <c r="AG271" s="13">
        <f t="shared" si="468"/>
        <v>3.2092816642538E-3</v>
      </c>
      <c r="AH271" s="13">
        <f t="shared" si="469"/>
        <v>5.5604281198091882E-5</v>
      </c>
      <c r="AI271" s="13">
        <f t="shared" si="470"/>
        <v>2.0733048143863953E-4</v>
      </c>
      <c r="AJ271" s="13">
        <f t="shared" si="471"/>
        <v>3.8653434238669008E-4</v>
      </c>
      <c r="AK271" s="13">
        <f t="shared" si="472"/>
        <v>4.8042074922311607E-4</v>
      </c>
      <c r="AL271" s="13">
        <f t="shared" si="473"/>
        <v>3.7282107392624897E-5</v>
      </c>
      <c r="AM271" s="13">
        <f t="shared" si="474"/>
        <v>8.2572886499419629E-2</v>
      </c>
      <c r="AN271" s="13">
        <f t="shared" si="475"/>
        <v>4.6089958069585053E-2</v>
      </c>
      <c r="AO271" s="13">
        <f t="shared" si="476"/>
        <v>1.2863085722884589E-2</v>
      </c>
      <c r="AP271" s="13">
        <f t="shared" si="477"/>
        <v>2.3932758348282433E-3</v>
      </c>
      <c r="AQ271" s="13">
        <f t="shared" si="478"/>
        <v>3.3396550475730364E-4</v>
      </c>
      <c r="AR271" s="13">
        <f t="shared" si="479"/>
        <v>6.207361998729417E-6</v>
      </c>
      <c r="AS271" s="13">
        <f t="shared" si="480"/>
        <v>2.3145256514972261E-5</v>
      </c>
      <c r="AT271" s="13">
        <f t="shared" si="481"/>
        <v>4.315060884587681E-5</v>
      </c>
      <c r="AU271" s="13">
        <f t="shared" si="482"/>
        <v>5.3631580840056271E-5</v>
      </c>
      <c r="AV271" s="13">
        <f t="shared" si="483"/>
        <v>4.9993729063193789E-5</v>
      </c>
      <c r="AW271" s="13">
        <f t="shared" si="484"/>
        <v>2.1553694558431099E-6</v>
      </c>
      <c r="AX271" s="13">
        <f t="shared" si="485"/>
        <v>5.1314622851649207E-2</v>
      </c>
      <c r="AY271" s="13">
        <f t="shared" si="486"/>
        <v>2.8642438406288561E-2</v>
      </c>
      <c r="AZ271" s="13">
        <f t="shared" si="487"/>
        <v>7.9937182840628396E-3</v>
      </c>
      <c r="BA271" s="13">
        <f t="shared" si="488"/>
        <v>1.4872926459345757E-3</v>
      </c>
      <c r="BB271" s="13">
        <f t="shared" si="489"/>
        <v>2.0754165984257012E-4</v>
      </c>
      <c r="BC271" s="13">
        <f t="shared" si="490"/>
        <v>2.3168831332796828E-5</v>
      </c>
      <c r="BD271" s="13">
        <f t="shared" si="491"/>
        <v>5.7746367355541339E-7</v>
      </c>
      <c r="BE271" s="13">
        <f t="shared" si="492"/>
        <v>2.1531763179357088E-6</v>
      </c>
      <c r="BF271" s="13">
        <f t="shared" si="493"/>
        <v>4.0142509983134837E-6</v>
      </c>
      <c r="BG271" s="13">
        <f t="shared" si="494"/>
        <v>4.9892836436512513E-6</v>
      </c>
      <c r="BH271" s="13">
        <f t="shared" si="495"/>
        <v>4.6508585201693127E-6</v>
      </c>
      <c r="BI271" s="13">
        <f t="shared" si="496"/>
        <v>3.4683111275352377E-6</v>
      </c>
      <c r="BJ271" s="14">
        <f t="shared" si="497"/>
        <v>0.8306792044683261</v>
      </c>
      <c r="BK271" s="14">
        <f t="shared" si="498"/>
        <v>8.9819639564133746E-2</v>
      </c>
      <c r="BL271" s="14">
        <f t="shared" si="499"/>
        <v>2.3382741703845685E-2</v>
      </c>
      <c r="BM271" s="14">
        <f t="shared" si="500"/>
        <v>0.7166299006618575</v>
      </c>
      <c r="BN271" s="14">
        <f t="shared" si="501"/>
        <v>0.19900987547456819</v>
      </c>
    </row>
    <row r="272" spans="1:66" s="10" customFormat="1" x14ac:dyDescent="0.25">
      <c r="A272" t="s">
        <v>350</v>
      </c>
      <c r="B272" t="s">
        <v>107</v>
      </c>
      <c r="C272" t="s">
        <v>102</v>
      </c>
      <c r="D272" s="11">
        <v>44416</v>
      </c>
      <c r="E272" s="10">
        <f>VLOOKUP(A272,home!$A$2:$E$405,3,FALSE)</f>
        <v>1.6389</v>
      </c>
      <c r="F272" s="10">
        <f>VLOOKUP(B272,home!$B$2:$E$405,3,FALSE)</f>
        <v>0.40679999999999999</v>
      </c>
      <c r="G272" s="10">
        <f>VLOOKUP(C272,away!$B$2:$E$405,4,FALSE)</f>
        <v>0.40679999999999999</v>
      </c>
      <c r="H272" s="10">
        <f>VLOOKUP(A272,away!$A$2:$E$405,3,FALSE)</f>
        <v>1.1943999999999999</v>
      </c>
      <c r="I272" s="10">
        <f>VLOOKUP(C272,away!$B$2:$E$405,3,FALSE)</f>
        <v>0.55820000000000003</v>
      </c>
      <c r="J272" s="10">
        <f>VLOOKUP(B272,home!$B$2:$E$405,4,FALSE)</f>
        <v>0.55820000000000003</v>
      </c>
      <c r="K272" s="12">
        <f t="shared" si="446"/>
        <v>0.27121539873599998</v>
      </c>
      <c r="L272" s="12">
        <f t="shared" si="447"/>
        <v>0.37215979945600003</v>
      </c>
      <c r="M272" s="13">
        <f t="shared" si="448"/>
        <v>0.52551570767838418</v>
      </c>
      <c r="N272" s="13">
        <f t="shared" si="449"/>
        <v>0.14252795220002418</v>
      </c>
      <c r="O272" s="13">
        <f t="shared" si="450"/>
        <v>0.1955758203805654</v>
      </c>
      <c r="P272" s="13">
        <f t="shared" si="451"/>
        <v>5.3043174107635351E-2</v>
      </c>
      <c r="Q272" s="13">
        <f t="shared" si="452"/>
        <v>1.9327887693477548E-2</v>
      </c>
      <c r="R272" s="13">
        <f t="shared" si="453"/>
        <v>3.6392729045636951E-2</v>
      </c>
      <c r="S272" s="13">
        <f t="shared" si="454"/>
        <v>1.3384844060336006E-3</v>
      </c>
      <c r="T272" s="13">
        <f t="shared" si="455"/>
        <v>7.1930628079126951E-3</v>
      </c>
      <c r="U272" s="13">
        <f t="shared" si="456"/>
        <v>9.870268519203633E-3</v>
      </c>
      <c r="V272" s="13">
        <f t="shared" si="457"/>
        <v>1.5011172274785673E-5</v>
      </c>
      <c r="W272" s="13">
        <f t="shared" si="458"/>
        <v>1.7473402558370473E-3</v>
      </c>
      <c r="X272" s="13">
        <f t="shared" si="459"/>
        <v>6.5028979919371128E-4</v>
      </c>
      <c r="Y272" s="13">
        <f t="shared" si="460"/>
        <v>1.2100586062810707E-4</v>
      </c>
      <c r="Z272" s="13">
        <f t="shared" si="461"/>
        <v>4.5146369144269324E-3</v>
      </c>
      <c r="AA272" s="13">
        <f t="shared" si="462"/>
        <v>1.2244390508945649E-3</v>
      </c>
      <c r="AB272" s="13">
        <f t="shared" si="463"/>
        <v>1.660433627081494E-4</v>
      </c>
      <c r="AC272" s="13">
        <f t="shared" si="464"/>
        <v>9.4697481552071857E-8</v>
      </c>
      <c r="AD272" s="13">
        <f t="shared" si="465"/>
        <v>1.1847639605357718E-4</v>
      </c>
      <c r="AE272" s="13">
        <f t="shared" si="466"/>
        <v>4.4092151795568916E-5</v>
      </c>
      <c r="AF272" s="13">
        <f t="shared" si="467"/>
        <v>8.2046631849112209E-6</v>
      </c>
      <c r="AG272" s="13">
        <f t="shared" si="468"/>
        <v>1.0178152685001955E-6</v>
      </c>
      <c r="AH272" s="13">
        <f t="shared" si="469"/>
        <v>4.2004159217244532E-4</v>
      </c>
      <c r="AI272" s="13">
        <f t="shared" si="470"/>
        <v>1.1392174790675403E-4</v>
      </c>
      <c r="AJ272" s="13">
        <f t="shared" si="471"/>
        <v>1.5448666141616181E-5</v>
      </c>
      <c r="AK272" s="13">
        <f t="shared" si="472"/>
        <v>1.3966387158459255E-6</v>
      </c>
      <c r="AL272" s="13">
        <f t="shared" si="473"/>
        <v>3.8233338628159517E-10</v>
      </c>
      <c r="AM272" s="13">
        <f t="shared" si="474"/>
        <v>6.4265245992950379E-6</v>
      </c>
      <c r="AN272" s="13">
        <f t="shared" si="475"/>
        <v>2.3916941060726923E-6</v>
      </c>
      <c r="AO272" s="13">
        <f t="shared" si="476"/>
        <v>4.4504619943805522E-7</v>
      </c>
      <c r="AP272" s="13">
        <f t="shared" si="477"/>
        <v>5.5209434777173879E-8</v>
      </c>
      <c r="AQ272" s="13">
        <f t="shared" si="478"/>
        <v>5.1366830436880344E-9</v>
      </c>
      <c r="AR272" s="13">
        <f t="shared" si="479"/>
        <v>3.126451894121526E-5</v>
      </c>
      <c r="AS272" s="13">
        <f t="shared" si="480"/>
        <v>8.4794189709309194E-6</v>
      </c>
      <c r="AT272" s="13">
        <f t="shared" si="481"/>
        <v>1.149874498625316E-6</v>
      </c>
      <c r="AU272" s="13">
        <f t="shared" si="482"/>
        <v>1.0395455688034107E-7</v>
      </c>
      <c r="AV272" s="13">
        <f t="shared" si="483"/>
        <v>7.0485191486814697E-9</v>
      </c>
      <c r="AW272" s="13">
        <f t="shared" si="484"/>
        <v>1.0719722064007228E-12</v>
      </c>
      <c r="AX272" s="13">
        <f t="shared" si="485"/>
        <v>2.904954052807528E-7</v>
      </c>
      <c r="AY272" s="13">
        <f t="shared" si="486"/>
        <v>1.081107117721744E-7</v>
      </c>
      <c r="AZ272" s="13">
        <f t="shared" si="487"/>
        <v>2.0117230406088924E-8</v>
      </c>
      <c r="BA272" s="13">
        <f t="shared" si="488"/>
        <v>2.4956081445134004E-9</v>
      </c>
      <c r="BB272" s="13">
        <f t="shared" si="489"/>
        <v>2.3219125664571678E-10</v>
      </c>
      <c r="BC272" s="13">
        <f t="shared" si="490"/>
        <v>1.7282450301741328E-11</v>
      </c>
      <c r="BD272" s="13">
        <f t="shared" si="491"/>
        <v>1.939232849875163E-6</v>
      </c>
      <c r="BE272" s="13">
        <f t="shared" si="492"/>
        <v>5.2594981062084187E-7</v>
      </c>
      <c r="BF272" s="13">
        <f t="shared" si="493"/>
        <v>7.1322843801327654E-8</v>
      </c>
      <c r="BG272" s="13">
        <f t="shared" si="494"/>
        <v>6.4479511735208429E-9</v>
      </c>
      <c r="BH272" s="13">
        <f t="shared" si="495"/>
        <v>4.3719591213917838E-10</v>
      </c>
      <c r="BI272" s="13">
        <f t="shared" si="496"/>
        <v>2.3714852727315295E-11</v>
      </c>
      <c r="BJ272" s="14">
        <f t="shared" si="497"/>
        <v>0.17174907472282783</v>
      </c>
      <c r="BK272" s="14">
        <f t="shared" si="498"/>
        <v>0.57991258055485462</v>
      </c>
      <c r="BL272" s="14">
        <f t="shared" si="499"/>
        <v>0.2438236572337984</v>
      </c>
      <c r="BM272" s="14">
        <f t="shared" si="500"/>
        <v>2.7616570210544322E-2</v>
      </c>
      <c r="BN272" s="14">
        <f t="shared" si="501"/>
        <v>0.97238327110572365</v>
      </c>
    </row>
    <row r="273" spans="1:66" x14ac:dyDescent="0.25">
      <c r="A273" t="s">
        <v>339</v>
      </c>
      <c r="B273" t="s">
        <v>118</v>
      </c>
      <c r="C273" t="s">
        <v>113</v>
      </c>
      <c r="D273" s="11">
        <v>44416</v>
      </c>
      <c r="E273" s="10">
        <f>VLOOKUP(A273,home!$A$2:$E$405,3,FALSE)</f>
        <v>1.1719999999999999</v>
      </c>
      <c r="F273" s="10">
        <f>VLOOKUP(B273,home!$B$2:$E$405,3,FALSE)</f>
        <v>0.93859999999999999</v>
      </c>
      <c r="G273" s="10">
        <f>VLOOKUP(C273,away!$B$2:$E$405,4,FALSE)</f>
        <v>1.5168999999999999</v>
      </c>
      <c r="H273" s="10">
        <f>VLOOKUP(A273,away!$A$2:$E$405,3,FALSE)</f>
        <v>1.0484</v>
      </c>
      <c r="I273" s="10">
        <f>VLOOKUP(C273,away!$B$2:$E$405,3,FALSE)</f>
        <v>1.0598000000000001</v>
      </c>
      <c r="J273" s="10">
        <f>VLOOKUP(B273,home!$B$2:$E$405,4,FALSE)</f>
        <v>1.24</v>
      </c>
      <c r="K273" s="12">
        <f t="shared" si="446"/>
        <v>1.6686494624799997</v>
      </c>
      <c r="L273" s="12">
        <f t="shared" si="447"/>
        <v>1.3777569568000001</v>
      </c>
      <c r="M273" s="13">
        <f t="shared" si="448"/>
        <v>4.7529418667747826E-2</v>
      </c>
      <c r="N273" s="13">
        <f t="shared" si="449"/>
        <v>7.9309938911924255E-2</v>
      </c>
      <c r="O273" s="13">
        <f t="shared" si="450"/>
        <v>6.5483987222149348E-2</v>
      </c>
      <c r="P273" s="13">
        <f t="shared" si="451"/>
        <v>0.10926982007928665</v>
      </c>
      <c r="Q273" s="13">
        <f t="shared" si="452"/>
        <v>6.6170243467352022E-2</v>
      </c>
      <c r="R273" s="13">
        <f t="shared" si="453"/>
        <v>4.5110509477159305E-2</v>
      </c>
      <c r="S273" s="13">
        <f t="shared" si="454"/>
        <v>6.2802648942673567E-2</v>
      </c>
      <c r="T273" s="13">
        <f t="shared" si="455"/>
        <v>9.1166513270294E-2</v>
      </c>
      <c r="U273" s="13">
        <f t="shared" si="456"/>
        <v>7.5273627391260783E-2</v>
      </c>
      <c r="V273" s="13">
        <f t="shared" si="457"/>
        <v>1.604254175115339E-2</v>
      </c>
      <c r="W273" s="13">
        <f t="shared" si="458"/>
        <v>3.6804980397989226E-2</v>
      </c>
      <c r="X273" s="13">
        <f t="shared" si="459"/>
        <v>5.0708317788217293E-2</v>
      </c>
      <c r="Y273" s="13">
        <f t="shared" si="460"/>
        <v>3.4931868800170796E-2</v>
      </c>
      <c r="Z273" s="13">
        <f t="shared" si="461"/>
        <v>2.0717106085649518E-2</v>
      </c>
      <c r="AA273" s="13">
        <f t="shared" si="462"/>
        <v>3.4569587933960193E-2</v>
      </c>
      <c r="AB273" s="13">
        <f t="shared" si="463"/>
        <v>2.8842262162078885E-2</v>
      </c>
      <c r="AC273" s="13">
        <f t="shared" si="464"/>
        <v>2.3051061057271192E-3</v>
      </c>
      <c r="AD273" s="13">
        <f t="shared" si="465"/>
        <v>1.5353652689422908E-2</v>
      </c>
      <c r="AE273" s="13">
        <f t="shared" si="466"/>
        <v>2.1153601805143443E-2</v>
      </c>
      <c r="AF273" s="13">
        <f t="shared" si="467"/>
        <v>1.4572261024206713E-2</v>
      </c>
      <c r="AG273" s="13">
        <f t="shared" si="468"/>
        <v>6.6923446674687628E-3</v>
      </c>
      <c r="AH273" s="13">
        <f t="shared" si="469"/>
        <v>7.1357842585668156E-3</v>
      </c>
      <c r="AI273" s="13">
        <f t="shared" si="470"/>
        <v>1.1907122567430756E-2</v>
      </c>
      <c r="AJ273" s="13">
        <f t="shared" si="471"/>
        <v>9.934406835913406E-3</v>
      </c>
      <c r="AK273" s="13">
        <f t="shared" si="472"/>
        <v>5.5256808756015139E-3</v>
      </c>
      <c r="AL273" s="13">
        <f t="shared" si="473"/>
        <v>2.1197694943185581E-4</v>
      </c>
      <c r="AM273" s="13">
        <f t="shared" si="474"/>
        <v>5.1239728614620251E-3</v>
      </c>
      <c r="AN273" s="13">
        <f t="shared" si="475"/>
        <v>7.0595892563337067E-3</v>
      </c>
      <c r="AO273" s="13">
        <f t="shared" si="476"/>
        <v>4.8631991050321535E-3</v>
      </c>
      <c r="AP273" s="13">
        <f t="shared" si="477"/>
        <v>2.2334354664205274E-3</v>
      </c>
      <c r="AQ273" s="13">
        <f t="shared" si="478"/>
        <v>7.692828128561842E-4</v>
      </c>
      <c r="AR273" s="13">
        <f t="shared" si="479"/>
        <v>1.9662752808928697E-3</v>
      </c>
      <c r="AS273" s="13">
        <f t="shared" si="480"/>
        <v>3.2810241905495965E-3</v>
      </c>
      <c r="AT273" s="13">
        <f t="shared" si="481"/>
        <v>2.737439625972231E-3</v>
      </c>
      <c r="AU273" s="13">
        <f t="shared" si="482"/>
        <v>1.5226090534833385E-3</v>
      </c>
      <c r="AV273" s="13">
        <f t="shared" si="483"/>
        <v>6.3517519466553833E-4</v>
      </c>
      <c r="AW273" s="13">
        <f t="shared" si="484"/>
        <v>1.3537044689973231E-5</v>
      </c>
      <c r="AX273" s="13">
        <f t="shared" si="485"/>
        <v>1.4250190935067878E-3</v>
      </c>
      <c r="AY273" s="13">
        <f t="shared" si="486"/>
        <v>1.9633299696518065E-3</v>
      </c>
      <c r="AZ273" s="13">
        <f t="shared" si="487"/>
        <v>1.352495762090855E-3</v>
      </c>
      <c r="BA273" s="13">
        <f t="shared" si="488"/>
        <v>6.2113681508773103E-4</v>
      </c>
      <c r="BB273" s="13">
        <f t="shared" si="489"/>
        <v>2.1394389202792933E-4</v>
      </c>
      <c r="BC273" s="13">
        <f t="shared" si="490"/>
        <v>5.8952537121269466E-5</v>
      </c>
      <c r="BD273" s="13">
        <f t="shared" si="491"/>
        <v>4.5150824120567163E-4</v>
      </c>
      <c r="BE273" s="13">
        <f t="shared" si="492"/>
        <v>7.5340898399313383E-4</v>
      </c>
      <c r="BF273" s="13">
        <f t="shared" si="493"/>
        <v>6.2858774808387296E-4</v>
      </c>
      <c r="BG273" s="13">
        <f t="shared" si="494"/>
        <v>3.4963086932055605E-4</v>
      </c>
      <c r="BH273" s="13">
        <f t="shared" si="495"/>
        <v>1.4585284053954018E-4</v>
      </c>
      <c r="BI273" s="13">
        <f t="shared" si="496"/>
        <v>4.8675452793496935E-5</v>
      </c>
      <c r="BJ273" s="14">
        <f t="shared" si="497"/>
        <v>0.44254808039378046</v>
      </c>
      <c r="BK273" s="14">
        <f t="shared" si="498"/>
        <v>0.24012484246567223</v>
      </c>
      <c r="BL273" s="14">
        <f t="shared" si="499"/>
        <v>0.29630315620562087</v>
      </c>
      <c r="BM273" s="14">
        <f t="shared" si="500"/>
        <v>0.58486947440014159</v>
      </c>
      <c r="BN273" s="14">
        <f t="shared" si="501"/>
        <v>0.41287391782561944</v>
      </c>
    </row>
    <row r="274" spans="1:66" x14ac:dyDescent="0.25">
      <c r="A274" t="s">
        <v>339</v>
      </c>
      <c r="B274" t="s">
        <v>125</v>
      </c>
      <c r="C274" t="s">
        <v>121</v>
      </c>
      <c r="D274" s="11">
        <v>44416</v>
      </c>
      <c r="E274" s="10">
        <f>VLOOKUP(A274,home!$A$2:$E$405,3,FALSE)</f>
        <v>1.1719999999999999</v>
      </c>
      <c r="F274" s="10">
        <f>VLOOKUP(B274,home!$B$2:$E$405,3,FALSE)</f>
        <v>1.6212</v>
      </c>
      <c r="G274" s="10">
        <f>VLOOKUP(C274,away!$B$2:$E$405,4,FALSE)</f>
        <v>1.3186</v>
      </c>
      <c r="H274" s="10">
        <f>VLOOKUP(A274,away!$A$2:$E$405,3,FALSE)</f>
        <v>1.0484</v>
      </c>
      <c r="I274" s="10">
        <f>VLOOKUP(C274,away!$B$2:$E$405,3,FALSE)</f>
        <v>1.0405</v>
      </c>
      <c r="J274" s="10">
        <f>VLOOKUP(B274,home!$B$2:$E$405,4,FALSE)</f>
        <v>1.24</v>
      </c>
      <c r="K274" s="12">
        <f t="shared" si="446"/>
        <v>2.50540118304</v>
      </c>
      <c r="L274" s="12">
        <f t="shared" si="447"/>
        <v>1.352666648</v>
      </c>
      <c r="M274" s="13">
        <f t="shared" si="448"/>
        <v>2.1108745809447632E-2</v>
      </c>
      <c r="N274" s="13">
        <f t="shared" si="449"/>
        <v>5.2885876723480732E-2</v>
      </c>
      <c r="O274" s="13">
        <f t="shared" si="450"/>
        <v>2.8553096437549573E-2</v>
      </c>
      <c r="P274" s="13">
        <f t="shared" si="451"/>
        <v>7.1536961594091897E-2</v>
      </c>
      <c r="Q274" s="13">
        <f t="shared" si="452"/>
        <v>6.6250169054558133E-2</v>
      </c>
      <c r="R274" s="13">
        <f t="shared" si="453"/>
        <v>1.9311410624100463E-2</v>
      </c>
      <c r="S274" s="13">
        <f t="shared" si="454"/>
        <v>6.0609201042917123E-2</v>
      </c>
      <c r="T274" s="13">
        <f t="shared" si="455"/>
        <v>8.961439410446248E-2</v>
      </c>
      <c r="U274" s="13">
        <f t="shared" si="456"/>
        <v>4.8382831023792525E-2</v>
      </c>
      <c r="V274" s="13">
        <f t="shared" si="457"/>
        <v>2.2822546984899432E-2</v>
      </c>
      <c r="W274" s="13">
        <f t="shared" si="458"/>
        <v>5.5327750641963304E-2</v>
      </c>
      <c r="X274" s="13">
        <f t="shared" si="459"/>
        <v>7.4840003002244346E-2</v>
      </c>
      <c r="Y274" s="13">
        <f t="shared" si="460"/>
        <v>5.0616787998677908E-2</v>
      </c>
      <c r="Z274" s="13">
        <f t="shared" si="461"/>
        <v>8.7073003590178583E-3</v>
      </c>
      <c r="AA274" s="13">
        <f t="shared" si="462"/>
        <v>2.1815280620567954E-2</v>
      </c>
      <c r="AB274" s="13">
        <f t="shared" si="463"/>
        <v>2.7328014937560281E-2</v>
      </c>
      <c r="AC274" s="13">
        <f t="shared" si="464"/>
        <v>4.834061678380781E-3</v>
      </c>
      <c r="AD274" s="13">
        <f t="shared" si="465"/>
        <v>3.4654552978329235E-2</v>
      </c>
      <c r="AE274" s="13">
        <f t="shared" si="466"/>
        <v>4.6876058015135023E-2</v>
      </c>
      <c r="AF274" s="13">
        <f t="shared" si="467"/>
        <v>3.170384013339312E-2</v>
      </c>
      <c r="AG274" s="13">
        <f t="shared" si="468"/>
        <v>1.4294909053988253E-2</v>
      </c>
      <c r="AH274" s="13">
        <f t="shared" si="469"/>
        <v>2.9445186974404679E-3</v>
      </c>
      <c r="AI274" s="13">
        <f t="shared" si="470"/>
        <v>7.3772006280507472E-3</v>
      </c>
      <c r="AJ274" s="13">
        <f t="shared" si="471"/>
        <v>9.2414235905208895E-3</v>
      </c>
      <c r="AK274" s="13">
        <f t="shared" si="472"/>
        <v>7.7178245322215991E-3</v>
      </c>
      <c r="AL274" s="13">
        <f t="shared" si="473"/>
        <v>6.5530010688749033E-4</v>
      </c>
      <c r="AM274" s="13">
        <f t="shared" si="474"/>
        <v>1.736471160592569E-2</v>
      </c>
      <c r="AN274" s="13">
        <f t="shared" si="475"/>
        <v>2.34886662414742E-2</v>
      </c>
      <c r="AO274" s="13">
        <f t="shared" si="476"/>
        <v>1.5886167715422832E-2</v>
      </c>
      <c r="AP274" s="13">
        <f t="shared" si="477"/>
        <v>7.1628964110622764E-3</v>
      </c>
      <c r="AQ274" s="13">
        <f t="shared" si="478"/>
        <v>2.4222527695807079E-3</v>
      </c>
      <c r="AR274" s="13">
        <f t="shared" si="479"/>
        <v>7.9659044728802467E-4</v>
      </c>
      <c r="AS274" s="13">
        <f t="shared" si="480"/>
        <v>1.9957786490337795E-3</v>
      </c>
      <c r="AT274" s="13">
        <f t="shared" si="481"/>
        <v>2.500113094187603E-3</v>
      </c>
      <c r="AU274" s="13">
        <f t="shared" si="482"/>
        <v>2.0879287679704712E-3</v>
      </c>
      <c r="AV274" s="13">
        <f t="shared" si="483"/>
        <v>1.3077748013441168E-3</v>
      </c>
      <c r="AW274" s="13">
        <f t="shared" si="484"/>
        <v>6.1688725561896842E-5</v>
      </c>
      <c r="AX274" s="13">
        <f t="shared" si="485"/>
        <v>7.2509281667724424E-3</v>
      </c>
      <c r="AY274" s="13">
        <f t="shared" si="486"/>
        <v>9.8080886982368637E-3</v>
      </c>
      <c r="AZ274" s="13">
        <f t="shared" si="487"/>
        <v>6.6335372313653723E-3</v>
      </c>
      <c r="BA274" s="13">
        <f t="shared" si="488"/>
        <v>2.990988190378067E-3</v>
      </c>
      <c r="BB274" s="13">
        <f t="shared" si="489"/>
        <v>1.0114524924215707E-3</v>
      </c>
      <c r="BC274" s="13">
        <f t="shared" si="490"/>
        <v>2.7363161050702621E-4</v>
      </c>
      <c r="BD274" s="13">
        <f t="shared" si="491"/>
        <v>1.7958688836031901E-4</v>
      </c>
      <c r="BE274" s="13">
        <f t="shared" si="492"/>
        <v>4.4993720255641557E-4</v>
      </c>
      <c r="BF274" s="13">
        <f t="shared" si="493"/>
        <v>5.6363659978927603E-4</v>
      </c>
      <c r="BG274" s="13">
        <f t="shared" si="494"/>
        <v>4.707119346388983E-4</v>
      </c>
      <c r="BH274" s="13">
        <f t="shared" si="495"/>
        <v>2.9483055947883565E-4</v>
      </c>
      <c r="BI274" s="13">
        <f t="shared" si="496"/>
        <v>1.4773376650292403E-4</v>
      </c>
      <c r="BJ274" s="14">
        <f t="shared" si="497"/>
        <v>0.61135766283937953</v>
      </c>
      <c r="BK274" s="14">
        <f t="shared" si="498"/>
        <v>0.19137490591486123</v>
      </c>
      <c r="BL274" s="14">
        <f t="shared" si="499"/>
        <v>0.18346622380295521</v>
      </c>
      <c r="BM274" s="14">
        <f t="shared" si="500"/>
        <v>0.72551343270031032</v>
      </c>
      <c r="BN274" s="14">
        <f t="shared" si="501"/>
        <v>0.2596462602432284</v>
      </c>
    </row>
    <row r="275" spans="1:66" x14ac:dyDescent="0.25">
      <c r="A275" t="s">
        <v>339</v>
      </c>
      <c r="B275" t="s">
        <v>109</v>
      </c>
      <c r="C275" t="s">
        <v>120</v>
      </c>
      <c r="D275" s="11">
        <v>44416</v>
      </c>
      <c r="E275" s="10">
        <f>VLOOKUP(A275,home!$A$2:$E$405,3,FALSE)</f>
        <v>1.1719999999999999</v>
      </c>
      <c r="F275" s="10">
        <f>VLOOKUP(B275,home!$B$2:$E$405,3,FALSE)</f>
        <v>0.59730000000000005</v>
      </c>
      <c r="G275" s="10">
        <f>VLOOKUP(C275,away!$B$2:$E$405,4,FALSE)</f>
        <v>1.0428999999999999</v>
      </c>
      <c r="H275" s="10">
        <f>VLOOKUP(A275,away!$A$2:$E$405,3,FALSE)</f>
        <v>1.0484</v>
      </c>
      <c r="I275" s="10">
        <f>VLOOKUP(C275,away!$B$2:$E$405,3,FALSE)</f>
        <v>0.84789999999999999</v>
      </c>
      <c r="J275" s="10">
        <f>VLOOKUP(B275,home!$B$2:$E$405,4,FALSE)</f>
        <v>0.66769999999999996</v>
      </c>
      <c r="K275" s="12">
        <f t="shared" si="446"/>
        <v>0.73006712723999989</v>
      </c>
      <c r="L275" s="12">
        <f t="shared" si="447"/>
        <v>0.59354414297199998</v>
      </c>
      <c r="M275" s="13">
        <f t="shared" si="448"/>
        <v>0.26617234400450435</v>
      </c>
      <c r="N275" s="13">
        <f t="shared" si="449"/>
        <v>0.19432367853810548</v>
      </c>
      <c r="O275" s="13">
        <f t="shared" si="450"/>
        <v>0.15798503580500184</v>
      </c>
      <c r="P275" s="13">
        <f t="shared" si="451"/>
        <v>0.11533968123706623</v>
      </c>
      <c r="Q275" s="13">
        <f t="shared" si="452"/>
        <v>7.0934664872511946E-2</v>
      </c>
      <c r="R275" s="13">
        <f t="shared" si="453"/>
        <v>4.6885546339640274E-2</v>
      </c>
      <c r="S275" s="13">
        <f t="shared" si="454"/>
        <v>1.249495145487666E-2</v>
      </c>
      <c r="T275" s="13">
        <f t="shared" si="455"/>
        <v>4.2102854868761128E-2</v>
      </c>
      <c r="U275" s="13">
        <f t="shared" si="456"/>
        <v>3.4229596125259068E-2</v>
      </c>
      <c r="V275" s="13">
        <f t="shared" si="457"/>
        <v>6.0160007451316884E-4</v>
      </c>
      <c r="W275" s="13">
        <f t="shared" si="458"/>
        <v>1.7262355668402313E-2</v>
      </c>
      <c r="X275" s="13">
        <f t="shared" si="459"/>
        <v>1.0245970100879694E-2</v>
      </c>
      <c r="Y275" s="13">
        <f t="shared" si="460"/>
        <v>3.0407177712216868E-3</v>
      </c>
      <c r="Z275" s="13">
        <f t="shared" si="461"/>
        <v>9.2762138066452612E-3</v>
      </c>
      <c r="AA275" s="13">
        <f t="shared" si="462"/>
        <v>6.7722587654815295E-3</v>
      </c>
      <c r="AB275" s="13">
        <f t="shared" si="463"/>
        <v>2.4721017509205041E-3</v>
      </c>
      <c r="AC275" s="13">
        <f t="shared" si="464"/>
        <v>1.6293099750384362E-5</v>
      </c>
      <c r="AD275" s="13">
        <f t="shared" si="465"/>
        <v>3.1506696030564E-3</v>
      </c>
      <c r="AE275" s="13">
        <f t="shared" si="466"/>
        <v>1.8700614893340419E-3</v>
      </c>
      <c r="AF275" s="13">
        <f t="shared" si="467"/>
        <v>5.5498202199585791E-4</v>
      </c>
      <c r="AG275" s="13">
        <f t="shared" si="468"/>
        <v>1.0980210953679973E-4</v>
      </c>
      <c r="AH275" s="13">
        <f t="shared" si="469"/>
        <v>1.3764605934725735E-3</v>
      </c>
      <c r="AI275" s="13">
        <f t="shared" si="470"/>
        <v>1.0049086312355871E-3</v>
      </c>
      <c r="AJ275" s="13">
        <f t="shared" si="471"/>
        <v>3.6682537877242275E-4</v>
      </c>
      <c r="AK275" s="13">
        <f t="shared" si="472"/>
        <v>8.9269050159702511E-5</v>
      </c>
      <c r="AL275" s="13">
        <f t="shared" si="473"/>
        <v>2.8240964531480486E-7</v>
      </c>
      <c r="AM275" s="13">
        <f t="shared" si="474"/>
        <v>4.6004006119715552E-4</v>
      </c>
      <c r="AN275" s="13">
        <f t="shared" si="475"/>
        <v>2.7305408385605204E-4</v>
      </c>
      <c r="AO275" s="13">
        <f t="shared" si="476"/>
        <v>8.103482609367251E-5</v>
      </c>
      <c r="AP275" s="13">
        <f t="shared" si="477"/>
        <v>1.6032582134884641E-5</v>
      </c>
      <c r="AQ275" s="13">
        <f t="shared" si="478"/>
        <v>2.3790113057195751E-6</v>
      </c>
      <c r="AR275" s="13">
        <f t="shared" si="479"/>
        <v>1.633980246574819E-4</v>
      </c>
      <c r="AS275" s="13">
        <f t="shared" si="480"/>
        <v>1.1929152645837847E-4</v>
      </c>
      <c r="AT275" s="13">
        <f t="shared" si="481"/>
        <v>4.3545411012771402E-5</v>
      </c>
      <c r="AU275" s="13">
        <f t="shared" si="482"/>
        <v>1.0597024374193026E-5</v>
      </c>
      <c r="AV275" s="13">
        <f t="shared" si="483"/>
        <v>1.9341347855398396E-6</v>
      </c>
      <c r="AW275" s="13">
        <f t="shared" si="484"/>
        <v>3.399326205431445E-9</v>
      </c>
      <c r="AX275" s="13">
        <f t="shared" si="485"/>
        <v>5.5976687648920154E-5</v>
      </c>
      <c r="AY275" s="13">
        <f t="shared" si="486"/>
        <v>3.3224635096989639E-5</v>
      </c>
      <c r="AZ275" s="13">
        <f t="shared" si="487"/>
        <v>9.860143782100074E-6</v>
      </c>
      <c r="BA275" s="13">
        <f t="shared" si="488"/>
        <v>1.9508101969090948E-6</v>
      </c>
      <c r="BB275" s="13">
        <f t="shared" si="489"/>
        <v>2.8947299160636173E-7</v>
      </c>
      <c r="BC275" s="13">
        <f t="shared" si="490"/>
        <v>3.4362999743307798E-8</v>
      </c>
      <c r="BD275" s="13">
        <f t="shared" si="491"/>
        <v>1.6163990084773794E-5</v>
      </c>
      <c r="BE275" s="13">
        <f t="shared" si="492"/>
        <v>1.1800797805926646E-5</v>
      </c>
      <c r="BF275" s="13">
        <f t="shared" si="493"/>
        <v>4.3076872766564796E-6</v>
      </c>
      <c r="BG275" s="13">
        <f t="shared" si="494"/>
        <v>1.0483002917056317E-6</v>
      </c>
      <c r="BH275" s="13">
        <f t="shared" si="495"/>
        <v>1.9133239561259608E-7</v>
      </c>
      <c r="BI275" s="13">
        <f t="shared" si="496"/>
        <v>2.7937098482567043E-8</v>
      </c>
      <c r="BJ275" s="14">
        <f t="shared" si="497"/>
        <v>0.34452963372110901</v>
      </c>
      <c r="BK275" s="14">
        <f t="shared" si="498"/>
        <v>0.39465837691545308</v>
      </c>
      <c r="BL275" s="14">
        <f t="shared" si="499"/>
        <v>0.25155430860618494</v>
      </c>
      <c r="BM275" s="14">
        <f t="shared" si="500"/>
        <v>0.14834436101679169</v>
      </c>
      <c r="BN275" s="14">
        <f t="shared" si="501"/>
        <v>0.85164095079683011</v>
      </c>
    </row>
    <row r="276" spans="1:66" x14ac:dyDescent="0.25">
      <c r="A276" t="s">
        <v>339</v>
      </c>
      <c r="B276" t="s">
        <v>124</v>
      </c>
      <c r="C276" t="s">
        <v>111</v>
      </c>
      <c r="D276" s="11">
        <v>44416</v>
      </c>
      <c r="E276" s="10">
        <f>VLOOKUP(A276,home!$A$2:$E$405,3,FALSE)</f>
        <v>1.1719999999999999</v>
      </c>
      <c r="F276" s="10">
        <f>VLOOKUP(B276,home!$B$2:$E$405,3,FALSE)</f>
        <v>0.76790000000000003</v>
      </c>
      <c r="G276" s="10">
        <f>VLOOKUP(C276,away!$B$2:$E$405,4,FALSE)</f>
        <v>0.68259999999999998</v>
      </c>
      <c r="H276" s="10">
        <f>VLOOKUP(A276,away!$A$2:$E$405,3,FALSE)</f>
        <v>1.0484</v>
      </c>
      <c r="I276" s="10">
        <f>VLOOKUP(C276,away!$B$2:$E$405,3,FALSE)</f>
        <v>1.0491999999999999</v>
      </c>
      <c r="J276" s="10">
        <f>VLOOKUP(B276,home!$B$2:$E$405,4,FALSE)</f>
        <v>1.0491999999999999</v>
      </c>
      <c r="K276" s="12">
        <f t="shared" si="446"/>
        <v>0.61432552887999992</v>
      </c>
      <c r="L276" s="12">
        <f t="shared" si="447"/>
        <v>1.1541003589759999</v>
      </c>
      <c r="M276" s="13">
        <f t="shared" si="448"/>
        <v>0.17060132319042745</v>
      </c>
      <c r="N276" s="13">
        <f t="shared" si="449"/>
        <v>0.10480474809658713</v>
      </c>
      <c r="O276" s="13">
        <f t="shared" si="450"/>
        <v>0.19689104833585294</v>
      </c>
      <c r="P276" s="13">
        <f t="shared" si="451"/>
        <v>0.12095519740066048</v>
      </c>
      <c r="Q276" s="13">
        <f t="shared" si="452"/>
        <v>3.2192116151785528E-2</v>
      </c>
      <c r="R276" s="13">
        <f t="shared" si="453"/>
        <v>0.1136160147817844</v>
      </c>
      <c r="S276" s="13">
        <f t="shared" si="454"/>
        <v>2.1439106544769236E-2</v>
      </c>
      <c r="T276" s="13">
        <f t="shared" si="455"/>
        <v>3.7152932806972766E-2</v>
      </c>
      <c r="U276" s="13">
        <f t="shared" si="456"/>
        <v>6.979721837005759E-2</v>
      </c>
      <c r="V276" s="13">
        <f t="shared" si="457"/>
        <v>1.6889092428549355E-3</v>
      </c>
      <c r="W276" s="13">
        <f t="shared" si="458"/>
        <v>6.5921462602373448E-3</v>
      </c>
      <c r="X276" s="13">
        <f t="shared" si="459"/>
        <v>7.6079983653622157E-3</v>
      </c>
      <c r="Y276" s="13">
        <f t="shared" si="460"/>
        <v>4.3901968222766772E-3</v>
      </c>
      <c r="Z276" s="13">
        <f t="shared" si="461"/>
        <v>4.3708094481693299E-2</v>
      </c>
      <c r="AA276" s="13">
        <f t="shared" si="462"/>
        <v>2.685099825880324E-2</v>
      </c>
      <c r="AB276" s="13">
        <f t="shared" si="463"/>
        <v>8.2476268531476282E-3</v>
      </c>
      <c r="AC276" s="13">
        <f t="shared" si="464"/>
        <v>7.4839085008625701E-5</v>
      </c>
      <c r="AD276" s="13">
        <f t="shared" si="465"/>
        <v>1.0124309344436548E-3</v>
      </c>
      <c r="AE276" s="13">
        <f t="shared" si="466"/>
        <v>1.1684469048798291E-3</v>
      </c>
      <c r="AF276" s="13">
        <f t="shared" si="467"/>
        <v>6.7425249618310336E-4</v>
      </c>
      <c r="AG276" s="13">
        <f t="shared" si="468"/>
        <v>2.5938501596179455E-4</v>
      </c>
      <c r="AH276" s="13">
        <f t="shared" si="469"/>
        <v>1.2610881882869799E-2</v>
      </c>
      <c r="AI276" s="13">
        <f t="shared" si="470"/>
        <v>7.7471866823371986E-3</v>
      </c>
      <c r="AJ276" s="13">
        <f t="shared" si="471"/>
        <v>2.3796472779794454E-3</v>
      </c>
      <c r="AK276" s="13">
        <f t="shared" si="472"/>
        <v>4.8729269086419176E-4</v>
      </c>
      <c r="AL276" s="13">
        <f t="shared" si="473"/>
        <v>2.122416434109124E-6</v>
      </c>
      <c r="AM276" s="13">
        <f t="shared" si="474"/>
        <v>1.2439243385131419E-4</v>
      </c>
      <c r="AN276" s="13">
        <f t="shared" si="475"/>
        <v>1.4356135256170005E-4</v>
      </c>
      <c r="AO276" s="13">
        <f t="shared" si="476"/>
        <v>8.2842104263269057E-5</v>
      </c>
      <c r="AP276" s="13">
        <f t="shared" si="477"/>
        <v>3.1869367422855341E-5</v>
      </c>
      <c r="AQ276" s="13">
        <f t="shared" si="478"/>
        <v>9.1951120957638533E-6</v>
      </c>
      <c r="AR276" s="13">
        <f t="shared" si="479"/>
        <v>2.9108446616047932E-3</v>
      </c>
      <c r="AS276" s="13">
        <f t="shared" si="480"/>
        <v>1.7882061862278889E-3</v>
      </c>
      <c r="AT276" s="13">
        <f t="shared" si="481"/>
        <v>5.4927035555046768E-4</v>
      </c>
      <c r="AU276" s="13">
        <f t="shared" si="482"/>
        <v>1.124769338905489E-4</v>
      </c>
      <c r="AV276" s="13">
        <f t="shared" si="483"/>
        <v>1.7274362974778056E-5</v>
      </c>
      <c r="AW276" s="13">
        <f t="shared" si="484"/>
        <v>4.1799418334770645E-8</v>
      </c>
      <c r="AX276" s="13">
        <f t="shared" si="485"/>
        <v>1.2736241285729828E-5</v>
      </c>
      <c r="AY276" s="13">
        <f t="shared" si="486"/>
        <v>1.4698900639865748E-5</v>
      </c>
      <c r="AZ276" s="13">
        <f t="shared" si="487"/>
        <v>8.4820032525108072E-6</v>
      </c>
      <c r="BA276" s="13">
        <f t="shared" si="488"/>
        <v>3.2630276661861068E-6</v>
      </c>
      <c r="BB276" s="13">
        <f t="shared" si="489"/>
        <v>9.4146535022350213E-7</v>
      </c>
      <c r="BC276" s="13">
        <f t="shared" si="490"/>
        <v>2.1730909973128181E-7</v>
      </c>
      <c r="BD276" s="13">
        <f t="shared" si="491"/>
        <v>5.5990114481357781E-4</v>
      </c>
      <c r="BE276" s="13">
        <f t="shared" si="492"/>
        <v>3.4396156690811864E-4</v>
      </c>
      <c r="BF276" s="13">
        <f t="shared" si="493"/>
        <v>1.0565218575261172E-4</v>
      </c>
      <c r="BG276" s="13">
        <f t="shared" si="494"/>
        <v>2.1634944963267066E-5</v>
      </c>
      <c r="BH276" s="13">
        <f t="shared" si="495"/>
        <v>3.3227247517121816E-6</v>
      </c>
      <c r="BI276" s="13">
        <f t="shared" si="496"/>
        <v>4.0824692808365058E-7</v>
      </c>
      <c r="BJ276" s="14">
        <f t="shared" si="497"/>
        <v>0.1962868531721792</v>
      </c>
      <c r="BK276" s="14">
        <f t="shared" si="498"/>
        <v>0.31477619678079466</v>
      </c>
      <c r="BL276" s="14">
        <f t="shared" si="499"/>
        <v>0.44504086844806223</v>
      </c>
      <c r="BM276" s="14">
        <f t="shared" si="500"/>
        <v>0.26073690782440995</v>
      </c>
      <c r="BN276" s="14">
        <f t="shared" si="501"/>
        <v>0.73906044795709791</v>
      </c>
    </row>
    <row r="277" spans="1:66" x14ac:dyDescent="0.25">
      <c r="A277" t="s">
        <v>339</v>
      </c>
      <c r="B277" t="s">
        <v>126</v>
      </c>
      <c r="C277" t="s">
        <v>117</v>
      </c>
      <c r="D277" s="11">
        <v>44416</v>
      </c>
      <c r="E277" s="10">
        <f>VLOOKUP(A277,home!$A$2:$E$405,3,FALSE)</f>
        <v>1.1719999999999999</v>
      </c>
      <c r="F277" s="10">
        <f>VLOOKUP(B277,home!$B$2:$E$405,3,FALSE)</f>
        <v>0.93859999999999999</v>
      </c>
      <c r="G277" s="10">
        <f>VLOOKUP(C277,away!$B$2:$E$405,4,FALSE)</f>
        <v>0.34129999999999999</v>
      </c>
      <c r="H277" s="10">
        <f>VLOOKUP(A277,away!$A$2:$E$405,3,FALSE)</f>
        <v>1.0484</v>
      </c>
      <c r="I277" s="10">
        <f>VLOOKUP(C277,away!$B$2:$E$405,3,FALSE)</f>
        <v>0.7631</v>
      </c>
      <c r="J277" s="10">
        <f>VLOOKUP(B277,home!$B$2:$E$405,4,FALSE)</f>
        <v>0.85850000000000004</v>
      </c>
      <c r="K277" s="12">
        <f t="shared" si="446"/>
        <v>0.37544337895999996</v>
      </c>
      <c r="L277" s="12">
        <f t="shared" si="447"/>
        <v>0.68682922334000007</v>
      </c>
      <c r="M277" s="13">
        <f t="shared" si="448"/>
        <v>0.34566934805512861</v>
      </c>
      <c r="N277" s="13">
        <f t="shared" si="449"/>
        <v>0.12977926803671777</v>
      </c>
      <c r="O277" s="13">
        <f t="shared" si="450"/>
        <v>0.23741580985714814</v>
      </c>
      <c r="P277" s="13">
        <f t="shared" si="451"/>
        <v>8.9136193871292568E-2</v>
      </c>
      <c r="Q277" s="13">
        <f t="shared" si="452"/>
        <v>2.4362383455330414E-2</v>
      </c>
      <c r="R277" s="13">
        <f t="shared" si="453"/>
        <v>8.1532058146411082E-2</v>
      </c>
      <c r="S277" s="13">
        <f t="shared" si="454"/>
        <v>5.7462869520857199E-3</v>
      </c>
      <c r="T277" s="13">
        <f t="shared" si="455"/>
        <v>1.6732796907335857E-2</v>
      </c>
      <c r="U277" s="13">
        <f t="shared" si="456"/>
        <v>3.061067140405177E-2</v>
      </c>
      <c r="V277" s="13">
        <f t="shared" si="457"/>
        <v>1.6464100758685593E-4</v>
      </c>
      <c r="W277" s="13">
        <f t="shared" si="458"/>
        <v>3.0488985213294843E-3</v>
      </c>
      <c r="X277" s="13">
        <f t="shared" si="459"/>
        <v>2.0940726034472043E-3</v>
      </c>
      <c r="Y277" s="13">
        <f t="shared" si="460"/>
        <v>7.1913512992160763E-4</v>
      </c>
      <c r="Z277" s="13">
        <f t="shared" si="461"/>
        <v>1.8666200058003752E-2</v>
      </c>
      <c r="AA277" s="13">
        <f t="shared" si="462"/>
        <v>7.0081012221202754E-3</v>
      </c>
      <c r="AB277" s="13">
        <f t="shared" si="463"/>
        <v>1.3155726014632706E-3</v>
      </c>
      <c r="AC277" s="13">
        <f t="shared" si="464"/>
        <v>2.6534520731294408E-6</v>
      </c>
      <c r="AD277" s="13">
        <f t="shared" si="465"/>
        <v>2.8617219073852216E-4</v>
      </c>
      <c r="AE277" s="13">
        <f t="shared" si="466"/>
        <v>1.9655142350644554E-4</v>
      </c>
      <c r="AF277" s="13">
        <f t="shared" si="467"/>
        <v>6.7498630776651706E-5</v>
      </c>
      <c r="AG277" s="13">
        <f t="shared" si="468"/>
        <v>1.5453344050947036E-5</v>
      </c>
      <c r="AH277" s="13">
        <f t="shared" si="469"/>
        <v>3.2051229221369448E-3</v>
      </c>
      <c r="AI277" s="13">
        <f t="shared" si="470"/>
        <v>1.2033421798692435E-3</v>
      </c>
      <c r="AJ277" s="13">
        <f t="shared" si="471"/>
        <v>2.2589342702760033E-4</v>
      </c>
      <c r="AK277" s="13">
        <f t="shared" si="472"/>
        <v>2.8270063842698826E-5</v>
      </c>
      <c r="AL277" s="13">
        <f t="shared" si="473"/>
        <v>2.7369348164585103E-8</v>
      </c>
      <c r="AM277" s="13">
        <f t="shared" si="474"/>
        <v>2.1488290851051277E-5</v>
      </c>
      <c r="AN277" s="13">
        <f t="shared" si="475"/>
        <v>1.4758786116131578E-5</v>
      </c>
      <c r="AO277" s="13">
        <f t="shared" si="476"/>
        <v>5.0683828027919137E-6</v>
      </c>
      <c r="AP277" s="13">
        <f t="shared" si="477"/>
        <v>1.1603711413437943E-6</v>
      </c>
      <c r="AQ277" s="13">
        <f t="shared" si="478"/>
        <v>1.9924420244882688E-7</v>
      </c>
      <c r="AR277" s="13">
        <f t="shared" si="479"/>
        <v>4.4027441746410988E-4</v>
      </c>
      <c r="AS277" s="13">
        <f t="shared" si="480"/>
        <v>1.6529811496237103E-4</v>
      </c>
      <c r="AT277" s="13">
        <f t="shared" si="481"/>
        <v>3.1030041408595546E-5</v>
      </c>
      <c r="AU277" s="13">
        <f t="shared" si="482"/>
        <v>3.8833411985706108E-6</v>
      </c>
      <c r="AV277" s="13">
        <f t="shared" si="483"/>
        <v>3.6449368531148141E-7</v>
      </c>
      <c r="AW277" s="13">
        <f t="shared" si="484"/>
        <v>1.9604472837791268E-10</v>
      </c>
      <c r="AX277" s="13">
        <f t="shared" si="485"/>
        <v>1.344606087532324E-6</v>
      </c>
      <c r="AY277" s="13">
        <f t="shared" si="486"/>
        <v>9.2351475479806235E-7</v>
      </c>
      <c r="AZ277" s="13">
        <f t="shared" si="487"/>
        <v>3.1714846089049186E-7</v>
      </c>
      <c r="BA277" s="13">
        <f t="shared" si="488"/>
        <v>7.2608943692297634E-8</v>
      </c>
      <c r="BB277" s="13">
        <f t="shared" si="489"/>
        <v>1.2467486100929643E-8</v>
      </c>
      <c r="BC277" s="13">
        <f t="shared" si="490"/>
        <v>1.7126067591407506E-9</v>
      </c>
      <c r="BD277" s="13">
        <f t="shared" si="491"/>
        <v>5.0398889367224249E-5</v>
      </c>
      <c r="BE277" s="13">
        <f t="shared" si="492"/>
        <v>1.8921929319861889E-5</v>
      </c>
      <c r="BF277" s="13">
        <f t="shared" si="493"/>
        <v>3.5520565401456195E-6</v>
      </c>
      <c r="BG277" s="13">
        <f t="shared" si="494"/>
        <v>4.4453203656307955E-7</v>
      </c>
      <c r="BH277" s="13">
        <f t="shared" si="495"/>
        <v>4.172415246580319E-8</v>
      </c>
      <c r="BI277" s="13">
        <f t="shared" si="496"/>
        <v>3.1330113572006735E-9</v>
      </c>
      <c r="BJ277" s="14">
        <f t="shared" si="497"/>
        <v>0.17734757737660839</v>
      </c>
      <c r="BK277" s="14">
        <f t="shared" si="498"/>
        <v>0.44072007422226983</v>
      </c>
      <c r="BL277" s="14">
        <f t="shared" si="499"/>
        <v>0.36325905449721746</v>
      </c>
      <c r="BM277" s="14">
        <f t="shared" si="500"/>
        <v>9.2096921413360969E-2</v>
      </c>
      <c r="BN277" s="14">
        <f t="shared" si="501"/>
        <v>0.90789506142202858</v>
      </c>
    </row>
    <row r="278" spans="1:66" x14ac:dyDescent="0.25">
      <c r="A278" t="s">
        <v>339</v>
      </c>
      <c r="B278" t="s">
        <v>115</v>
      </c>
      <c r="C278" t="s">
        <v>112</v>
      </c>
      <c r="D278" s="11">
        <v>44416</v>
      </c>
      <c r="E278" s="10">
        <f>VLOOKUP(A278,home!$A$2:$E$405,3,FALSE)</f>
        <v>1.1719999999999999</v>
      </c>
      <c r="F278" s="10">
        <f>VLOOKUP(B278,home!$B$2:$E$405,3,FALSE)</f>
        <v>1.1944999999999999</v>
      </c>
      <c r="G278" s="10">
        <f>VLOOKUP(C278,away!$B$2:$E$405,4,FALSE)</f>
        <v>0.94799999999999995</v>
      </c>
      <c r="H278" s="10">
        <f>VLOOKUP(A278,away!$A$2:$E$405,3,FALSE)</f>
        <v>1.0484</v>
      </c>
      <c r="I278" s="10">
        <f>VLOOKUP(C278,away!$B$2:$E$405,3,FALSE)</f>
        <v>0.95379999999999998</v>
      </c>
      <c r="J278" s="10">
        <f>VLOOKUP(B278,home!$B$2:$E$405,4,FALSE)</f>
        <v>0.95379999999999998</v>
      </c>
      <c r="K278" s="12">
        <f t="shared" si="446"/>
        <v>1.3271563919999996</v>
      </c>
      <c r="L278" s="12">
        <f t="shared" si="447"/>
        <v>0.95376558689599999</v>
      </c>
      <c r="M278" s="13">
        <f t="shared" si="448"/>
        <v>0.10218994629528792</v>
      </c>
      <c r="N278" s="13">
        <f t="shared" si="449"/>
        <v>0.13562204042392803</v>
      </c>
      <c r="O278" s="13">
        <f t="shared" si="450"/>
        <v>9.7465254103196008E-2</v>
      </c>
      <c r="P278" s="13">
        <f t="shared" si="451"/>
        <v>0.12935163498096078</v>
      </c>
      <c r="Q278" s="13">
        <f t="shared" si="452"/>
        <v>8.9995828922349211E-2</v>
      </c>
      <c r="R278" s="13">
        <f t="shared" si="453"/>
        <v>4.6479502640851246E-2</v>
      </c>
      <c r="S278" s="13">
        <f t="shared" si="454"/>
        <v>4.0933198614028506E-2</v>
      </c>
      <c r="T278" s="13">
        <f t="shared" si="455"/>
        <v>8.5834924590316428E-2</v>
      </c>
      <c r="U278" s="13">
        <f t="shared" si="456"/>
        <v>6.1685569026786582E-2</v>
      </c>
      <c r="V278" s="13">
        <f t="shared" si="457"/>
        <v>5.757009218483748E-3</v>
      </c>
      <c r="W278" s="13">
        <f t="shared" si="458"/>
        <v>3.9812846535878063E-2</v>
      </c>
      <c r="X278" s="13">
        <f t="shared" si="459"/>
        <v>3.7972122942292123E-2</v>
      </c>
      <c r="Y278" s="13">
        <f t="shared" si="460"/>
        <v>1.8108252061871152E-2</v>
      </c>
      <c r="Z278" s="13">
        <f t="shared" si="461"/>
        <v>1.4776850038295226E-2</v>
      </c>
      <c r="AA278" s="13">
        <f t="shared" si="462"/>
        <v>1.9611190981948946E-2</v>
      </c>
      <c r="AB278" s="13">
        <f t="shared" si="463"/>
        <v>1.3013558733213146E-2</v>
      </c>
      <c r="AC278" s="13">
        <f t="shared" si="464"/>
        <v>4.5544998676992762E-4</v>
      </c>
      <c r="AD278" s="13">
        <f t="shared" si="465"/>
        <v>1.3209468440951406E-2</v>
      </c>
      <c r="AE278" s="13">
        <f t="shared" si="466"/>
        <v>1.2598736420168209E-2</v>
      </c>
      <c r="AF278" s="13">
        <f t="shared" si="467"/>
        <v>6.008120617964869E-3</v>
      </c>
      <c r="AG278" s="13">
        <f t="shared" si="468"/>
        <v>1.9101128957784074E-3</v>
      </c>
      <c r="AH278" s="13">
        <f t="shared" si="469"/>
        <v>3.5234127623122056E-3</v>
      </c>
      <c r="AI278" s="13">
        <f t="shared" si="470"/>
        <v>4.6761197691570187E-3</v>
      </c>
      <c r="AJ278" s="13">
        <f t="shared" si="471"/>
        <v>3.1029711206971501E-3</v>
      </c>
      <c r="AK278" s="13">
        <f t="shared" si="472"/>
        <v>1.3727093190082083E-3</v>
      </c>
      <c r="AL278" s="13">
        <f t="shared" si="473"/>
        <v>2.3060272591008759E-5</v>
      </c>
      <c r="AM278" s="13">
        <f t="shared" si="474"/>
        <v>3.5062060952661864E-3</v>
      </c>
      <c r="AN278" s="13">
        <f t="shared" si="475"/>
        <v>3.3440987142298868E-3</v>
      </c>
      <c r="AO278" s="13">
        <f t="shared" si="476"/>
        <v>1.594743136407813E-3</v>
      </c>
      <c r="AP278" s="13">
        <f t="shared" si="477"/>
        <v>5.0700370781478856E-4</v>
      </c>
      <c r="AQ278" s="13">
        <f t="shared" si="478"/>
        <v>1.2089067223560497E-4</v>
      </c>
      <c r="AR278" s="13">
        <f t="shared" si="479"/>
        <v>6.7210196822471181E-4</v>
      </c>
      <c r="AS278" s="13">
        <f t="shared" si="480"/>
        <v>8.9198442320520674E-4</v>
      </c>
      <c r="AT278" s="13">
        <f t="shared" si="481"/>
        <v>5.9190141441061155E-4</v>
      </c>
      <c r="AU278" s="13">
        <f t="shared" si="482"/>
        <v>2.6184858185629455E-4</v>
      </c>
      <c r="AV278" s="13">
        <f t="shared" si="483"/>
        <v>8.6878504786679122E-5</v>
      </c>
      <c r="AW278" s="13">
        <f t="shared" si="484"/>
        <v>8.1082230550196247E-7</v>
      </c>
      <c r="AX278" s="13">
        <f t="shared" si="485"/>
        <v>7.7554730516697895E-4</v>
      </c>
      <c r="AY278" s="13">
        <f t="shared" si="486"/>
        <v>7.3969033067819488E-4</v>
      </c>
      <c r="AZ278" s="13">
        <f t="shared" si="487"/>
        <v>3.5274559118029234E-4</v>
      </c>
      <c r="BA278" s="13">
        <f t="shared" si="488"/>
        <v>1.1214553526568268E-4</v>
      </c>
      <c r="BB278" s="13">
        <f t="shared" si="489"/>
        <v>2.6740138065109971E-5</v>
      </c>
      <c r="BC278" s="13">
        <f t="shared" si="490"/>
        <v>5.1007646950699385E-6</v>
      </c>
      <c r="BD278" s="13">
        <f t="shared" si="491"/>
        <v>1.0683795469629979E-4</v>
      </c>
      <c r="BE278" s="13">
        <f t="shared" si="492"/>
        <v>1.4179067448340062E-4</v>
      </c>
      <c r="BF278" s="13">
        <f t="shared" si="493"/>
        <v>9.4089199983318195E-5</v>
      </c>
      <c r="BG278" s="13">
        <f t="shared" si="494"/>
        <v>4.1623694392008999E-5</v>
      </c>
      <c r="BH278" s="13">
        <f t="shared" si="495"/>
        <v>1.3810288017752323E-5</v>
      </c>
      <c r="BI278" s="13">
        <f t="shared" si="496"/>
        <v>3.6656824036242007E-6</v>
      </c>
      <c r="BJ278" s="14">
        <f t="shared" si="497"/>
        <v>0.4521573658425036</v>
      </c>
      <c r="BK278" s="14">
        <f t="shared" si="498"/>
        <v>0.27944998969880014</v>
      </c>
      <c r="BL278" s="14">
        <f t="shared" si="499"/>
        <v>0.25383682084363046</v>
      </c>
      <c r="BM278" s="14">
        <f t="shared" si="500"/>
        <v>0.39837793954828338</v>
      </c>
      <c r="BN278" s="14">
        <f t="shared" si="501"/>
        <v>0.60110420736657322</v>
      </c>
    </row>
    <row r="279" spans="1:66" x14ac:dyDescent="0.25">
      <c r="A279" t="s">
        <v>339</v>
      </c>
      <c r="B279" t="s">
        <v>119</v>
      </c>
      <c r="C279" t="s">
        <v>123</v>
      </c>
      <c r="D279" s="11">
        <v>44416</v>
      </c>
      <c r="E279" s="10">
        <f>VLOOKUP(A279,home!$A$2:$E$405,3,FALSE)</f>
        <v>1.1719999999999999</v>
      </c>
      <c r="F279" s="10">
        <f>VLOOKUP(B279,home!$B$2:$E$405,3,FALSE)</f>
        <v>1.5168999999999999</v>
      </c>
      <c r="G279" s="10">
        <f>VLOOKUP(C279,away!$B$2:$E$405,4,FALSE)</f>
        <v>1.0239</v>
      </c>
      <c r="H279" s="10">
        <f>VLOOKUP(A279,away!$A$2:$E$405,3,FALSE)</f>
        <v>1.0484</v>
      </c>
      <c r="I279" s="10">
        <f>VLOOKUP(C279,away!$B$2:$E$405,3,FALSE)</f>
        <v>1.24</v>
      </c>
      <c r="J279" s="10">
        <f>VLOOKUP(B279,home!$B$2:$E$405,4,FALSE)</f>
        <v>1.1657999999999999</v>
      </c>
      <c r="K279" s="12">
        <f t="shared" si="446"/>
        <v>1.8202963825199998</v>
      </c>
      <c r="L279" s="12">
        <f t="shared" si="447"/>
        <v>1.5155586528</v>
      </c>
      <c r="M279" s="13">
        <f t="shared" si="448"/>
        <v>3.558414749719626E-2</v>
      </c>
      <c r="N279" s="13">
        <f t="shared" si="449"/>
        <v>6.4773694964204445E-2</v>
      </c>
      <c r="O279" s="13">
        <f t="shared" si="450"/>
        <v>5.3929862641887254E-2</v>
      </c>
      <c r="P279" s="13">
        <f t="shared" si="451"/>
        <v>9.8168333876827829E-2</v>
      </c>
      <c r="Q279" s="13">
        <f t="shared" si="452"/>
        <v>5.8953661312897657E-2</v>
      </c>
      <c r="R279" s="13">
        <f t="shared" si="453"/>
        <v>4.0866934985613855E-2</v>
      </c>
      <c r="S279" s="13">
        <f t="shared" si="454"/>
        <v>6.7705863804322336E-2</v>
      </c>
      <c r="T279" s="13">
        <f t="shared" si="455"/>
        <v>8.9347731517002649E-2</v>
      </c>
      <c r="U279" s="13">
        <f t="shared" si="456"/>
        <v>7.4389933918992901E-2</v>
      </c>
      <c r="V279" s="13">
        <f t="shared" si="457"/>
        <v>2.0753847837831112E-2</v>
      </c>
      <c r="W279" s="13">
        <f t="shared" si="458"/>
        <v>3.5771045474725628E-2</v>
      </c>
      <c r="X279" s="13">
        <f t="shared" si="459"/>
        <v>5.4213117488922706E-2</v>
      </c>
      <c r="Y279" s="13">
        <f t="shared" si="460"/>
        <v>4.1081579652799918E-2</v>
      </c>
      <c r="Z279" s="13">
        <f t="shared" si="461"/>
        <v>2.0645412310287374E-2</v>
      </c>
      <c r="AA279" s="13">
        <f t="shared" si="462"/>
        <v>3.7580769344049976E-2</v>
      </c>
      <c r="AB279" s="13">
        <f t="shared" si="463"/>
        <v>3.4204069244646348E-2</v>
      </c>
      <c r="AC279" s="13">
        <f t="shared" si="464"/>
        <v>3.578438024849433E-3</v>
      </c>
      <c r="AD279" s="13">
        <f t="shared" si="465"/>
        <v>1.6278476169150364E-2</v>
      </c>
      <c r="AE279" s="13">
        <f t="shared" si="466"/>
        <v>2.4670985412554428E-2</v>
      </c>
      <c r="AF279" s="13">
        <f t="shared" si="467"/>
        <v>1.8695162707549725E-2</v>
      </c>
      <c r="AG279" s="13">
        <f t="shared" si="468"/>
        <v>9.4445385356436221E-3</v>
      </c>
      <c r="AH279" s="13">
        <f t="shared" si="469"/>
        <v>7.8223333168699182E-3</v>
      </c>
      <c r="AI279" s="13">
        <f t="shared" si="470"/>
        <v>1.423896503956398E-2</v>
      </c>
      <c r="AJ279" s="13">
        <f t="shared" si="471"/>
        <v>1.2959568276173533E-2</v>
      </c>
      <c r="AK279" s="13">
        <f t="shared" si="472"/>
        <v>7.8634184173798794E-3</v>
      </c>
      <c r="AL279" s="13">
        <f t="shared" si="473"/>
        <v>3.9488291667926997E-4</v>
      </c>
      <c r="AM279" s="13">
        <f t="shared" si="474"/>
        <v>5.9263302567284844E-3</v>
      </c>
      <c r="AN279" s="13">
        <f t="shared" si="475"/>
        <v>8.9817010999352995E-3</v>
      </c>
      <c r="AO279" s="13">
        <f t="shared" si="476"/>
        <v>6.8061474094351119E-3</v>
      </c>
      <c r="AP279" s="13">
        <f t="shared" si="477"/>
        <v>3.4383718662005631E-3</v>
      </c>
      <c r="AQ279" s="13">
        <f t="shared" si="478"/>
        <v>1.3027635583410869E-3</v>
      </c>
      <c r="AR279" s="13">
        <f t="shared" si="479"/>
        <v>2.3710409886935832E-3</v>
      </c>
      <c r="AS279" s="13">
        <f t="shared" si="480"/>
        <v>4.3159973345255724E-3</v>
      </c>
      <c r="AT279" s="13">
        <f t="shared" si="481"/>
        <v>3.9281971675014325E-3</v>
      </c>
      <c r="AU279" s="13">
        <f t="shared" si="482"/>
        <v>2.383494364609389E-3</v>
      </c>
      <c r="AV279" s="13">
        <f t="shared" si="483"/>
        <v>1.0846665424138189E-3</v>
      </c>
      <c r="AW279" s="13">
        <f t="shared" si="484"/>
        <v>3.0260820503693653E-5</v>
      </c>
      <c r="AX279" s="13">
        <f t="shared" si="485"/>
        <v>1.7979462546569482E-3</v>
      </c>
      <c r="AY279" s="13">
        <f t="shared" si="486"/>
        <v>2.7248930035146902E-3</v>
      </c>
      <c r="AZ279" s="13">
        <f t="shared" si="487"/>
        <v>2.0648675847154351E-3</v>
      </c>
      <c r="BA279" s="13">
        <f t="shared" si="488"/>
        <v>1.0431426449672384E-3</v>
      </c>
      <c r="BB279" s="13">
        <f t="shared" si="489"/>
        <v>3.9523596542119413E-4</v>
      </c>
      <c r="BC279" s="13">
        <f t="shared" si="490"/>
        <v>1.1980065745837035E-4</v>
      </c>
      <c r="BD279" s="13">
        <f t="shared" si="491"/>
        <v>5.9890861442633738E-4</v>
      </c>
      <c r="BE279" s="13">
        <f t="shared" si="492"/>
        <v>1.0901911843003271E-3</v>
      </c>
      <c r="BF279" s="13">
        <f t="shared" si="493"/>
        <v>9.9223553451854027E-4</v>
      </c>
      <c r="BG279" s="13">
        <f t="shared" si="494"/>
        <v>6.0205425136396586E-4</v>
      </c>
      <c r="BH279" s="13">
        <f t="shared" si="495"/>
        <v>2.7397929395965337E-4</v>
      </c>
      <c r="BI279" s="13">
        <f t="shared" si="496"/>
        <v>9.9744703536028099E-5</v>
      </c>
      <c r="BJ279" s="14">
        <f t="shared" si="497"/>
        <v>0.44783119353682554</v>
      </c>
      <c r="BK279" s="14">
        <f t="shared" si="498"/>
        <v>0.22891040696122095</v>
      </c>
      <c r="BL279" s="14">
        <f t="shared" si="499"/>
        <v>0.30159636516502619</v>
      </c>
      <c r="BM279" s="14">
        <f t="shared" si="500"/>
        <v>0.64401211051172191</v>
      </c>
      <c r="BN279" s="14">
        <f t="shared" si="501"/>
        <v>0.35227663527862729</v>
      </c>
    </row>
    <row r="280" spans="1:66" x14ac:dyDescent="0.25">
      <c r="A280" t="s">
        <v>341</v>
      </c>
      <c r="B280" t="s">
        <v>152</v>
      </c>
      <c r="C280" t="s">
        <v>153</v>
      </c>
      <c r="D280" s="11">
        <v>44416</v>
      </c>
      <c r="E280" s="10">
        <f>VLOOKUP(A280,home!$A$2:$E$405,3,FALSE)</f>
        <v>1.3095000000000001</v>
      </c>
      <c r="F280" s="10">
        <f>VLOOKUP(B280,home!$B$2:$E$405,3,FALSE)</f>
        <v>0.76370000000000005</v>
      </c>
      <c r="G280" s="10">
        <f>VLOOKUP(C280,away!$B$2:$E$405,4,FALSE)</f>
        <v>0.76370000000000005</v>
      </c>
      <c r="H280" s="10">
        <f>VLOOKUP(A280,away!$A$2:$E$405,3,FALSE)</f>
        <v>1.2142999999999999</v>
      </c>
      <c r="I280" s="10">
        <f>VLOOKUP(C280,away!$B$2:$E$405,3,FALSE)</f>
        <v>0</v>
      </c>
      <c r="J280" s="10">
        <f>VLOOKUP(B280,home!$B$2:$E$405,4,FALSE)</f>
        <v>0.54900000000000004</v>
      </c>
      <c r="K280" s="12">
        <f t="shared" si="446"/>
        <v>0.7637497550550002</v>
      </c>
      <c r="L280" s="12">
        <f t="shared" si="447"/>
        <v>0</v>
      </c>
      <c r="M280" s="13">
        <f t="shared" si="448"/>
        <v>0.46591607620548731</v>
      </c>
      <c r="N280" s="13">
        <f t="shared" si="449"/>
        <v>0.35584328907812773</v>
      </c>
      <c r="O280" s="13">
        <f t="shared" si="450"/>
        <v>0</v>
      </c>
      <c r="P280" s="13">
        <f t="shared" si="451"/>
        <v>0</v>
      </c>
      <c r="Q280" s="13">
        <f t="shared" si="452"/>
        <v>0.13588761243569283</v>
      </c>
      <c r="R280" s="13">
        <f t="shared" si="453"/>
        <v>0</v>
      </c>
      <c r="S280" s="13">
        <f t="shared" si="454"/>
        <v>0</v>
      </c>
      <c r="T280" s="13">
        <f t="shared" si="455"/>
        <v>0</v>
      </c>
      <c r="U280" s="13">
        <f t="shared" si="456"/>
        <v>0</v>
      </c>
      <c r="V280" s="13">
        <f t="shared" si="457"/>
        <v>0</v>
      </c>
      <c r="W280" s="13">
        <f t="shared" si="458"/>
        <v>3.4594710237589733E-2</v>
      </c>
      <c r="X280" s="13">
        <f t="shared" si="459"/>
        <v>0</v>
      </c>
      <c r="Y280" s="13">
        <f t="shared" si="460"/>
        <v>0</v>
      </c>
      <c r="Z280" s="13">
        <f t="shared" si="461"/>
        <v>0</v>
      </c>
      <c r="AA280" s="13">
        <f t="shared" si="462"/>
        <v>0</v>
      </c>
      <c r="AB280" s="13">
        <f t="shared" si="463"/>
        <v>0</v>
      </c>
      <c r="AC280" s="13">
        <f t="shared" si="464"/>
        <v>0</v>
      </c>
      <c r="AD280" s="13">
        <f t="shared" si="465"/>
        <v>6.6054253675394657E-3</v>
      </c>
      <c r="AE280" s="13">
        <f t="shared" si="466"/>
        <v>0</v>
      </c>
      <c r="AF280" s="13">
        <f t="shared" si="467"/>
        <v>0</v>
      </c>
      <c r="AG280" s="13">
        <f t="shared" si="468"/>
        <v>0</v>
      </c>
      <c r="AH280" s="13">
        <f t="shared" si="469"/>
        <v>0</v>
      </c>
      <c r="AI280" s="13">
        <f t="shared" si="470"/>
        <v>0</v>
      </c>
      <c r="AJ280" s="13">
        <f t="shared" si="471"/>
        <v>0</v>
      </c>
      <c r="AK280" s="13">
        <f t="shared" si="472"/>
        <v>0</v>
      </c>
      <c r="AL280" s="13">
        <f t="shared" si="473"/>
        <v>0</v>
      </c>
      <c r="AM280" s="13">
        <f t="shared" si="474"/>
        <v>1.0089784012984708E-3</v>
      </c>
      <c r="AN280" s="13">
        <f t="shared" si="475"/>
        <v>0</v>
      </c>
      <c r="AO280" s="13">
        <f t="shared" si="476"/>
        <v>0</v>
      </c>
      <c r="AP280" s="13">
        <f t="shared" si="477"/>
        <v>0</v>
      </c>
      <c r="AQ280" s="13">
        <f t="shared" si="478"/>
        <v>0</v>
      </c>
      <c r="AR280" s="13">
        <f t="shared" si="479"/>
        <v>0</v>
      </c>
      <c r="AS280" s="13">
        <f t="shared" si="480"/>
        <v>0</v>
      </c>
      <c r="AT280" s="13">
        <f t="shared" si="481"/>
        <v>0</v>
      </c>
      <c r="AU280" s="13">
        <f t="shared" si="482"/>
        <v>0</v>
      </c>
      <c r="AV280" s="13">
        <f t="shared" si="483"/>
        <v>0</v>
      </c>
      <c r="AW280" s="13">
        <f t="shared" si="484"/>
        <v>0</v>
      </c>
      <c r="AX280" s="13">
        <f t="shared" si="485"/>
        <v>1.2843450114124872E-4</v>
      </c>
      <c r="AY280" s="13">
        <f t="shared" si="486"/>
        <v>0</v>
      </c>
      <c r="AZ280" s="13">
        <f t="shared" si="487"/>
        <v>0</v>
      </c>
      <c r="BA280" s="13">
        <f t="shared" si="488"/>
        <v>0</v>
      </c>
      <c r="BB280" s="13">
        <f t="shared" si="489"/>
        <v>0</v>
      </c>
      <c r="BC280" s="13">
        <f t="shared" si="490"/>
        <v>0</v>
      </c>
      <c r="BD280" s="13">
        <f t="shared" si="491"/>
        <v>0</v>
      </c>
      <c r="BE280" s="13">
        <f t="shared" si="492"/>
        <v>0</v>
      </c>
      <c r="BF280" s="13">
        <f t="shared" si="493"/>
        <v>0</v>
      </c>
      <c r="BG280" s="13">
        <f t="shared" si="494"/>
        <v>0</v>
      </c>
      <c r="BH280" s="13">
        <f t="shared" si="495"/>
        <v>0</v>
      </c>
      <c r="BI280" s="13">
        <f t="shared" si="496"/>
        <v>0</v>
      </c>
      <c r="BJ280" s="14">
        <f t="shared" si="497"/>
        <v>0.53406845002138947</v>
      </c>
      <c r="BK280" s="14">
        <f t="shared" si="498"/>
        <v>0.46591607620548731</v>
      </c>
      <c r="BL280" s="14">
        <f t="shared" si="499"/>
        <v>0</v>
      </c>
      <c r="BM280" s="14">
        <f t="shared" si="500"/>
        <v>4.233754850756892E-2</v>
      </c>
      <c r="BN280" s="14">
        <f t="shared" si="501"/>
        <v>0.95764697771930785</v>
      </c>
    </row>
    <row r="281" spans="1:66" x14ac:dyDescent="0.25">
      <c r="A281" t="s">
        <v>341</v>
      </c>
      <c r="B281" t="s">
        <v>148</v>
      </c>
      <c r="C281" t="s">
        <v>147</v>
      </c>
      <c r="D281" s="11">
        <v>44416</v>
      </c>
      <c r="E281" s="10">
        <f>VLOOKUP(A281,home!$A$2:$E$405,3,FALSE)</f>
        <v>1.3095000000000001</v>
      </c>
      <c r="F281" s="10">
        <f>VLOOKUP(B281,home!$B$2:$E$405,3,FALSE)</f>
        <v>1.5273000000000001</v>
      </c>
      <c r="G281" s="10">
        <f>VLOOKUP(C281,away!$B$2:$E$405,4,FALSE)</f>
        <v>1.7181999999999999</v>
      </c>
      <c r="H281" s="10">
        <f>VLOOKUP(A281,away!$A$2:$E$405,3,FALSE)</f>
        <v>1.2142999999999999</v>
      </c>
      <c r="I281" s="10">
        <f>VLOOKUP(C281,away!$B$2:$E$405,3,FALSE)</f>
        <v>1.4412</v>
      </c>
      <c r="J281" s="10">
        <f>VLOOKUP(B281,home!$B$2:$E$405,4,FALSE)</f>
        <v>0.82350000000000001</v>
      </c>
      <c r="K281" s="12">
        <f t="shared" si="446"/>
        <v>3.4363988831700008</v>
      </c>
      <c r="L281" s="12">
        <f t="shared" si="447"/>
        <v>1.4411654832599998</v>
      </c>
      <c r="M281" s="13">
        <f t="shared" si="448"/>
        <v>7.6155401222053436E-3</v>
      </c>
      <c r="N281" s="13">
        <f t="shared" si="449"/>
        <v>2.6170033570682774E-2</v>
      </c>
      <c r="O281" s="13">
        <f t="shared" si="450"/>
        <v>1.0975253560503981E-2</v>
      </c>
      <c r="P281" s="13">
        <f t="shared" si="451"/>
        <v>3.7715349077823458E-2</v>
      </c>
      <c r="Q281" s="13">
        <f t="shared" si="452"/>
        <v>4.4965337067407872E-2</v>
      </c>
      <c r="R281" s="13">
        <f t="shared" si="453"/>
        <v>7.9085783007123781E-3</v>
      </c>
      <c r="S281" s="13">
        <f t="shared" si="454"/>
        <v>4.6695557151439457E-2</v>
      </c>
      <c r="T281" s="13">
        <f t="shared" si="455"/>
        <v>6.4802491724699637E-2</v>
      </c>
      <c r="U281" s="13">
        <f t="shared" si="456"/>
        <v>2.717702964003052E-2</v>
      </c>
      <c r="V281" s="13">
        <f t="shared" si="457"/>
        <v>2.5695109533186641E-2</v>
      </c>
      <c r="W281" s="13">
        <f t="shared" si="458"/>
        <v>5.1506278026601009E-2</v>
      </c>
      <c r="X281" s="13">
        <f t="shared" si="459"/>
        <v>7.4229070063130356E-2</v>
      </c>
      <c r="Y281" s="13">
        <f t="shared" si="460"/>
        <v>5.3488186814735827E-2</v>
      </c>
      <c r="Z281" s="13">
        <f t="shared" si="461"/>
        <v>3.7991900228819017E-3</v>
      </c>
      <c r="AA281" s="13">
        <f t="shared" si="462"/>
        <v>1.3055532351581979E-2</v>
      </c>
      <c r="AB281" s="13">
        <f t="shared" si="463"/>
        <v>2.2432008396083069E-2</v>
      </c>
      <c r="AC281" s="13">
        <f t="shared" si="464"/>
        <v>7.9533100253400546E-3</v>
      </c>
      <c r="AD281" s="13">
        <f t="shared" si="465"/>
        <v>4.4249029071713818E-2</v>
      </c>
      <c r="AE281" s="13">
        <f t="shared" si="466"/>
        <v>6.3770173365922223E-2</v>
      </c>
      <c r="AF281" s="13">
        <f t="shared" si="467"/>
        <v>4.595168635823664E-2</v>
      </c>
      <c r="AG281" s="13">
        <f t="shared" si="468"/>
        <v>2.2074661425693354E-2</v>
      </c>
      <c r="AH281" s="13">
        <f t="shared" si="469"/>
        <v>1.3688153813307903E-3</v>
      </c>
      <c r="AI281" s="13">
        <f t="shared" si="470"/>
        <v>4.7037956476710472E-3</v>
      </c>
      <c r="AJ281" s="13">
        <f t="shared" si="471"/>
        <v>8.0820590551583509E-3</v>
      </c>
      <c r="AK281" s="13">
        <f t="shared" si="472"/>
        <v>9.2577262369533814E-3</v>
      </c>
      <c r="AL281" s="13">
        <f t="shared" si="473"/>
        <v>1.575525092725735E-3</v>
      </c>
      <c r="AM281" s="13">
        <f t="shared" si="474"/>
        <v>3.0411462816678843E-2</v>
      </c>
      <c r="AN281" s="13">
        <f t="shared" si="475"/>
        <v>4.3827950506842475E-2</v>
      </c>
      <c r="AO281" s="13">
        <f t="shared" si="476"/>
        <v>3.1581664736244498E-2</v>
      </c>
      <c r="AP281" s="13">
        <f t="shared" si="477"/>
        <v>1.5171468373921703E-2</v>
      </c>
      <c r="AQ281" s="13">
        <f t="shared" si="478"/>
        <v>5.4661491377166645E-3</v>
      </c>
      <c r="AR281" s="13">
        <f t="shared" si="479"/>
        <v>3.9453789610586218E-4</v>
      </c>
      <c r="AS281" s="13">
        <f t="shared" si="480"/>
        <v>1.3557895855464267E-3</v>
      </c>
      <c r="AT281" s="13">
        <f t="shared" si="481"/>
        <v>2.3295169087926304E-3</v>
      </c>
      <c r="AU281" s="13">
        <f t="shared" si="482"/>
        <v>2.6683831012335422E-3</v>
      </c>
      <c r="AV281" s="13">
        <f t="shared" si="483"/>
        <v>2.2924071772371618E-3</v>
      </c>
      <c r="AW281" s="13">
        <f t="shared" si="484"/>
        <v>2.1674058678954996E-4</v>
      </c>
      <c r="AX281" s="13">
        <f t="shared" si="485"/>
        <v>1.7417652809800205E-2</v>
      </c>
      <c r="AY281" s="13">
        <f t="shared" si="486"/>
        <v>2.5101720028890603E-2</v>
      </c>
      <c r="AZ281" s="13">
        <f t="shared" si="487"/>
        <v>1.8087866238046674E-2</v>
      </c>
      <c r="BA281" s="13">
        <f t="shared" si="488"/>
        <v>8.6892028293655919E-3</v>
      </c>
      <c r="BB281" s="13">
        <f t="shared" si="489"/>
        <v>3.1306447986817029E-3</v>
      </c>
      <c r="BC281" s="13">
        <f t="shared" si="490"/>
        <v>9.0235544484150497E-4</v>
      </c>
      <c r="BD281" s="13">
        <f t="shared" si="491"/>
        <v>9.4765732950964765E-5</v>
      </c>
      <c r="BE281" s="13">
        <f t="shared" si="492"/>
        <v>3.2565285887548186E-4</v>
      </c>
      <c r="BF281" s="13">
        <f t="shared" si="493"/>
        <v>5.59536560270412E-4</v>
      </c>
      <c r="BG281" s="13">
        <f t="shared" si="494"/>
        <v>6.4093027026867588E-4</v>
      </c>
      <c r="BH281" s="13">
        <f t="shared" si="495"/>
        <v>5.5062301623528111E-4</v>
      </c>
      <c r="BI281" s="13">
        <f t="shared" si="496"/>
        <v>3.7843206360772331E-4</v>
      </c>
      <c r="BJ281" s="14">
        <f t="shared" si="497"/>
        <v>0.69099508520985409</v>
      </c>
      <c r="BK281" s="14">
        <f t="shared" si="498"/>
        <v>0.15235211103161128</v>
      </c>
      <c r="BL281" s="14">
        <f t="shared" si="499"/>
        <v>0.11655137374114967</v>
      </c>
      <c r="BM281" s="14">
        <f t="shared" si="500"/>
        <v>0.80346268886406025</v>
      </c>
      <c r="BN281" s="14">
        <f t="shared" si="501"/>
        <v>0.13535009169933582</v>
      </c>
    </row>
    <row r="282" spans="1:66" x14ac:dyDescent="0.25">
      <c r="A282" t="s">
        <v>341</v>
      </c>
      <c r="B282" t="s">
        <v>145</v>
      </c>
      <c r="C282" t="s">
        <v>146</v>
      </c>
      <c r="D282" s="11">
        <v>44416</v>
      </c>
      <c r="E282" s="10">
        <f>VLOOKUP(A282,home!$A$2:$E$405,3,FALSE)</f>
        <v>1.3095000000000001</v>
      </c>
      <c r="F282" s="10">
        <f>VLOOKUP(B282,home!$B$2:$E$405,3,FALSE)</f>
        <v>1.0182</v>
      </c>
      <c r="G282" s="10">
        <f>VLOOKUP(C282,away!$B$2:$E$405,4,FALSE)</f>
        <v>1.0182</v>
      </c>
      <c r="H282" s="10">
        <f>VLOOKUP(A282,away!$A$2:$E$405,3,FALSE)</f>
        <v>1.2142999999999999</v>
      </c>
      <c r="I282" s="10">
        <f>VLOOKUP(C282,away!$B$2:$E$405,3,FALSE)</f>
        <v>0</v>
      </c>
      <c r="J282" s="10">
        <f>VLOOKUP(B282,home!$B$2:$E$405,4,FALSE)</f>
        <v>0.54900000000000004</v>
      </c>
      <c r="K282" s="12">
        <f t="shared" si="446"/>
        <v>1.35759955878</v>
      </c>
      <c r="L282" s="12">
        <f t="shared" si="447"/>
        <v>0</v>
      </c>
      <c r="M282" s="13">
        <f t="shared" si="448"/>
        <v>0.25727761610898819</v>
      </c>
      <c r="N282" s="13">
        <f t="shared" si="449"/>
        <v>0.34927997811353262</v>
      </c>
      <c r="O282" s="13">
        <f t="shared" si="450"/>
        <v>0</v>
      </c>
      <c r="P282" s="13">
        <f t="shared" si="451"/>
        <v>0</v>
      </c>
      <c r="Q282" s="13">
        <f t="shared" si="452"/>
        <v>0.23709117208881</v>
      </c>
      <c r="R282" s="13">
        <f t="shared" si="453"/>
        <v>0</v>
      </c>
      <c r="S282" s="13">
        <f t="shared" si="454"/>
        <v>0</v>
      </c>
      <c r="T282" s="13">
        <f t="shared" si="455"/>
        <v>0</v>
      </c>
      <c r="U282" s="13">
        <f t="shared" si="456"/>
        <v>0</v>
      </c>
      <c r="V282" s="13">
        <f t="shared" si="457"/>
        <v>0</v>
      </c>
      <c r="W282" s="13">
        <f t="shared" si="458"/>
        <v>0.10729162353946715</v>
      </c>
      <c r="X282" s="13">
        <f t="shared" si="459"/>
        <v>0</v>
      </c>
      <c r="Y282" s="13">
        <f t="shared" si="460"/>
        <v>0</v>
      </c>
      <c r="Z282" s="13">
        <f t="shared" si="461"/>
        <v>0</v>
      </c>
      <c r="AA282" s="13">
        <f t="shared" si="462"/>
        <v>0</v>
      </c>
      <c r="AB282" s="13">
        <f t="shared" si="463"/>
        <v>0</v>
      </c>
      <c r="AC282" s="13">
        <f t="shared" si="464"/>
        <v>0</v>
      </c>
      <c r="AD282" s="13">
        <f t="shared" si="465"/>
        <v>3.6414765194492639E-2</v>
      </c>
      <c r="AE282" s="13">
        <f t="shared" si="466"/>
        <v>0</v>
      </c>
      <c r="AF282" s="13">
        <f t="shared" si="467"/>
        <v>0</v>
      </c>
      <c r="AG282" s="13">
        <f t="shared" si="468"/>
        <v>0</v>
      </c>
      <c r="AH282" s="13">
        <f t="shared" si="469"/>
        <v>0</v>
      </c>
      <c r="AI282" s="13">
        <f t="shared" si="470"/>
        <v>0</v>
      </c>
      <c r="AJ282" s="13">
        <f t="shared" si="471"/>
        <v>0</v>
      </c>
      <c r="AK282" s="13">
        <f t="shared" si="472"/>
        <v>0</v>
      </c>
      <c r="AL282" s="13">
        <f t="shared" si="473"/>
        <v>0</v>
      </c>
      <c r="AM282" s="13">
        <f t="shared" si="474"/>
        <v>9.8873338322240881E-3</v>
      </c>
      <c r="AN282" s="13">
        <f t="shared" si="475"/>
        <v>0</v>
      </c>
      <c r="AO282" s="13">
        <f t="shared" si="476"/>
        <v>0</v>
      </c>
      <c r="AP282" s="13">
        <f t="shared" si="477"/>
        <v>0</v>
      </c>
      <c r="AQ282" s="13">
        <f t="shared" si="478"/>
        <v>0</v>
      </c>
      <c r="AR282" s="13">
        <f t="shared" si="479"/>
        <v>0</v>
      </c>
      <c r="AS282" s="13">
        <f t="shared" si="480"/>
        <v>0</v>
      </c>
      <c r="AT282" s="13">
        <f t="shared" si="481"/>
        <v>0</v>
      </c>
      <c r="AU282" s="13">
        <f t="shared" si="482"/>
        <v>0</v>
      </c>
      <c r="AV282" s="13">
        <f t="shared" si="483"/>
        <v>0</v>
      </c>
      <c r="AW282" s="13">
        <f t="shared" si="484"/>
        <v>0</v>
      </c>
      <c r="AX282" s="13">
        <f t="shared" si="485"/>
        <v>2.2371733413563276E-3</v>
      </c>
      <c r="AY282" s="13">
        <f t="shared" si="486"/>
        <v>0</v>
      </c>
      <c r="AZ282" s="13">
        <f t="shared" si="487"/>
        <v>0</v>
      </c>
      <c r="BA282" s="13">
        <f t="shared" si="488"/>
        <v>0</v>
      </c>
      <c r="BB282" s="13">
        <f t="shared" si="489"/>
        <v>0</v>
      </c>
      <c r="BC282" s="13">
        <f t="shared" si="490"/>
        <v>0</v>
      </c>
      <c r="BD282" s="13">
        <f t="shared" si="491"/>
        <v>0</v>
      </c>
      <c r="BE282" s="13">
        <f t="shared" si="492"/>
        <v>0</v>
      </c>
      <c r="BF282" s="13">
        <f t="shared" si="493"/>
        <v>0</v>
      </c>
      <c r="BG282" s="13">
        <f t="shared" si="494"/>
        <v>0</v>
      </c>
      <c r="BH282" s="13">
        <f t="shared" si="495"/>
        <v>0</v>
      </c>
      <c r="BI282" s="13">
        <f t="shared" si="496"/>
        <v>0</v>
      </c>
      <c r="BJ282" s="14">
        <f t="shared" si="497"/>
        <v>0.74220204610988283</v>
      </c>
      <c r="BK282" s="14">
        <f t="shared" si="498"/>
        <v>0.25727761610898819</v>
      </c>
      <c r="BL282" s="14">
        <f t="shared" si="499"/>
        <v>0</v>
      </c>
      <c r="BM282" s="14">
        <f t="shared" si="500"/>
        <v>0.15583089590754023</v>
      </c>
      <c r="BN282" s="14">
        <f t="shared" si="501"/>
        <v>0.84364876631133079</v>
      </c>
    </row>
    <row r="283" spans="1:66" x14ac:dyDescent="0.25">
      <c r="A283" t="s">
        <v>351</v>
      </c>
      <c r="B283" t="s">
        <v>156</v>
      </c>
      <c r="C283" t="s">
        <v>161</v>
      </c>
      <c r="D283" s="11">
        <v>44416</v>
      </c>
      <c r="E283" s="10">
        <f>VLOOKUP(A283,home!$A$2:$E$405,3,FALSE)</f>
        <v>1.2019</v>
      </c>
      <c r="F283" s="10">
        <f>VLOOKUP(B283,home!$B$2:$E$405,3,FALSE)</f>
        <v>0.47539999999999999</v>
      </c>
      <c r="G283" s="10">
        <f>VLOOKUP(C283,away!$B$2:$E$405,4,FALSE)</f>
        <v>1.0168999999999999</v>
      </c>
      <c r="H283" s="10">
        <f>VLOOKUP(A283,away!$A$2:$E$405,3,FALSE)</f>
        <v>1.1635</v>
      </c>
      <c r="I283" s="10">
        <f>VLOOKUP(C283,away!$B$2:$E$405,3,FALSE)</f>
        <v>1.2415</v>
      </c>
      <c r="J283" s="10">
        <f>VLOOKUP(B283,home!$B$2:$E$405,4,FALSE)</f>
        <v>1.105</v>
      </c>
      <c r="K283" s="12">
        <f t="shared" ref="K283:K346" si="502">E283*F283*G283</f>
        <v>0.58103963709399986</v>
      </c>
      <c r="L283" s="12">
        <f t="shared" ref="L283:L346" si="503">H283*I283*J283</f>
        <v>1.5961562012500001</v>
      </c>
      <c r="M283" s="13">
        <f t="shared" ref="M283:M346" si="504">_xlfn.POISSON.DIST(0,K283,FALSE) * _xlfn.POISSON.DIST(0,L283,FALSE)</f>
        <v>0.11335896222293783</v>
      </c>
      <c r="N283" s="13">
        <f t="shared" ref="N283:N346" si="505">_xlfn.POISSON.DIST(1,K283,FALSE) * _xlfn.POISSON.DIST(0,L283,FALSE)</f>
        <v>6.5866050271368229E-2</v>
      </c>
      <c r="O283" s="13">
        <f t="shared" ref="O283:O346" si="506">_xlfn.POISSON.DIST(0,K283,FALSE) * _xlfn.POISSON.DIST(1,L283,FALSE)</f>
        <v>0.18093861051940671</v>
      </c>
      <c r="P283" s="13">
        <f t="shared" ref="P283:P346" si="507">_xlfn.POISSON.DIST(1,K283,FALSE) * _xlfn.POISSON.DIST(1,L283,FALSE)</f>
        <v>0.10513250459248866</v>
      </c>
      <c r="Q283" s="13">
        <f t="shared" ref="Q283:Q346" si="508">_xlfn.POISSON.DIST(2,K283,FALSE) * _xlfn.POISSON.DIST(0,L283,FALSE)</f>
        <v>1.9135392973245475E-2</v>
      </c>
      <c r="R283" s="13">
        <f t="shared" ref="R283:R346" si="509">_xlfn.POISSON.DIST(0,K283,FALSE) * _xlfn.POISSON.DIST(2,L283,FALSE)</f>
        <v>0.14440314261305476</v>
      </c>
      <c r="S283" s="13">
        <f t="shared" ref="S283:S346" si="510">_xlfn.POISSON.DIST(2,K283,FALSE) * _xlfn.POISSON.DIST(2,L283,FALSE)</f>
        <v>2.4375760207103286E-2</v>
      </c>
      <c r="T283" s="13">
        <f t="shared" ref="T283:T346" si="511">_xlfn.POISSON.DIST(2,K283,FALSE) * _xlfn.POISSON.DIST(1,L283,FALSE)</f>
        <v>3.0543076157601441E-2</v>
      </c>
      <c r="U283" s="13">
        <f t="shared" ref="U283:U346" si="512">_xlfn.POISSON.DIST(1,K283,FALSE) * _xlfn.POISSON.DIST(2,L283,FALSE)</f>
        <v>8.390394957912245E-2</v>
      </c>
      <c r="V283" s="13">
        <f t="shared" ref="V283:V346" si="513">_xlfn.POISSON.DIST(3,K283,FALSE) * _xlfn.POISSON.DIST(3,L283,FALSE)</f>
        <v>2.5118679749366788E-3</v>
      </c>
      <c r="W283" s="13">
        <f t="shared" ref="W283:W346" si="514">_xlfn.POISSON.DIST(3,K283,FALSE) * _xlfn.POISSON.DIST(0,L283,FALSE)</f>
        <v>3.7061405962752077E-3</v>
      </c>
      <c r="X283" s="13">
        <f t="shared" ref="X283:X346" si="515">_xlfn.POISSON.DIST(3,K283,FALSE) * _xlfn.POISSON.DIST(1,L283,FALSE)</f>
        <v>5.9155792954490461E-3</v>
      </c>
      <c r="Y283" s="13">
        <f t="shared" ref="Y283:Y346" si="516">_xlfn.POISSON.DIST(3,K283,FALSE) * _xlfn.POISSON.DIST(2,L283,FALSE)</f>
        <v>4.7210942882085511E-3</v>
      </c>
      <c r="Z283" s="13">
        <f t="shared" ref="Z283:Z346" si="517">_xlfn.POISSON.DIST(0,K283,FALSE) * _xlfn.POISSON.DIST(3,L283,FALSE)</f>
        <v>7.6829990520605185E-2</v>
      </c>
      <c r="AA283" s="13">
        <f t="shared" ref="AA283:AA346" si="518">_xlfn.POISSON.DIST(1,K283,FALSE) * _xlfn.POISSON.DIST(3,L283,FALSE)</f>
        <v>4.4641269810027889E-2</v>
      </c>
      <c r="AB283" s="13">
        <f t="shared" ref="AB283:AB346" si="519">_xlfn.POISSON.DIST(2,K283,FALSE) * _xlfn.POISSON.DIST(3,L283,FALSE)</f>
        <v>1.2969173604916968E-2</v>
      </c>
      <c r="AC283" s="13">
        <f t="shared" ref="AC283:AC346" si="520">_xlfn.POISSON.DIST(4,K283,FALSE) * _xlfn.POISSON.DIST(4,L283,FALSE)</f>
        <v>1.4559886037693889E-4</v>
      </c>
      <c r="AD283" s="13">
        <f t="shared" ref="AD283:AD346" si="521">_xlfn.POISSON.DIST(4,K283,FALSE) * _xlfn.POISSON.DIST(0,L283,FALSE)</f>
        <v>5.3835364676977173E-4</v>
      </c>
      <c r="AE283" s="13">
        <f t="shared" ref="AE283:AE346" si="522">_xlfn.POISSON.DIST(4,K283,FALSE) * _xlfn.POISSON.DIST(1,L283,FALSE)</f>
        <v>8.5929651175712328E-4</v>
      </c>
      <c r="AF283" s="13">
        <f t="shared" ref="AF283:AF346" si="523">_xlfn.POISSON.DIST(4,K283,FALSE) * _xlfn.POISSON.DIST(2,L283,FALSE)</f>
        <v>6.8578572797681301E-4</v>
      </c>
      <c r="AG283" s="13">
        <f t="shared" ref="AG283:AG346" si="524">_xlfn.POISSON.DIST(4,K283,FALSE) * _xlfn.POISSON.DIST(3,L283,FALSE)</f>
        <v>3.6487371414631201E-4</v>
      </c>
      <c r="AH283" s="13">
        <f t="shared" ref="AH283:AH346" si="525">_xlfn.POISSON.DIST(0,K283,FALSE) * _xlfn.POISSON.DIST(4,L283,FALSE)</f>
        <v>3.0658166452860663E-2</v>
      </c>
      <c r="AI283" s="13">
        <f t="shared" ref="AI283:AI346" si="526">_xlfn.POISSON.DIST(1,K283,FALSE) * _xlfn.POISSON.DIST(4,L283,FALSE)</f>
        <v>1.7813609909737599E-2</v>
      </c>
      <c r="AJ283" s="13">
        <f t="shared" ref="AJ283:AJ346" si="527">_xlfn.POISSON.DIST(2,K283,FALSE) * _xlfn.POISSON.DIST(4,L283,FALSE)</f>
        <v>5.1752067186440071E-3</v>
      </c>
      <c r="AK283" s="13">
        <f t="shared" ref="AK283:AK346" si="528">_xlfn.POISSON.DIST(3,K283,FALSE) * _xlfn.POISSON.DIST(4,L283,FALSE)</f>
        <v>1.0023334112291146E-3</v>
      </c>
      <c r="AL283" s="13">
        <f t="shared" ref="AL283:AL346" si="529">_xlfn.POISSON.DIST(5,K283,FALSE) * _xlfn.POISSON.DIST(5,L283,FALSE)</f>
        <v>5.4013101591864408E-6</v>
      </c>
      <c r="AM283" s="13">
        <f t="shared" ref="AM283:AM346" si="530">_xlfn.POISSON.DIST(5,K283,FALSE) * _xlfn.POISSON.DIST(0,L283,FALSE)</f>
        <v>6.2560961509467935E-5</v>
      </c>
      <c r="AN283" s="13">
        <f t="shared" ref="AN283:AN346" si="531">_xlfn.POISSON.DIST(5,K283,FALSE) * _xlfn.POISSON.DIST(1,L283,FALSE)</f>
        <v>9.9857066669499812E-5</v>
      </c>
      <c r="AO283" s="13">
        <f t="shared" ref="AO283:AO346" si="532">_xlfn.POISSON.DIST(5,K283,FALSE) * _xlfn.POISSON.DIST(2,L283,FALSE)</f>
        <v>7.9693738101578417E-5</v>
      </c>
      <c r="AP283" s="13">
        <f t="shared" ref="AP283:AP346" si="533">_xlfn.POISSON.DIST(5,K283,FALSE) * _xlfn.POISSON.DIST(3,L283,FALSE)</f>
        <v>4.240121809054261E-5</v>
      </c>
      <c r="AQ283" s="13">
        <f t="shared" ref="AQ283:AQ346" si="534">_xlfn.POISSON.DIST(5,K283,FALSE) * _xlfn.POISSON.DIST(4,L283,FALSE)</f>
        <v>1.6919741798943315E-5</v>
      </c>
      <c r="AR283" s="13">
        <f t="shared" ref="AR283:AR346" si="535">_xlfn.POISSON.DIST(0,K283,FALSE) * _xlfn.POISSON.DIST(5,L283,FALSE)</f>
        <v>9.7870445005376529E-3</v>
      </c>
      <c r="AS283" s="13">
        <f t="shared" ref="AS283:AS346" si="536">_xlfn.POISSON.DIST(1,K283,FALSE) * _xlfn.POISSON.DIST(5,L283,FALSE)</f>
        <v>5.6866607848152255E-3</v>
      </c>
      <c r="AT283" s="13">
        <f t="shared" ref="AT283:AT346" si="537">_xlfn.POISSON.DIST(2,K283,FALSE) * _xlfn.POISSON.DIST(5,L283,FALSE)</f>
        <v>1.6520876593428594E-3</v>
      </c>
      <c r="AU283" s="13">
        <f t="shared" ref="AU283:AU346" si="538">_xlfn.POISSON.DIST(3,K283,FALSE) * _xlfn.POISSON.DIST(5,L283,FALSE)</f>
        <v>3.1997613801068353E-4</v>
      </c>
      <c r="AV283" s="13">
        <f t="shared" ref="AV283:AV346" si="539">_xlfn.POISSON.DIST(4,K283,FALSE) * _xlfn.POISSON.DIST(5,L283,FALSE)</f>
        <v>4.6479704777116787E-5</v>
      </c>
      <c r="AW283" s="13">
        <f t="shared" ref="AW283:AW346" si="540">_xlfn.POISSON.DIST(6,K283,FALSE) * _xlfn.POISSON.DIST(6,L283,FALSE)</f>
        <v>1.3914825523684494E-7</v>
      </c>
      <c r="AX283" s="13">
        <f t="shared" ref="AX283:AX346" si="541">_xlfn.POISSON.DIST(6,K283,FALSE) * _xlfn.POISSON.DIST(0,L283,FALSE)</f>
        <v>6.0583997286188187E-6</v>
      </c>
      <c r="AY283" s="13">
        <f t="shared" ref="AY283:AY346" si="542">_xlfn.POISSON.DIST(6,K283,FALSE) * _xlfn.POISSON.DIST(1,L283,FALSE)</f>
        <v>9.6701522964862443E-6</v>
      </c>
      <c r="AZ283" s="13">
        <f t="shared" ref="AZ283:AZ346" si="543">_xlfn.POISSON.DIST(6,K283,FALSE) * _xlfn.POISSON.DIST(2,L283,FALSE)</f>
        <v>7.7175367775342246E-6</v>
      </c>
      <c r="BA283" s="13">
        <f t="shared" ref="BA283:BA346" si="544">_xlfn.POISSON.DIST(6,K283,FALSE) * _xlfn.POISSON.DIST(3,L283,FALSE)</f>
        <v>4.1061313952787332E-6</v>
      </c>
      <c r="BB283" s="13">
        <f t="shared" ref="BB283:BB346" si="545">_xlfn.POISSON.DIST(6,K283,FALSE) * _xlfn.POISSON.DIST(4,L283,FALSE)</f>
        <v>1.6385067724303657E-6</v>
      </c>
      <c r="BC283" s="13">
        <f t="shared" ref="BC283:BC346" si="546">_xlfn.POISSON.DIST(6,K283,FALSE) * _xlfn.POISSON.DIST(5,L283,FALSE)</f>
        <v>5.2306254912097018E-7</v>
      </c>
      <c r="BD283" s="13">
        <f t="shared" ref="BD283:BD346" si="547">_xlfn.POISSON.DIST(0,K283,FALSE) * _xlfn.POISSON.DIST(6,L283,FALSE)</f>
        <v>2.6036086285738153E-3</v>
      </c>
      <c r="BE283" s="13">
        <f t="shared" ref="BE283:BE346" si="548">_xlfn.POISSON.DIST(1,K283,FALSE) * _xlfn.POISSON.DIST(6,L283,FALSE)</f>
        <v>1.5127998126813361E-3</v>
      </c>
      <c r="BF283" s="13">
        <f t="shared" ref="BF283:BF346" si="549">_xlfn.POISSON.DIST(2,K283,FALSE) * _xlfn.POISSON.DIST(6,L283,FALSE)</f>
        <v>4.3949832707811728E-4</v>
      </c>
      <c r="BG283" s="13">
        <f t="shared" ref="BG283:BG346" si="550">_xlfn.POISSON.DIST(3,K283,FALSE) * _xlfn.POISSON.DIST(6,L283,FALSE)</f>
        <v>8.5121982822963083E-5</v>
      </c>
      <c r="BH283" s="13">
        <f t="shared" ref="BH283:BH346" si="551">_xlfn.POISSON.DIST(4,K283,FALSE) * _xlfn.POISSON.DIST(6,L283,FALSE)</f>
        <v>1.236481150204404E-5</v>
      </c>
      <c r="BI283" s="13">
        <f t="shared" ref="BI283:BI346" si="552">_xlfn.POISSON.DIST(5,K283,FALSE) * _xlfn.POISSON.DIST(6,L283,FALSE)</f>
        <v>1.4368891175766776E-6</v>
      </c>
      <c r="BJ283" s="14">
        <f t="shared" ref="BJ283:BJ346" si="553">SUM(N283,Q283,T283,W283,X283,Y283,AD283,AE283,AF283,AG283,AM283,AN283,AO283,AP283,AQ283,AX283,AY283,AZ283,BA283,BB283,BC283)</f>
        <v>0.13266678969848747</v>
      </c>
      <c r="BK283" s="14">
        <f t="shared" ref="BK283:BK346" si="554">SUM(M283,P283,S283,V283,AC283,AL283,AY283)</f>
        <v>0.24553976532029906</v>
      </c>
      <c r="BL283" s="14">
        <f t="shared" ref="BL283:BL346" si="555">SUM(O283,R283,U283,AA283,AB283,AH283,AI283,AJ283,AK283,AR283,AS283,AT283,AU283,AV283,BD283,BE283,BF283,BG283,BH283,BI283)</f>
        <v>0.54365254185825973</v>
      </c>
      <c r="BM283" s="14">
        <f t="shared" ref="BM283:BM346" si="556">SUM(S283:BI283)</f>
        <v>0.36984489320110847</v>
      </c>
      <c r="BN283" s="14">
        <f t="shared" ref="BN283:BN346" si="557">SUM(M283:R283)</f>
        <v>0.6288346631925017</v>
      </c>
    </row>
    <row r="284" spans="1:66" x14ac:dyDescent="0.25">
      <c r="A284" t="s">
        <v>351</v>
      </c>
      <c r="B284" t="s">
        <v>159</v>
      </c>
      <c r="C284" t="s">
        <v>160</v>
      </c>
      <c r="D284" s="11">
        <v>44416</v>
      </c>
      <c r="E284" s="10">
        <f>VLOOKUP(A284,home!$A$2:$E$405,3,FALSE)</f>
        <v>1.2019</v>
      </c>
      <c r="F284" s="10">
        <f>VLOOKUP(B284,home!$B$2:$E$405,3,FALSE)</f>
        <v>0.93600000000000005</v>
      </c>
      <c r="G284" s="10">
        <f>VLOOKUP(C284,away!$B$2:$E$405,4,FALSE)</f>
        <v>1.3311999999999999</v>
      </c>
      <c r="H284" s="10">
        <f>VLOOKUP(A284,away!$A$2:$E$405,3,FALSE)</f>
        <v>1.1635</v>
      </c>
      <c r="I284" s="10">
        <f>VLOOKUP(C284,away!$B$2:$E$405,3,FALSE)</f>
        <v>0.60160000000000002</v>
      </c>
      <c r="J284" s="10">
        <f>VLOOKUP(B284,home!$B$2:$E$405,4,FALSE)</f>
        <v>1.1818</v>
      </c>
      <c r="K284" s="12">
        <f t="shared" si="502"/>
        <v>1.4975712460799999</v>
      </c>
      <c r="L284" s="12">
        <f t="shared" si="503"/>
        <v>0.82721461887999992</v>
      </c>
      <c r="M284" s="13">
        <f t="shared" si="504"/>
        <v>9.7804385155085369E-2</v>
      </c>
      <c r="N284" s="13">
        <f t="shared" si="505"/>
        <v>0.14646903494878943</v>
      </c>
      <c r="O284" s="13">
        <f t="shared" si="506"/>
        <v>8.0905217190856679E-2</v>
      </c>
      <c r="P284" s="13">
        <f t="shared" si="507"/>
        <v>0.12116132692288425</v>
      </c>
      <c r="Q284" s="13">
        <f t="shared" si="508"/>
        <v>0.10967390759019685</v>
      </c>
      <c r="R284" s="13">
        <f t="shared" si="509"/>
        <v>3.3462989201969051E-2</v>
      </c>
      <c r="S284" s="13">
        <f t="shared" si="510"/>
        <v>3.7524051499419758E-2</v>
      </c>
      <c r="T284" s="13">
        <f t="shared" si="511"/>
        <v>9.0723859668305026E-2</v>
      </c>
      <c r="U284" s="13">
        <f t="shared" si="512"/>
        <v>5.0113210436754374E-2</v>
      </c>
      <c r="V284" s="13">
        <f t="shared" si="513"/>
        <v>5.1650307044380922E-3</v>
      </c>
      <c r="W284" s="13">
        <f t="shared" si="514"/>
        <v>5.4748163484104648E-2</v>
      </c>
      <c r="X284" s="13">
        <f t="shared" si="515"/>
        <v>4.5288481190883557E-2</v>
      </c>
      <c r="Y284" s="13">
        <f t="shared" si="516"/>
        <v>1.873164685398539E-2</v>
      </c>
      <c r="Z284" s="13">
        <f t="shared" si="517"/>
        <v>9.2270246197641292E-3</v>
      </c>
      <c r="AA284" s="13">
        <f t="shared" si="518"/>
        <v>1.3818126757431003E-2</v>
      </c>
      <c r="AB284" s="13">
        <f t="shared" si="519"/>
        <v>1.034681465330867E-2</v>
      </c>
      <c r="AC284" s="13">
        <f t="shared" si="520"/>
        <v>3.9990664321622952E-4</v>
      </c>
      <c r="AD284" s="13">
        <f t="shared" si="521"/>
        <v>2.0497318852370536E-2</v>
      </c>
      <c r="AE284" s="13">
        <f t="shared" si="522"/>
        <v>1.6955681802525532E-2</v>
      </c>
      <c r="AF284" s="13">
        <f t="shared" si="523"/>
        <v>7.0129939300633522E-3</v>
      </c>
      <c r="AG284" s="13">
        <f t="shared" si="524"/>
        <v>1.9337503670217033E-3</v>
      </c>
      <c r="AH284" s="13">
        <f t="shared" si="525"/>
        <v>1.9081824135586398E-3</v>
      </c>
      <c r="AI284" s="13">
        <f t="shared" si="526"/>
        <v>2.8576391148209539E-3</v>
      </c>
      <c r="AJ284" s="13">
        <f t="shared" si="527"/>
        <v>2.1397590850146826E-3</v>
      </c>
      <c r="AK284" s="13">
        <f t="shared" si="528"/>
        <v>1.0681472264188134E-3</v>
      </c>
      <c r="AL284" s="13">
        <f t="shared" si="529"/>
        <v>1.9816379177896382E-5</v>
      </c>
      <c r="AM284" s="13">
        <f t="shared" si="530"/>
        <v>6.1392390670087201E-3</v>
      </c>
      <c r="AN284" s="13">
        <f t="shared" si="531"/>
        <v>5.0784683050288252E-3</v>
      </c>
      <c r="AO284" s="13">
        <f t="shared" si="532"/>
        <v>2.1004916117192888E-3</v>
      </c>
      <c r="AP284" s="13">
        <f t="shared" si="533"/>
        <v>5.7918578934966947E-4</v>
      </c>
      <c r="AQ284" s="13">
        <f t="shared" si="534"/>
        <v>1.1977773799939968E-4</v>
      </c>
      <c r="AR284" s="13">
        <f t="shared" si="535"/>
        <v>3.1569527759708579E-4</v>
      </c>
      <c r="AS284" s="13">
        <f t="shared" si="536"/>
        <v>4.7277617025263924E-4</v>
      </c>
      <c r="AT284" s="13">
        <f t="shared" si="537"/>
        <v>3.5400799920108763E-4</v>
      </c>
      <c r="AU284" s="13">
        <f t="shared" si="538"/>
        <v>1.7671740016195358E-4</v>
      </c>
      <c r="AV284" s="13">
        <f t="shared" si="539"/>
        <v>6.6161724291138695E-5</v>
      </c>
      <c r="AW284" s="13">
        <f t="shared" si="540"/>
        <v>6.8191068671119607E-7</v>
      </c>
      <c r="AX284" s="13">
        <f t="shared" si="541"/>
        <v>1.5323246499272119E-3</v>
      </c>
      <c r="AY284" s="13">
        <f t="shared" si="542"/>
        <v>1.267561351289968E-3</v>
      </c>
      <c r="AZ284" s="13">
        <f t="shared" si="543"/>
        <v>5.2427264005717414E-4</v>
      </c>
      <c r="BA284" s="13">
        <f t="shared" si="544"/>
        <v>1.445619973780356E-4</v>
      </c>
      <c r="BB284" s="13">
        <f t="shared" si="545"/>
        <v>2.9895949391400813E-5</v>
      </c>
      <c r="BC284" s="13">
        <f t="shared" si="546"/>
        <v>4.9460732763726793E-6</v>
      </c>
      <c r="BD284" s="13">
        <f t="shared" si="547"/>
        <v>4.3524624789948164E-5</v>
      </c>
      <c r="BE284" s="13">
        <f t="shared" si="548"/>
        <v>6.5181226581847128E-5</v>
      </c>
      <c r="BF284" s="13">
        <f t="shared" si="549"/>
        <v>4.880676535659982E-5</v>
      </c>
      <c r="BG284" s="13">
        <f t="shared" si="550"/>
        <v>2.4363869470739134E-5</v>
      </c>
      <c r="BH284" s="13">
        <f t="shared" si="551"/>
        <v>9.1216575906563183E-6</v>
      </c>
      <c r="BI284" s="13">
        <f t="shared" si="552"/>
        <v>2.7320664248708526E-6</v>
      </c>
      <c r="BJ284" s="14">
        <f t="shared" si="553"/>
        <v>0.52955556386067215</v>
      </c>
      <c r="BK284" s="14">
        <f t="shared" si="554"/>
        <v>0.26334207865551157</v>
      </c>
      <c r="BL284" s="14">
        <f t="shared" si="555"/>
        <v>0.19819917486185143</v>
      </c>
      <c r="BM284" s="14">
        <f t="shared" si="556"/>
        <v>0.40958010154741425</v>
      </c>
      <c r="BN284" s="14">
        <f t="shared" si="557"/>
        <v>0.58947686100978181</v>
      </c>
    </row>
    <row r="285" spans="1:66" x14ac:dyDescent="0.25">
      <c r="A285" t="s">
        <v>351</v>
      </c>
      <c r="B285" t="s">
        <v>163</v>
      </c>
      <c r="C285" t="s">
        <v>164</v>
      </c>
      <c r="D285" s="11">
        <v>44416</v>
      </c>
      <c r="E285" s="10">
        <f>VLOOKUP(A285,home!$A$2:$E$405,3,FALSE)</f>
        <v>1.2019</v>
      </c>
      <c r="F285" s="10">
        <f>VLOOKUP(B285,home!$B$2:$E$405,3,FALSE)</f>
        <v>1.3867</v>
      </c>
      <c r="G285" s="10">
        <f>VLOOKUP(C285,away!$B$2:$E$405,4,FALSE)</f>
        <v>0.83199999999999996</v>
      </c>
      <c r="H285" s="10">
        <f>VLOOKUP(A285,away!$A$2:$E$405,3,FALSE)</f>
        <v>1.1635</v>
      </c>
      <c r="I285" s="10">
        <f>VLOOKUP(C285,away!$B$2:$E$405,3,FALSE)</f>
        <v>1.0743</v>
      </c>
      <c r="J285" s="10">
        <f>VLOOKUP(B285,home!$B$2:$E$405,4,FALSE)</f>
        <v>0.47749999999999998</v>
      </c>
      <c r="K285" s="12">
        <f t="shared" si="502"/>
        <v>1.38667337536</v>
      </c>
      <c r="L285" s="12">
        <f t="shared" si="503"/>
        <v>0.59685019387499993</v>
      </c>
      <c r="M285" s="13">
        <f t="shared" si="504"/>
        <v>0.13758359689028413</v>
      </c>
      <c r="N285" s="13">
        <f t="shared" si="505"/>
        <v>0.19078351069401991</v>
      </c>
      <c r="O285" s="13">
        <f t="shared" si="506"/>
        <v>8.2116796477985934E-2</v>
      </c>
      <c r="P285" s="13">
        <f t="shared" si="507"/>
        <v>0.11386917534587891</v>
      </c>
      <c r="Q285" s="13">
        <f t="shared" si="508"/>
        <v>0.13227720736855364</v>
      </c>
      <c r="R285" s="13">
        <f t="shared" si="509"/>
        <v>2.4505712949139908E-2</v>
      </c>
      <c r="S285" s="13">
        <f t="shared" si="510"/>
        <v>2.3560564971074258E-2</v>
      </c>
      <c r="T285" s="13">
        <f t="shared" si="511"/>
        <v>7.8949676863164814E-2</v>
      </c>
      <c r="U285" s="13">
        <f t="shared" si="512"/>
        <v>3.3981419690787093E-2</v>
      </c>
      <c r="V285" s="13">
        <f t="shared" si="513"/>
        <v>2.1666197978516951E-3</v>
      </c>
      <c r="W285" s="13">
        <f t="shared" si="514"/>
        <v>6.1141760541649007E-2</v>
      </c>
      <c r="X285" s="13">
        <f t="shared" si="515"/>
        <v>3.6492471633142037E-2</v>
      </c>
      <c r="Y285" s="13">
        <f t="shared" si="516"/>
        <v>1.0890269384609378E-2</v>
      </c>
      <c r="Z285" s="13">
        <f t="shared" si="517"/>
        <v>4.8754131749130843E-3</v>
      </c>
      <c r="AA285" s="13">
        <f t="shared" si="518"/>
        <v>6.7606056435313405E-3</v>
      </c>
      <c r="AB285" s="13">
        <f t="shared" si="519"/>
        <v>4.6873759235967344E-3</v>
      </c>
      <c r="AC285" s="13">
        <f t="shared" si="520"/>
        <v>1.1207332089620697E-4</v>
      </c>
      <c r="AD285" s="13">
        <f t="shared" si="521"/>
        <v>2.1195912866435306E-2</v>
      </c>
      <c r="AE285" s="13">
        <f t="shared" si="522"/>
        <v>1.265078470368952E-2</v>
      </c>
      <c r="AF285" s="13">
        <f t="shared" si="523"/>
        <v>3.7753116515339864E-3</v>
      </c>
      <c r="AG285" s="13">
        <f t="shared" si="524"/>
        <v>7.5109849705220209E-4</v>
      </c>
      <c r="AH285" s="13">
        <f t="shared" si="525"/>
        <v>7.274728246669008E-4</v>
      </c>
      <c r="AI285" s="13">
        <f t="shared" si="526"/>
        <v>1.0087671972635248E-3</v>
      </c>
      <c r="AJ285" s="13">
        <f t="shared" si="527"/>
        <v>6.9941530719092948E-4</v>
      </c>
      <c r="AK285" s="13">
        <f t="shared" si="528"/>
        <v>3.2328686160029929E-4</v>
      </c>
      <c r="AL285" s="13">
        <f t="shared" si="529"/>
        <v>3.7102378240341965E-6</v>
      </c>
      <c r="AM285" s="13">
        <f t="shared" si="530"/>
        <v>5.8783616076672597E-3</v>
      </c>
      <c r="AN285" s="13">
        <f t="shared" si="531"/>
        <v>3.5085012652035607E-3</v>
      </c>
      <c r="AO285" s="13">
        <f t="shared" si="532"/>
        <v>1.0470248301737138E-3</v>
      </c>
      <c r="AP285" s="13">
        <f t="shared" si="533"/>
        <v>2.0830565762704003E-4</v>
      </c>
      <c r="AQ285" s="13">
        <f t="shared" si="534"/>
        <v>3.1081818034989549E-5</v>
      </c>
      <c r="AR285" s="13">
        <f t="shared" si="535"/>
        <v>8.6838459288246728E-5</v>
      </c>
      <c r="AS285" s="13">
        <f t="shared" si="536"/>
        <v>1.2041657945229502E-4</v>
      </c>
      <c r="AT285" s="13">
        <f t="shared" si="537"/>
        <v>8.3489232339209788E-5</v>
      </c>
      <c r="AU285" s="13">
        <f t="shared" si="538"/>
        <v>3.8590765204675789E-5</v>
      </c>
      <c r="AV285" s="13">
        <f t="shared" si="539"/>
        <v>1.3378196661023244E-5</v>
      </c>
      <c r="AW285" s="13">
        <f t="shared" si="540"/>
        <v>8.5297983454131042E-8</v>
      </c>
      <c r="AX285" s="13">
        <f t="shared" si="541"/>
        <v>1.3585612553484339E-3</v>
      </c>
      <c r="AY285" s="13">
        <f t="shared" si="542"/>
        <v>8.1085754864577617E-4</v>
      </c>
      <c r="AZ285" s="13">
        <f t="shared" si="543"/>
        <v>2.4198024255711934E-4</v>
      </c>
      <c r="BA285" s="13">
        <f t="shared" si="544"/>
        <v>4.814198489471207E-5</v>
      </c>
      <c r="BB285" s="13">
        <f t="shared" si="545"/>
        <v>7.1833882544840544E-6</v>
      </c>
      <c r="BC285" s="13">
        <f t="shared" si="546"/>
        <v>8.5748133447364113E-7</v>
      </c>
      <c r="BD285" s="13">
        <f t="shared" si="547"/>
        <v>8.6382585436660559E-6</v>
      </c>
      <c r="BE285" s="13">
        <f t="shared" si="548"/>
        <v>1.1978443131977767E-5</v>
      </c>
      <c r="BF285" s="13">
        <f t="shared" si="549"/>
        <v>8.3050940846887119E-6</v>
      </c>
      <c r="BG285" s="13">
        <f t="shared" si="550"/>
        <v>3.8388176156992236E-6</v>
      </c>
      <c r="BH285" s="13">
        <f t="shared" si="551"/>
        <v>1.3307965451382664E-6</v>
      </c>
      <c r="BI285" s="13">
        <f t="shared" si="552"/>
        <v>3.6907602743286127E-7</v>
      </c>
      <c r="BJ285" s="14">
        <f t="shared" si="553"/>
        <v>0.56204886128359133</v>
      </c>
      <c r="BK285" s="14">
        <f t="shared" si="554"/>
        <v>0.27810659811245503</v>
      </c>
      <c r="BL285" s="14">
        <f t="shared" si="555"/>
        <v>0.15518802659465672</v>
      </c>
      <c r="BM285" s="14">
        <f t="shared" si="556"/>
        <v>0.31827212718909142</v>
      </c>
      <c r="BN285" s="14">
        <f t="shared" si="557"/>
        <v>0.68113599972586247</v>
      </c>
    </row>
    <row r="286" spans="1:66" x14ac:dyDescent="0.25">
      <c r="A286" t="s">
        <v>342</v>
      </c>
      <c r="B286" t="s">
        <v>170</v>
      </c>
      <c r="C286" t="s">
        <v>175</v>
      </c>
      <c r="D286" s="11">
        <v>44416</v>
      </c>
      <c r="E286" s="10">
        <f>VLOOKUP(A286,home!$A$2:$E$405,3,FALSE)</f>
        <v>1.3226</v>
      </c>
      <c r="F286" s="10">
        <f>VLOOKUP(B286,home!$B$2:$E$405,3,FALSE)</f>
        <v>0.81910000000000005</v>
      </c>
      <c r="G286" s="10">
        <f>VLOOKUP(C286,away!$B$2:$E$405,4,FALSE)</f>
        <v>1.1632</v>
      </c>
      <c r="H286" s="10">
        <f>VLOOKUP(A286,away!$A$2:$E$405,3,FALSE)</f>
        <v>1.2016</v>
      </c>
      <c r="I286" s="10">
        <f>VLOOKUP(C286,away!$B$2:$E$405,3,FALSE)</f>
        <v>1.3444</v>
      </c>
      <c r="J286" s="10">
        <f>VLOOKUP(B286,home!$B$2:$E$405,4,FALSE)</f>
        <v>1.2483</v>
      </c>
      <c r="K286" s="12">
        <f t="shared" si="502"/>
        <v>1.2601430189120002</v>
      </c>
      <c r="L286" s="12">
        <f t="shared" si="503"/>
        <v>2.0165425672319999</v>
      </c>
      <c r="M286" s="13">
        <f t="shared" si="504"/>
        <v>3.7753179331027356E-2</v>
      </c>
      <c r="N286" s="13">
        <f t="shared" si="505"/>
        <v>4.7574405375726936E-2</v>
      </c>
      <c r="O286" s="13">
        <f t="shared" si="506"/>
        <v>7.6130893169359976E-2</v>
      </c>
      <c r="P286" s="13">
        <f t="shared" si="507"/>
        <v>9.5935813550904234E-2</v>
      </c>
      <c r="Q286" s="13">
        <f t="shared" si="508"/>
        <v>2.9975277406555933E-2</v>
      </c>
      <c r="R286" s="13">
        <f t="shared" si="509"/>
        <v>7.6760593378703154E-2</v>
      </c>
      <c r="S286" s="13">
        <f t="shared" si="510"/>
        <v>6.0946392361913265E-2</v>
      </c>
      <c r="T286" s="13">
        <f t="shared" si="511"/>
        <v>6.0446422854907651E-2</v>
      </c>
      <c r="U286" s="13">
        <f t="shared" si="512"/>
        <v>9.672932587371548E-2</v>
      </c>
      <c r="V286" s="13">
        <f t="shared" si="513"/>
        <v>1.7208092250885161E-2</v>
      </c>
      <c r="W286" s="13">
        <f t="shared" si="514"/>
        <v>1.2591045521274019E-2</v>
      </c>
      <c r="X286" s="13">
        <f t="shared" si="515"/>
        <v>2.539037925960488E-2</v>
      </c>
      <c r="Y286" s="13">
        <f t="shared" si="516"/>
        <v>2.5600390287578881E-2</v>
      </c>
      <c r="Z286" s="13">
        <f t="shared" si="517"/>
        <v>5.1597001344713914E-2</v>
      </c>
      <c r="AA286" s="13">
        <f t="shared" si="518"/>
        <v>6.5019601041334321E-2</v>
      </c>
      <c r="AB286" s="13">
        <f t="shared" si="519"/>
        <v>4.0966998172340452E-2</v>
      </c>
      <c r="AC286" s="13">
        <f t="shared" si="520"/>
        <v>2.73300215869322E-3</v>
      </c>
      <c r="AD286" s="13">
        <f t="shared" si="521"/>
        <v>3.9666295286091688E-3</v>
      </c>
      <c r="AE286" s="13">
        <f t="shared" si="522"/>
        <v>7.9988772928797896E-3</v>
      </c>
      <c r="AF286" s="13">
        <f t="shared" si="523"/>
        <v>8.0650382755787821E-3</v>
      </c>
      <c r="AG286" s="13">
        <f t="shared" si="524"/>
        <v>5.4211643296866599E-3</v>
      </c>
      <c r="AH286" s="13">
        <f t="shared" si="525"/>
        <v>2.6011887388285585E-2</v>
      </c>
      <c r="AI286" s="13">
        <f t="shared" si="526"/>
        <v>3.2778698301073175E-2</v>
      </c>
      <c r="AJ286" s="13">
        <f t="shared" si="527"/>
        <v>2.0652923916560012E-2</v>
      </c>
      <c r="AK286" s="13">
        <f t="shared" si="528"/>
        <v>8.6752126311912588E-3</v>
      </c>
      <c r="AL286" s="13">
        <f t="shared" si="529"/>
        <v>2.7779677386283457E-4</v>
      </c>
      <c r="AM286" s="13">
        <f t="shared" si="530"/>
        <v>9.9970410181740685E-4</v>
      </c>
      <c r="AN286" s="13">
        <f t="shared" si="531"/>
        <v>2.0159458759512342E-3</v>
      </c>
      <c r="AO286" s="13">
        <f t="shared" si="532"/>
        <v>2.0326203360457326E-3</v>
      </c>
      <c r="AP286" s="13">
        <f t="shared" si="533"/>
        <v>1.3662884768858776E-3</v>
      </c>
      <c r="AQ286" s="13">
        <f t="shared" si="534"/>
        <v>6.8879471818973647E-4</v>
      </c>
      <c r="AR286" s="13">
        <f t="shared" si="535"/>
        <v>1.0490815634504616E-2</v>
      </c>
      <c r="AS286" s="13">
        <f t="shared" si="536"/>
        <v>1.3219928084513855E-2</v>
      </c>
      <c r="AT286" s="13">
        <f t="shared" si="537"/>
        <v>8.3295000431094172E-3</v>
      </c>
      <c r="AU286" s="13">
        <f t="shared" si="538"/>
        <v>3.4987871101171781E-3</v>
      </c>
      <c r="AV286" s="13">
        <f t="shared" si="539"/>
        <v>1.1022430378683644E-3</v>
      </c>
      <c r="AW286" s="13">
        <f t="shared" si="540"/>
        <v>1.9608841173252515E-5</v>
      </c>
      <c r="AX286" s="13">
        <f t="shared" si="541"/>
        <v>2.0996169081381627E-4</v>
      </c>
      <c r="AY286" s="13">
        <f t="shared" si="542"/>
        <v>4.2339668701406438E-4</v>
      </c>
      <c r="AZ286" s="13">
        <f t="shared" si="543"/>
        <v>4.2689872109443258E-4</v>
      </c>
      <c r="BA286" s="13">
        <f t="shared" si="544"/>
        <v>2.8695314766127492E-4</v>
      </c>
      <c r="BB286" s="13">
        <f t="shared" si="545"/>
        <v>1.4466330926504259E-4</v>
      </c>
      <c r="BC286" s="13">
        <f t="shared" si="546"/>
        <v>5.8343944209921127E-5</v>
      </c>
      <c r="BD286" s="13">
        <f t="shared" si="547"/>
        <v>3.5258627153269277E-3</v>
      </c>
      <c r="BE286" s="13">
        <f t="shared" si="548"/>
        <v>4.4430912863613363E-3</v>
      </c>
      <c r="BF286" s="13">
        <f t="shared" si="549"/>
        <v>2.7994652334484898E-3</v>
      </c>
      <c r="BG286" s="13">
        <f t="shared" si="550"/>
        <v>1.1759088568723223E-3</v>
      </c>
      <c r="BH286" s="13">
        <f t="shared" si="551"/>
        <v>3.7045333421611211E-4</v>
      </c>
      <c r="BI286" s="13">
        <f t="shared" si="552"/>
        <v>9.3364836589021415E-5</v>
      </c>
      <c r="BJ286" s="14">
        <f t="shared" si="553"/>
        <v>0.2356832011413513</v>
      </c>
      <c r="BK286" s="14">
        <f t="shared" si="554"/>
        <v>0.21527767311430013</v>
      </c>
      <c r="BL286" s="14">
        <f t="shared" si="555"/>
        <v>0.49277555404549095</v>
      </c>
      <c r="BM286" s="14">
        <f t="shared" si="556"/>
        <v>0.63079947958773808</v>
      </c>
      <c r="BN286" s="14">
        <f t="shared" si="557"/>
        <v>0.36413016221227762</v>
      </c>
    </row>
    <row r="287" spans="1:66" x14ac:dyDescent="0.25">
      <c r="A287" t="s">
        <v>342</v>
      </c>
      <c r="B287" t="s">
        <v>173</v>
      </c>
      <c r="C287" t="s">
        <v>172</v>
      </c>
      <c r="D287" s="11">
        <v>44416</v>
      </c>
      <c r="E287" s="10">
        <f>VLOOKUP(A287,home!$A$2:$E$405,3,FALSE)</f>
        <v>1.3226</v>
      </c>
      <c r="F287" s="10">
        <f>VLOOKUP(B287,home!$B$2:$E$405,3,FALSE)</f>
        <v>1.2601</v>
      </c>
      <c r="G287" s="10">
        <f>VLOOKUP(C287,away!$B$2:$E$405,4,FALSE)</f>
        <v>1.5122</v>
      </c>
      <c r="H287" s="10">
        <f>VLOOKUP(A287,away!$A$2:$E$405,3,FALSE)</f>
        <v>1.2016</v>
      </c>
      <c r="I287" s="10">
        <f>VLOOKUP(C287,away!$B$2:$E$405,3,FALSE)</f>
        <v>0.70420000000000005</v>
      </c>
      <c r="J287" s="10">
        <f>VLOOKUP(B287,home!$B$2:$E$405,4,FALSE)</f>
        <v>0.69350000000000001</v>
      </c>
      <c r="K287" s="12">
        <f t="shared" si="502"/>
        <v>2.5202450107720002</v>
      </c>
      <c r="L287" s="12">
        <f t="shared" si="503"/>
        <v>0.58681662032000004</v>
      </c>
      <c r="M287" s="13">
        <f t="shared" si="504"/>
        <v>4.4732202132027374E-2</v>
      </c>
      <c r="N287" s="13">
        <f t="shared" si="505"/>
        <v>0.11273610924408661</v>
      </c>
      <c r="O287" s="13">
        <f t="shared" si="506"/>
        <v>2.6249599674587402E-2</v>
      </c>
      <c r="P287" s="13">
        <f t="shared" si="507"/>
        <v>6.6155422614641218E-2</v>
      </c>
      <c r="Q287" s="13">
        <f t="shared" si="508"/>
        <v>0.14206130842812825</v>
      </c>
      <c r="R287" s="13">
        <f t="shared" si="509"/>
        <v>7.7018506828971751E-3</v>
      </c>
      <c r="S287" s="13">
        <f t="shared" si="510"/>
        <v>2.4459671851188986E-2</v>
      </c>
      <c r="T287" s="13">
        <f t="shared" si="511"/>
        <v>8.3363936890031354E-2</v>
      </c>
      <c r="U287" s="13">
        <f t="shared" si="512"/>
        <v>1.9410550757282527E-2</v>
      </c>
      <c r="V287" s="13">
        <f t="shared" si="513"/>
        <v>4.0193264986023592E-3</v>
      </c>
      <c r="W287" s="13">
        <f t="shared" si="514"/>
        <v>0.11934310126324418</v>
      </c>
      <c r="X287" s="13">
        <f t="shared" si="515"/>
        <v>7.0032515341804477E-2</v>
      </c>
      <c r="Y287" s="13">
        <f t="shared" si="516"/>
        <v>2.0548121982693127E-2</v>
      </c>
      <c r="Z287" s="13">
        <f t="shared" si="517"/>
        <v>1.5065246626490016E-3</v>
      </c>
      <c r="AA287" s="13">
        <f t="shared" si="518"/>
        <v>3.7968112646461168E-3</v>
      </c>
      <c r="AB287" s="13">
        <f t="shared" si="519"/>
        <v>4.7844473232836532E-3</v>
      </c>
      <c r="AC287" s="13">
        <f t="shared" si="520"/>
        <v>3.7151681348659488E-4</v>
      </c>
      <c r="AD287" s="13">
        <f t="shared" si="521"/>
        <v>7.51934638821872E-2</v>
      </c>
      <c r="AE287" s="13">
        <f t="shared" si="522"/>
        <v>4.4124774345499079E-2</v>
      </c>
      <c r="AF287" s="13">
        <f t="shared" si="523"/>
        <v>1.2946575476904204E-2</v>
      </c>
      <c r="AG287" s="13">
        <f t="shared" si="524"/>
        <v>2.5324218886915726E-3</v>
      </c>
      <c r="AH287" s="13">
        <f t="shared" si="525"/>
        <v>2.2101342774110379E-4</v>
      </c>
      <c r="AI287" s="13">
        <f t="shared" si="526"/>
        <v>5.5700798857813481E-4</v>
      </c>
      <c r="AJ287" s="13">
        <f t="shared" si="527"/>
        <v>7.0189830208709585E-4</v>
      </c>
      <c r="AK287" s="13">
        <f t="shared" si="528"/>
        <v>5.8965189796811388E-4</v>
      </c>
      <c r="AL287" s="13">
        <f t="shared" si="529"/>
        <v>2.1977770494829525E-5</v>
      </c>
      <c r="AM287" s="13">
        <f t="shared" si="530"/>
        <v>3.7901190438349386E-2</v>
      </c>
      <c r="AN287" s="13">
        <f t="shared" si="531"/>
        <v>2.2241048479136886E-2</v>
      </c>
      <c r="AO287" s="13">
        <f t="shared" si="532"/>
        <v>6.5257084504501909E-3</v>
      </c>
      <c r="AP287" s="13">
        <f t="shared" si="533"/>
        <v>1.2764647260289485E-3</v>
      </c>
      <c r="AQ287" s="13">
        <f t="shared" si="534"/>
        <v>1.8726267912150057E-4</v>
      </c>
      <c r="AR287" s="13">
        <f t="shared" si="535"/>
        <v>2.5938870542474622E-5</v>
      </c>
      <c r="AS287" s="13">
        <f t="shared" si="536"/>
        <v>6.5372309069732477E-5</v>
      </c>
      <c r="AT287" s="13">
        <f t="shared" si="537"/>
        <v>8.2377117887819231E-5</v>
      </c>
      <c r="AU287" s="13">
        <f t="shared" si="538"/>
        <v>6.9203506786184437E-5</v>
      </c>
      <c r="AV287" s="13">
        <f t="shared" si="539"/>
        <v>4.3602448176451904E-5</v>
      </c>
      <c r="AW287" s="13">
        <f t="shared" si="540"/>
        <v>9.0287224484754495E-7</v>
      </c>
      <c r="AX287" s="13">
        <f t="shared" si="541"/>
        <v>1.5920047684094892E-2</v>
      </c>
      <c r="AY287" s="13">
        <f t="shared" si="542"/>
        <v>9.3421485773138076E-3</v>
      </c>
      <c r="AZ287" s="13">
        <f t="shared" si="543"/>
        <v>2.7410640273332924E-3</v>
      </c>
      <c r="BA287" s="13">
        <f t="shared" si="544"/>
        <v>5.3616730953348363E-4</v>
      </c>
      <c r="BB287" s="13">
        <f t="shared" si="545"/>
        <v>7.8657972126626528E-5</v>
      </c>
      <c r="BC287" s="13">
        <f t="shared" si="546"/>
        <v>9.2315610729143527E-6</v>
      </c>
      <c r="BD287" s="13">
        <f t="shared" si="547"/>
        <v>2.5368933911088252E-6</v>
      </c>
      <c r="BE287" s="13">
        <f t="shared" si="548"/>
        <v>6.3935929118024776E-6</v>
      </c>
      <c r="BF287" s="13">
        <f t="shared" si="549"/>
        <v>8.0567103184387104E-6</v>
      </c>
      <c r="BG287" s="13">
        <f t="shared" si="550"/>
        <v>6.7682946610934854E-6</v>
      </c>
      <c r="BH287" s="13">
        <f t="shared" si="551"/>
        <v>4.2644402127639059E-6</v>
      </c>
      <c r="BI287" s="13">
        <f t="shared" si="552"/>
        <v>2.1494868339907447E-6</v>
      </c>
      <c r="BJ287" s="14">
        <f t="shared" si="553"/>
        <v>0.77964132064783209</v>
      </c>
      <c r="BK287" s="14">
        <f t="shared" si="554"/>
        <v>0.14910226625775519</v>
      </c>
      <c r="BL287" s="14">
        <f t="shared" si="555"/>
        <v>6.4329494989863192E-2</v>
      </c>
      <c r="BM287" s="14">
        <f t="shared" si="556"/>
        <v>0.58560186807666237</v>
      </c>
      <c r="BN287" s="14">
        <f t="shared" si="557"/>
        <v>0.39963649277636804</v>
      </c>
    </row>
    <row r="288" spans="1:66" x14ac:dyDescent="0.25">
      <c r="A288" t="s">
        <v>344</v>
      </c>
      <c r="B288" t="s">
        <v>199</v>
      </c>
      <c r="C288" t="s">
        <v>209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344</v>
      </c>
      <c r="B289" t="s">
        <v>213</v>
      </c>
      <c r="C289" t="s">
        <v>211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344</v>
      </c>
      <c r="B290" t="s">
        <v>214</v>
      </c>
      <c r="C290" t="s">
        <v>197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345</v>
      </c>
      <c r="B291" t="s">
        <v>220</v>
      </c>
      <c r="C291" t="s">
        <v>228</v>
      </c>
      <c r="D291" s="11">
        <v>44416</v>
      </c>
      <c r="E291" s="10">
        <f>VLOOKUP(A291,home!$A$2:$E$405,3,FALSE)</f>
        <v>1.8603000000000001</v>
      </c>
      <c r="F291" s="10">
        <f>VLOOKUP(B291,home!$B$2:$E$405,3,FALSE)</f>
        <v>0.65700000000000003</v>
      </c>
      <c r="G291" s="10">
        <f>VLOOKUP(C291,away!$B$2:$E$405,4,FALSE)</f>
        <v>0.83620000000000005</v>
      </c>
      <c r="H291" s="10">
        <f>VLOOKUP(A291,away!$A$2:$E$405,3,FALSE)</f>
        <v>1.2059</v>
      </c>
      <c r="I291" s="10">
        <f>VLOOKUP(C291,away!$B$2:$E$405,3,FALSE)</f>
        <v>0.9214</v>
      </c>
      <c r="J291" s="10">
        <f>VLOOKUP(B291,home!$B$2:$E$405,4,FALSE)</f>
        <v>1.1978</v>
      </c>
      <c r="K291" s="12">
        <f t="shared" si="502"/>
        <v>1.0220179390200002</v>
      </c>
      <c r="L291" s="12">
        <f t="shared" si="503"/>
        <v>1.330895056228</v>
      </c>
      <c r="M291" s="13">
        <f t="shared" si="504"/>
        <v>9.5091756536084399E-2</v>
      </c>
      <c r="N291" s="13">
        <f t="shared" si="505"/>
        <v>9.7185481032800614E-2</v>
      </c>
      <c r="O291" s="13">
        <f t="shared" si="506"/>
        <v>0.12655714866191134</v>
      </c>
      <c r="P291" s="13">
        <f t="shared" si="507"/>
        <v>0.12934367624369442</v>
      </c>
      <c r="Q291" s="13">
        <f t="shared" si="508"/>
        <v>4.9662652513905094E-2</v>
      </c>
      <c r="R291" s="13">
        <f t="shared" si="509"/>
        <v>8.4217141742224944E-2</v>
      </c>
      <c r="S291" s="13">
        <f t="shared" si="510"/>
        <v>4.3983272561289782E-2</v>
      </c>
      <c r="T291" s="13">
        <f t="shared" si="511"/>
        <v>6.6095778709925349E-2</v>
      </c>
      <c r="U291" s="13">
        <f t="shared" si="512"/>
        <v>8.6071429633543972E-2</v>
      </c>
      <c r="V291" s="13">
        <f t="shared" si="513"/>
        <v>6.647331860811543E-3</v>
      </c>
      <c r="W291" s="13">
        <f t="shared" si="514"/>
        <v>1.6918707256175905E-2</v>
      </c>
      <c r="X291" s="13">
        <f t="shared" si="515"/>
        <v>2.2517023845013306E-2</v>
      </c>
      <c r="Y291" s="13">
        <f t="shared" si="516"/>
        <v>1.4983897858148104E-2</v>
      </c>
      <c r="Z291" s="13">
        <f t="shared" si="517"/>
        <v>3.7361392531459967E-2</v>
      </c>
      <c r="AA291" s="13">
        <f t="shared" si="518"/>
        <v>3.8184013393919948E-2</v>
      </c>
      <c r="AB291" s="13">
        <f t="shared" si="519"/>
        <v>1.951237333618307E-2</v>
      </c>
      <c r="AC291" s="13">
        <f t="shared" si="520"/>
        <v>5.6510572748946623E-4</v>
      </c>
      <c r="AD291" s="13">
        <f t="shared" si="521"/>
        <v>4.3228055802099052E-3</v>
      </c>
      <c r="AE291" s="13">
        <f t="shared" si="522"/>
        <v>5.7532005757361749E-3</v>
      </c>
      <c r="AF291" s="13">
        <f t="shared" si="523"/>
        <v>3.82845310186768E-3</v>
      </c>
      <c r="AG291" s="13">
        <f t="shared" si="524"/>
        <v>1.6984231020921487E-3</v>
      </c>
      <c r="AH291" s="13">
        <f t="shared" si="525"/>
        <v>1.2431023153478452E-2</v>
      </c>
      <c r="AI291" s="13">
        <f t="shared" si="526"/>
        <v>1.2704728663227952E-2</v>
      </c>
      <c r="AJ291" s="13">
        <f t="shared" si="527"/>
        <v>6.4922303021002752E-3</v>
      </c>
      <c r="AK291" s="13">
        <f t="shared" si="528"/>
        <v>2.2117252776652392E-3</v>
      </c>
      <c r="AL291" s="13">
        <f t="shared" si="529"/>
        <v>3.0746241282068822E-5</v>
      </c>
      <c r="AM291" s="13">
        <f t="shared" si="530"/>
        <v>8.8359696997405675E-4</v>
      </c>
      <c r="AN291" s="13">
        <f t="shared" si="531"/>
        <v>1.1759748390365128E-3</v>
      </c>
      <c r="AO291" s="13">
        <f t="shared" si="532"/>
        <v>7.8254954976110665E-4</v>
      </c>
      <c r="AP291" s="13">
        <f t="shared" si="533"/>
        <v>3.4716377567683466E-4</v>
      </c>
      <c r="AQ291" s="13">
        <f t="shared" si="534"/>
        <v>1.1550963818743644E-4</v>
      </c>
      <c r="AR291" s="13">
        <f t="shared" si="535"/>
        <v>3.3088774517640537E-3</v>
      </c>
      <c r="AS291" s="13">
        <f t="shared" si="536"/>
        <v>3.3817321137216481E-3</v>
      </c>
      <c r="AT291" s="13">
        <f t="shared" si="537"/>
        <v>1.7280954425917738E-3</v>
      </c>
      <c r="AU291" s="13">
        <f t="shared" si="538"/>
        <v>5.8871484755583319E-4</v>
      </c>
      <c r="AV291" s="13">
        <f t="shared" si="539"/>
        <v>1.5041928379237154E-4</v>
      </c>
      <c r="AW291" s="13">
        <f t="shared" si="540"/>
        <v>1.1616943065667484E-6</v>
      </c>
      <c r="AX291" s="13">
        <f t="shared" si="541"/>
        <v>1.5050865902953371E-4</v>
      </c>
      <c r="AY291" s="13">
        <f t="shared" si="542"/>
        <v>2.0031123022191215E-4</v>
      </c>
      <c r="AZ291" s="13">
        <f t="shared" si="543"/>
        <v>1.3329661300464586E-4</v>
      </c>
      <c r="BA291" s="13">
        <f t="shared" si="544"/>
        <v>5.913460108660669E-5</v>
      </c>
      <c r="BB291" s="13">
        <f t="shared" si="545"/>
        <v>1.9675487059544945E-5</v>
      </c>
      <c r="BC291" s="13">
        <f t="shared" si="546"/>
        <v>5.2372016912852696E-6</v>
      </c>
      <c r="BD291" s="13">
        <f t="shared" si="547"/>
        <v>7.3396144036951417E-4</v>
      </c>
      <c r="BE291" s="13">
        <f t="shared" si="548"/>
        <v>7.5012175860660166E-4</v>
      </c>
      <c r="BF291" s="13">
        <f t="shared" si="549"/>
        <v>3.8331894687258848E-4</v>
      </c>
      <c r="BG291" s="13">
        <f t="shared" si="550"/>
        <v>1.3058628002334663E-4</v>
      </c>
      <c r="BH291" s="13">
        <f t="shared" si="551"/>
        <v>3.336538019343733E-5</v>
      </c>
      <c r="BI291" s="13">
        <f t="shared" si="552"/>
        <v>6.8200034199831119E-6</v>
      </c>
      <c r="BJ291" s="14">
        <f t="shared" si="553"/>
        <v>0.28683938214060384</v>
      </c>
      <c r="BK291" s="14">
        <f t="shared" si="554"/>
        <v>0.27586220040087361</v>
      </c>
      <c r="BL291" s="14">
        <f t="shared" si="555"/>
        <v>0.39957782711316647</v>
      </c>
      <c r="BM291" s="14">
        <f t="shared" si="556"/>
        <v>0.41738379591956776</v>
      </c>
      <c r="BN291" s="14">
        <f t="shared" si="557"/>
        <v>0.58205785673062083</v>
      </c>
    </row>
    <row r="292" spans="1:66" x14ac:dyDescent="0.25">
      <c r="A292" t="s">
        <v>345</v>
      </c>
      <c r="B292" t="s">
        <v>221</v>
      </c>
      <c r="C292" t="s">
        <v>217</v>
      </c>
      <c r="D292" s="11">
        <v>44416</v>
      </c>
      <c r="E292" s="10">
        <f>VLOOKUP(A292,home!$A$2:$E$405,3,FALSE)</f>
        <v>1.8603000000000001</v>
      </c>
      <c r="F292" s="10">
        <f>VLOOKUP(B292,home!$B$2:$E$405,3,FALSE)</f>
        <v>1.8142</v>
      </c>
      <c r="G292" s="10">
        <f>VLOOKUP(C292,away!$B$2:$E$405,4,FALSE)</f>
        <v>1.0750999999999999</v>
      </c>
      <c r="H292" s="10">
        <f>VLOOKUP(A292,away!$A$2:$E$405,3,FALSE)</f>
        <v>1.2059</v>
      </c>
      <c r="I292" s="10">
        <f>VLOOKUP(C292,away!$B$2:$E$405,3,FALSE)</f>
        <v>1.0135000000000001</v>
      </c>
      <c r="J292" s="10">
        <f>VLOOKUP(B292,home!$B$2:$E$405,4,FALSE)</f>
        <v>0.93289999999999995</v>
      </c>
      <c r="K292" s="12">
        <f t="shared" si="502"/>
        <v>3.6284154751260003</v>
      </c>
      <c r="L292" s="12">
        <f t="shared" si="503"/>
        <v>1.1401713954849999</v>
      </c>
      <c r="M292" s="13">
        <f t="shared" si="504"/>
        <v>8.4923725057596752E-3</v>
      </c>
      <c r="N292" s="13">
        <f t="shared" si="505"/>
        <v>3.0813855820432976E-2</v>
      </c>
      <c r="O292" s="13">
        <f t="shared" si="506"/>
        <v>9.6827602108704534E-3</v>
      </c>
      <c r="P292" s="13">
        <f t="shared" si="507"/>
        <v>3.5133076991056653E-2</v>
      </c>
      <c r="Q292" s="13">
        <f t="shared" si="508"/>
        <v>5.5902735653580192E-2</v>
      </c>
      <c r="R292" s="13">
        <f t="shared" si="509"/>
        <v>5.5200031108874007E-3</v>
      </c>
      <c r="S292" s="13">
        <f t="shared" si="510"/>
        <v>3.6336521332006114E-2</v>
      </c>
      <c r="T292" s="13">
        <f t="shared" si="511"/>
        <v>6.3738700121571581E-2</v>
      </c>
      <c r="U292" s="13">
        <f t="shared" si="512"/>
        <v>2.0028864710287506E-2</v>
      </c>
      <c r="V292" s="13">
        <f t="shared" si="513"/>
        <v>1.6702750362539008E-2</v>
      </c>
      <c r="W292" s="13">
        <f t="shared" si="514"/>
        <v>6.7612783715776129E-2</v>
      </c>
      <c r="X292" s="13">
        <f t="shared" si="515"/>
        <v>7.7090161961841944E-2</v>
      </c>
      <c r="Y292" s="13">
        <f t="shared" si="516"/>
        <v>4.3947998771099006E-2</v>
      </c>
      <c r="Z292" s="13">
        <f t="shared" si="517"/>
        <v>2.0979165500073431E-3</v>
      </c>
      <c r="AA292" s="13">
        <f t="shared" si="518"/>
        <v>7.6121128755695933E-3</v>
      </c>
      <c r="AB292" s="13">
        <f t="shared" si="519"/>
        <v>1.3809954078061295E-2</v>
      </c>
      <c r="AC292" s="13">
        <f t="shared" si="520"/>
        <v>4.3187211086440453E-3</v>
      </c>
      <c r="AD292" s="13">
        <f t="shared" si="521"/>
        <v>6.1331817687667337E-2</v>
      </c>
      <c r="AE292" s="13">
        <f t="shared" si="522"/>
        <v>6.9928784160579266E-2</v>
      </c>
      <c r="AF292" s="13">
        <f t="shared" si="523"/>
        <v>3.986539971046852E-2</v>
      </c>
      <c r="AG292" s="13">
        <f t="shared" si="524"/>
        <v>1.5151129473150738E-2</v>
      </c>
      <c r="AH292" s="13">
        <f t="shared" si="525"/>
        <v>5.9799611010823703E-4</v>
      </c>
      <c r="AI292" s="13">
        <f t="shared" si="526"/>
        <v>2.1697783399818793E-3</v>
      </c>
      <c r="AJ292" s="13">
        <f t="shared" si="527"/>
        <v>3.9364286531917269E-3</v>
      </c>
      <c r="AK292" s="13">
        <f t="shared" si="528"/>
        <v>4.7609995473234211E-3</v>
      </c>
      <c r="AL292" s="13">
        <f t="shared" si="529"/>
        <v>7.1466465282810771E-4</v>
      </c>
      <c r="AM292" s="13">
        <f t="shared" si="530"/>
        <v>4.4507463283107743E-2</v>
      </c>
      <c r="AN292" s="13">
        <f t="shared" si="531"/>
        <v>5.0746136520998346E-2</v>
      </c>
      <c r="AO292" s="13">
        <f t="shared" si="532"/>
        <v>2.8929646646309509E-2</v>
      </c>
      <c r="AP292" s="13">
        <f t="shared" si="533"/>
        <v>1.0994918529203555E-2</v>
      </c>
      <c r="AQ292" s="13">
        <f t="shared" si="534"/>
        <v>3.1340229006714742E-3</v>
      </c>
      <c r="AR292" s="13">
        <f t="shared" si="535"/>
        <v>1.3636361187134192E-4</v>
      </c>
      <c r="AS292" s="13">
        <f t="shared" si="536"/>
        <v>4.9478383955805269E-4</v>
      </c>
      <c r="AT292" s="13">
        <f t="shared" si="537"/>
        <v>8.9764067014734908E-4</v>
      </c>
      <c r="AU292" s="13">
        <f t="shared" si="538"/>
        <v>1.0856710995550386E-3</v>
      </c>
      <c r="AV292" s="13">
        <f t="shared" si="539"/>
        <v>9.8481645463064055E-4</v>
      </c>
      <c r="AW292" s="13">
        <f t="shared" si="540"/>
        <v>8.2127188098522037E-5</v>
      </c>
      <c r="AX292" s="13">
        <f t="shared" si="541"/>
        <v>2.6915261422505072E-2</v>
      </c>
      <c r="AY292" s="13">
        <f t="shared" si="542"/>
        <v>3.068801117594119E-2</v>
      </c>
      <c r="AZ292" s="13">
        <f t="shared" si="543"/>
        <v>1.7494796263566075E-2</v>
      </c>
      <c r="BA292" s="13">
        <f t="shared" si="544"/>
        <v>6.6490220898519662E-3</v>
      </c>
      <c r="BB292" s="13">
        <f t="shared" si="545"/>
        <v>1.8952561986992761E-3</v>
      </c>
      <c r="BC292" s="13">
        <f t="shared" si="546"/>
        <v>4.3218338097450953E-4</v>
      </c>
      <c r="BD292" s="13">
        <f t="shared" si="547"/>
        <v>2.5912981606787155E-5</v>
      </c>
      <c r="BE292" s="13">
        <f t="shared" si="548"/>
        <v>9.4023063468721927E-5</v>
      </c>
      <c r="BF292" s="13">
        <f t="shared" si="549"/>
        <v>1.7057736925433237E-4</v>
      </c>
      <c r="BG292" s="13">
        <f t="shared" si="550"/>
        <v>2.0630852210290056E-4</v>
      </c>
      <c r="BH292" s="13">
        <f t="shared" si="551"/>
        <v>1.8714325856213472E-4</v>
      </c>
      <c r="BI292" s="13">
        <f t="shared" si="552"/>
        <v>1.358066990864712E-4</v>
      </c>
      <c r="BJ292" s="14">
        <f t="shared" si="553"/>
        <v>0.74777008548799639</v>
      </c>
      <c r="BK292" s="14">
        <f t="shared" si="554"/>
        <v>0.13238611812877479</v>
      </c>
      <c r="BL292" s="14">
        <f t="shared" si="555"/>
        <v>7.2537945206125262E-2</v>
      </c>
      <c r="BM292" s="14">
        <f t="shared" si="556"/>
        <v>0.77864137709247383</v>
      </c>
      <c r="BN292" s="14">
        <f t="shared" si="557"/>
        <v>0.14554480429258737</v>
      </c>
    </row>
    <row r="293" spans="1:66" x14ac:dyDescent="0.25">
      <c r="A293" t="s">
        <v>345</v>
      </c>
      <c r="B293" t="s">
        <v>224</v>
      </c>
      <c r="C293" t="s">
        <v>219</v>
      </c>
      <c r="D293" s="11">
        <v>44416</v>
      </c>
      <c r="E293" s="10">
        <f>VLOOKUP(A293,home!$A$2:$E$405,3,FALSE)</f>
        <v>1.8603000000000001</v>
      </c>
      <c r="F293" s="10">
        <f>VLOOKUP(B293,home!$B$2:$E$405,3,FALSE)</f>
        <v>0.65700000000000003</v>
      </c>
      <c r="G293" s="10">
        <f>VLOOKUP(C293,away!$B$2:$E$405,4,FALSE)</f>
        <v>0.7167</v>
      </c>
      <c r="H293" s="10">
        <f>VLOOKUP(A293,away!$A$2:$E$405,3,FALSE)</f>
        <v>1.2059</v>
      </c>
      <c r="I293" s="10">
        <f>VLOOKUP(C293,away!$B$2:$E$405,3,FALSE)</f>
        <v>1.3821000000000001</v>
      </c>
      <c r="J293" s="10">
        <f>VLOOKUP(B293,home!$B$2:$E$405,4,FALSE)</f>
        <v>1.0135000000000001</v>
      </c>
      <c r="K293" s="12">
        <f t="shared" si="502"/>
        <v>0.87596299557000012</v>
      </c>
      <c r="L293" s="12">
        <f t="shared" si="503"/>
        <v>1.6891744942650002</v>
      </c>
      <c r="M293" s="13">
        <f t="shared" si="504"/>
        <v>7.6908606563255516E-2</v>
      </c>
      <c r="N293" s="13">
        <f t="shared" si="505"/>
        <v>6.7369093390263868E-2</v>
      </c>
      <c r="O293" s="13">
        <f t="shared" si="506"/>
        <v>0.12991205659611302</v>
      </c>
      <c r="P293" s="13">
        <f t="shared" si="507"/>
        <v>0.11379815425659054</v>
      </c>
      <c r="Q293" s="13">
        <f t="shared" si="508"/>
        <v>2.9506416427485315E-2</v>
      </c>
      <c r="R293" s="13">
        <f t="shared" si="509"/>
        <v>0.10972206624983265</v>
      </c>
      <c r="S293" s="13">
        <f t="shared" si="510"/>
        <v>4.209548349298102E-2</v>
      </c>
      <c r="T293" s="13">
        <f t="shared" si="511"/>
        <v>4.9841486046470006E-2</v>
      </c>
      <c r="U293" s="13">
        <f t="shared" si="512"/>
        <v>9.6112469832333416E-2</v>
      </c>
      <c r="V293" s="13">
        <f t="shared" si="513"/>
        <v>6.9207516963657872E-3</v>
      </c>
      <c r="W293" s="13">
        <f t="shared" si="514"/>
        <v>8.6155096407853002E-3</v>
      </c>
      <c r="X293" s="13">
        <f t="shared" si="515"/>
        <v>1.4553099140308744E-2</v>
      </c>
      <c r="Y293" s="13">
        <f t="shared" si="516"/>
        <v>1.2291361940159718E-2</v>
      </c>
      <c r="Z293" s="13">
        <f t="shared" si="517"/>
        <v>6.17799052557573E-2</v>
      </c>
      <c r="AA293" s="13">
        <f t="shared" si="518"/>
        <v>5.4116910873863958E-2</v>
      </c>
      <c r="AB293" s="13">
        <f t="shared" si="519"/>
        <v>2.3702205680032291E-2</v>
      </c>
      <c r="AC293" s="13">
        <f t="shared" si="520"/>
        <v>6.4002002206576657E-4</v>
      </c>
      <c r="AD293" s="13">
        <f t="shared" si="521"/>
        <v>1.8867169083261266E-3</v>
      </c>
      <c r="AE293" s="13">
        <f t="shared" si="522"/>
        <v>3.1869940794430097E-3</v>
      </c>
      <c r="AF293" s="13">
        <f t="shared" si="523"/>
        <v>2.6916945561843483E-3</v>
      </c>
      <c r="AG293" s="13">
        <f t="shared" si="524"/>
        <v>1.5155805968861834E-3</v>
      </c>
      <c r="AH293" s="13">
        <f t="shared" si="525"/>
        <v>2.6089260054033371E-2</v>
      </c>
      <c r="AI293" s="13">
        <f t="shared" si="526"/>
        <v>2.2853226389135815E-2</v>
      </c>
      <c r="AJ293" s="13">
        <f t="shared" si="527"/>
        <v>1.0009290323133392E-2</v>
      </c>
      <c r="AK293" s="13">
        <f t="shared" si="528"/>
        <v>2.9225893116605808E-3</v>
      </c>
      <c r="AL293" s="13">
        <f t="shared" si="529"/>
        <v>3.788033639041064E-5</v>
      </c>
      <c r="AM293" s="13">
        <f t="shared" si="530"/>
        <v>3.3053883896198475E-4</v>
      </c>
      <c r="AN293" s="13">
        <f t="shared" si="531"/>
        <v>5.5833777613855089E-4</v>
      </c>
      <c r="AO293" s="13">
        <f t="shared" si="532"/>
        <v>4.7156496531894088E-4</v>
      </c>
      <c r="AP293" s="13">
        <f t="shared" si="533"/>
        <v>2.6551850393523812E-4</v>
      </c>
      <c r="AQ293" s="13">
        <f t="shared" si="534"/>
        <v>1.1212677115070134E-4</v>
      </c>
      <c r="AR293" s="13">
        <f t="shared" si="535"/>
        <v>8.8138625315039715E-3</v>
      </c>
      <c r="AS293" s="13">
        <f t="shared" si="536"/>
        <v>7.7206174256384038E-3</v>
      </c>
      <c r="AT293" s="13">
        <f t="shared" si="537"/>
        <v>3.3814875839060792E-3</v>
      </c>
      <c r="AU293" s="13">
        <f t="shared" si="538"/>
        <v>9.8735266449371064E-4</v>
      </c>
      <c r="AV293" s="13">
        <f t="shared" si="539"/>
        <v>2.1622109941848294E-4</v>
      </c>
      <c r="AW293" s="13">
        <f t="shared" si="540"/>
        <v>1.5569390144702443E-6</v>
      </c>
      <c r="AX293" s="13">
        <f t="shared" si="541"/>
        <v>4.8256631921561648E-5</v>
      </c>
      <c r="AY293" s="13">
        <f t="shared" si="542"/>
        <v>8.1513871821036157E-5</v>
      </c>
      <c r="AZ293" s="13">
        <f t="shared" si="543"/>
        <v>6.8845576604440419E-5</v>
      </c>
      <c r="BA293" s="13">
        <f t="shared" si="544"/>
        <v>3.8764064014395988E-5</v>
      </c>
      <c r="BB293" s="13">
        <f t="shared" si="545"/>
        <v>1.6369817056793363E-5</v>
      </c>
      <c r="BC293" s="13">
        <f t="shared" si="546"/>
        <v>5.5302954896238959E-6</v>
      </c>
      <c r="BD293" s="13">
        <f t="shared" si="547"/>
        <v>2.4813586306957451E-3</v>
      </c>
      <c r="BE293" s="13">
        <f t="shared" si="548"/>
        <v>2.1735783392277186E-3</v>
      </c>
      <c r="BF293" s="13">
        <f t="shared" si="549"/>
        <v>9.5198709656798912E-4</v>
      </c>
      <c r="BG293" s="13">
        <f t="shared" si="550"/>
        <v>2.7796848961789426E-4</v>
      </c>
      <c r="BH293" s="13">
        <f t="shared" si="551"/>
        <v>6.0872527709939775E-5</v>
      </c>
      <c r="BI293" s="13">
        <f t="shared" si="552"/>
        <v>1.0664416344143342E-5</v>
      </c>
      <c r="BJ293" s="14">
        <f t="shared" si="553"/>
        <v>0.19345531983872594</v>
      </c>
      <c r="BK293" s="14">
        <f t="shared" si="554"/>
        <v>0.24048241023947009</v>
      </c>
      <c r="BL293" s="14">
        <f t="shared" si="555"/>
        <v>0.50251604611526257</v>
      </c>
      <c r="BM293" s="14">
        <f t="shared" si="556"/>
        <v>0.47093733103286828</v>
      </c>
      <c r="BN293" s="14">
        <f t="shared" si="557"/>
        <v>0.52721639348354088</v>
      </c>
    </row>
    <row r="294" spans="1:66" x14ac:dyDescent="0.25">
      <c r="A294" t="s">
        <v>345</v>
      </c>
      <c r="B294" t="s">
        <v>230</v>
      </c>
      <c r="C294" t="s">
        <v>218</v>
      </c>
      <c r="D294" s="11">
        <v>44416</v>
      </c>
      <c r="E294" s="10">
        <f>VLOOKUP(A294,home!$A$2:$E$405,3,FALSE)</f>
        <v>1.8603000000000001</v>
      </c>
      <c r="F294" s="10">
        <f>VLOOKUP(B294,home!$B$2:$E$405,3,FALSE)</f>
        <v>1.2543</v>
      </c>
      <c r="G294" s="10">
        <f>VLOOKUP(C294,away!$B$2:$E$405,4,FALSE)</f>
        <v>0.87350000000000005</v>
      </c>
      <c r="H294" s="10">
        <f>VLOOKUP(A294,away!$A$2:$E$405,3,FALSE)</f>
        <v>1.2059</v>
      </c>
      <c r="I294" s="10">
        <f>VLOOKUP(C294,away!$B$2:$E$405,3,FALSE)</f>
        <v>0.51829999999999998</v>
      </c>
      <c r="J294" s="10">
        <f>VLOOKUP(B294,home!$B$2:$E$405,4,FALSE)</f>
        <v>1.1978</v>
      </c>
      <c r="K294" s="12">
        <f t="shared" si="502"/>
        <v>2.0382024423150003</v>
      </c>
      <c r="L294" s="12">
        <f t="shared" si="503"/>
        <v>0.74864652446599989</v>
      </c>
      <c r="M294" s="13">
        <f t="shared" si="504"/>
        <v>6.1615059446861548E-2</v>
      </c>
      <c r="N294" s="13">
        <f t="shared" si="505"/>
        <v>0.12558396464797711</v>
      </c>
      <c r="O294" s="13">
        <f t="shared" si="506"/>
        <v>4.6127900109658865E-2</v>
      </c>
      <c r="P294" s="13">
        <f t="shared" si="507"/>
        <v>9.4017998662369054E-2</v>
      </c>
      <c r="Q294" s="13">
        <f t="shared" si="508"/>
        <v>0.12798277173055383</v>
      </c>
      <c r="R294" s="13">
        <f t="shared" si="509"/>
        <v>1.7266746049005459E-2</v>
      </c>
      <c r="S294" s="13">
        <f t="shared" si="510"/>
        <v>3.5865355612050294E-2</v>
      </c>
      <c r="T294" s="13">
        <f t="shared" si="511"/>
        <v>9.581385724760455E-2</v>
      </c>
      <c r="U294" s="13">
        <f t="shared" si="512"/>
        <v>3.519312396791581E-2</v>
      </c>
      <c r="V294" s="13">
        <f t="shared" si="513"/>
        <v>6.0807445925478093E-3</v>
      </c>
      <c r="W294" s="13">
        <f t="shared" si="514"/>
        <v>8.6951599305152658E-2</v>
      </c>
      <c r="X294" s="13">
        <f t="shared" si="515"/>
        <v>6.5096012616562782E-2</v>
      </c>
      <c r="Y294" s="13">
        <f t="shared" si="516"/>
        <v>2.4366951800992302E-2</v>
      </c>
      <c r="Z294" s="13">
        <f t="shared" si="517"/>
        <v>4.3088964728083259E-3</v>
      </c>
      <c r="AA294" s="13">
        <f t="shared" si="518"/>
        <v>8.7824033145604188E-3</v>
      </c>
      <c r="AB294" s="13">
        <f t="shared" si="519"/>
        <v>8.9501579425662007E-3</v>
      </c>
      <c r="AC294" s="13">
        <f t="shared" si="520"/>
        <v>5.7991041688986019E-4</v>
      </c>
      <c r="AD294" s="13">
        <f t="shared" si="521"/>
        <v>4.430624051673937E-2</v>
      </c>
      <c r="AE294" s="13">
        <f t="shared" si="522"/>
        <v>3.3169712975011589E-2</v>
      </c>
      <c r="AF294" s="13">
        <f t="shared" si="523"/>
        <v>1.2416195168138603E-2</v>
      </c>
      <c r="AG294" s="13">
        <f t="shared" si="524"/>
        <v>3.0984471199061695E-3</v>
      </c>
      <c r="AH294" s="13">
        <f t="shared" si="525"/>
        <v>8.0646009216293955E-4</v>
      </c>
      <c r="AI294" s="13">
        <f t="shared" si="526"/>
        <v>1.6437289294760835E-3</v>
      </c>
      <c r="AJ294" s="13">
        <f t="shared" si="527"/>
        <v>1.6751261592809874E-3</v>
      </c>
      <c r="AK294" s="13">
        <f t="shared" si="528"/>
        <v>1.1380820763440848E-3</v>
      </c>
      <c r="AL294" s="13">
        <f t="shared" si="529"/>
        <v>3.5395253880403031E-5</v>
      </c>
      <c r="AM294" s="13">
        <f t="shared" si="530"/>
        <v>1.8061017526202788E-2</v>
      </c>
      <c r="AN294" s="13">
        <f t="shared" si="531"/>
        <v>1.3521317999311227E-2</v>
      </c>
      <c r="AO294" s="13">
        <f t="shared" si="532"/>
        <v>5.0613438631919583E-3</v>
      </c>
      <c r="AP294" s="13">
        <f t="shared" si="533"/>
        <v>1.263052497435326E-3</v>
      </c>
      <c r="AQ294" s="13">
        <f t="shared" si="534"/>
        <v>2.3639496560576444E-4</v>
      </c>
      <c r="AR294" s="13">
        <f t="shared" si="535"/>
        <v>1.2075070902366295E-4</v>
      </c>
      <c r="AS294" s="13">
        <f t="shared" si="536"/>
        <v>2.4611439004329776E-4</v>
      </c>
      <c r="AT294" s="13">
        <f t="shared" si="537"/>
        <v>2.5081547543755807E-4</v>
      </c>
      <c r="AU294" s="13">
        <f t="shared" si="538"/>
        <v>1.704042382024096E-4</v>
      </c>
      <c r="AV294" s="13">
        <f t="shared" si="539"/>
        <v>8.6829583621244599E-5</v>
      </c>
      <c r="AW294" s="13">
        <f t="shared" si="540"/>
        <v>1.5002604530345389E-6</v>
      </c>
      <c r="AX294" s="13">
        <f t="shared" si="541"/>
        <v>6.1353350054334285E-3</v>
      </c>
      <c r="AY294" s="13">
        <f t="shared" si="542"/>
        <v>4.5931972282523227E-3</v>
      </c>
      <c r="AZ294" s="13">
        <f t="shared" si="543"/>
        <v>1.7193405705589824E-3</v>
      </c>
      <c r="BA294" s="13">
        <f t="shared" si="544"/>
        <v>4.2905944750745728E-4</v>
      </c>
      <c r="BB294" s="13">
        <f t="shared" si="545"/>
        <v>8.0303466041439984E-5</v>
      </c>
      <c r="BC294" s="13">
        <f t="shared" si="546"/>
        <v>1.20237821508995E-5</v>
      </c>
      <c r="BD294" s="13">
        <f t="shared" si="547"/>
        <v>1.5066599772895082E-5</v>
      </c>
      <c r="BE294" s="13">
        <f t="shared" si="548"/>
        <v>3.070878045449738E-5</v>
      </c>
      <c r="BF294" s="13">
        <f t="shared" si="549"/>
        <v>3.1295355661435861E-5</v>
      </c>
      <c r="BG294" s="13">
        <f t="shared" si="550"/>
        <v>2.1262090114085045E-5</v>
      </c>
      <c r="BH294" s="13">
        <f t="shared" si="551"/>
        <v>1.0834110999812443E-5</v>
      </c>
      <c r="BI294" s="13">
        <f t="shared" si="552"/>
        <v>4.4164223000259037E-6</v>
      </c>
      <c r="BJ294" s="14">
        <f t="shared" si="553"/>
        <v>0.66989813948033083</v>
      </c>
      <c r="BK294" s="14">
        <f t="shared" si="554"/>
        <v>0.20278766121285133</v>
      </c>
      <c r="BL294" s="14">
        <f t="shared" si="555"/>
        <v>0.12257222639660176</v>
      </c>
      <c r="BM294" s="14">
        <f t="shared" si="556"/>
        <v>0.52238078594836679</v>
      </c>
      <c r="BN294" s="14">
        <f t="shared" si="557"/>
        <v>0.47259444064642586</v>
      </c>
    </row>
    <row r="295" spans="1:66" s="15" customFormat="1" x14ac:dyDescent="0.25">
      <c r="A295" t="s">
        <v>345</v>
      </c>
      <c r="B295" t="s">
        <v>226</v>
      </c>
      <c r="C295" t="s">
        <v>225</v>
      </c>
      <c r="D295" s="11">
        <v>44416</v>
      </c>
      <c r="E295" s="10">
        <f>VLOOKUP(A295,home!$A$2:$E$405,3,FALSE)</f>
        <v>1.8603000000000001</v>
      </c>
      <c r="F295" s="10">
        <f>VLOOKUP(B295,home!$B$2:$E$405,3,FALSE)</f>
        <v>0.67190000000000005</v>
      </c>
      <c r="G295" s="10">
        <f>VLOOKUP(C295,away!$B$2:$E$405,4,FALSE)</f>
        <v>1.0750999999999999</v>
      </c>
      <c r="H295" s="10">
        <f>VLOOKUP(A295,away!$A$2:$E$405,3,FALSE)</f>
        <v>1.2059</v>
      </c>
      <c r="I295" s="10">
        <f>VLOOKUP(C295,away!$B$2:$E$405,3,FALSE)</f>
        <v>0.72560000000000002</v>
      </c>
      <c r="J295" s="10">
        <f>VLOOKUP(B295,home!$B$2:$E$405,4,FALSE)</f>
        <v>1.4512</v>
      </c>
      <c r="K295" s="12">
        <f t="shared" si="502"/>
        <v>1.343805731307</v>
      </c>
      <c r="L295" s="12">
        <f t="shared" si="503"/>
        <v>1.2698015092479999</v>
      </c>
      <c r="M295" s="13">
        <f t="shared" si="504"/>
        <v>7.3269764822380665E-2</v>
      </c>
      <c r="N295" s="13">
        <f t="shared" si="505"/>
        <v>9.8460329899831153E-2</v>
      </c>
      <c r="O295" s="13">
        <f t="shared" si="506"/>
        <v>9.3038057953704983E-2</v>
      </c>
      <c r="P295" s="13">
        <f t="shared" si="507"/>
        <v>0.12502507550786154</v>
      </c>
      <c r="Q295" s="13">
        <f t="shared" si="508"/>
        <v>6.6155777812885563E-2</v>
      </c>
      <c r="R295" s="13">
        <f t="shared" si="509"/>
        <v>5.9069933203558744E-2</v>
      </c>
      <c r="S295" s="13">
        <f t="shared" si="510"/>
        <v>5.3334651556612586E-2</v>
      </c>
      <c r="T295" s="13">
        <f t="shared" si="511"/>
        <v>8.4004706512277413E-2</v>
      </c>
      <c r="U295" s="13">
        <f t="shared" si="512"/>
        <v>7.9378514786863891E-2</v>
      </c>
      <c r="V295" s="13">
        <f t="shared" si="513"/>
        <v>1.0112051682824785E-2</v>
      </c>
      <c r="W295" s="13">
        <f t="shared" si="514"/>
        <v>2.9633504461342695E-2</v>
      </c>
      <c r="X295" s="13">
        <f t="shared" si="515"/>
        <v>3.7628668689320292E-2</v>
      </c>
      <c r="Y295" s="13">
        <f t="shared" si="516"/>
        <v>2.3890470146345936E-2</v>
      </c>
      <c r="Z295" s="13">
        <f t="shared" si="517"/>
        <v>2.5002363444352475E-2</v>
      </c>
      <c r="AA295" s="13">
        <f t="shared" si="518"/>
        <v>3.3598319292741478E-2</v>
      </c>
      <c r="AB295" s="13">
        <f t="shared" si="519"/>
        <v>2.2574807013934283E-2</v>
      </c>
      <c r="AC295" s="13">
        <f t="shared" si="520"/>
        <v>1.0784291687790364E-3</v>
      </c>
      <c r="AD295" s="13">
        <f t="shared" si="521"/>
        <v>9.9554182834659648E-3</v>
      </c>
      <c r="AE295" s="13">
        <f t="shared" si="522"/>
        <v>1.2641405161540213E-2</v>
      </c>
      <c r="AF295" s="13">
        <f t="shared" si="523"/>
        <v>8.0260376765696109E-3</v>
      </c>
      <c r="AG295" s="13">
        <f t="shared" si="524"/>
        <v>3.3971582516631343E-3</v>
      </c>
      <c r="AH295" s="13">
        <f t="shared" si="525"/>
        <v>7.9370097091014512E-3</v>
      </c>
      <c r="AI295" s="13">
        <f t="shared" si="526"/>
        <v>1.0665799136529834E-2</v>
      </c>
      <c r="AJ295" s="13">
        <f t="shared" si="527"/>
        <v>7.1663810043190238E-3</v>
      </c>
      <c r="AK295" s="13">
        <f t="shared" si="528"/>
        <v>3.2100746221111732E-3</v>
      </c>
      <c r="AL295" s="13">
        <f t="shared" si="529"/>
        <v>7.3607818222609962E-5</v>
      </c>
      <c r="AM295" s="13">
        <f t="shared" si="530"/>
        <v>2.6756296293760119E-3</v>
      </c>
      <c r="AN295" s="13">
        <f t="shared" si="531"/>
        <v>3.3975185415703263E-3</v>
      </c>
      <c r="AO295" s="13">
        <f t="shared" si="532"/>
        <v>2.1570870858920324E-3</v>
      </c>
      <c r="AP295" s="13">
        <f t="shared" si="533"/>
        <v>9.1302414574835741E-4</v>
      </c>
      <c r="AQ295" s="13">
        <f t="shared" si="534"/>
        <v>2.8983985956278262E-4</v>
      </c>
      <c r="AR295" s="13">
        <f t="shared" si="535"/>
        <v>2.0156853815066107E-3</v>
      </c>
      <c r="AS295" s="13">
        <f t="shared" si="536"/>
        <v>2.7086895681803199E-3</v>
      </c>
      <c r="AT295" s="13">
        <f t="shared" si="537"/>
        <v>1.8199762830260989E-3</v>
      </c>
      <c r="AU295" s="13">
        <f t="shared" si="538"/>
        <v>8.1523151999109427E-4</v>
      </c>
      <c r="AV295" s="13">
        <f t="shared" si="539"/>
        <v>2.7387819722653737E-4</v>
      </c>
      <c r="AW295" s="13">
        <f t="shared" si="540"/>
        <v>3.4889421811302662E-6</v>
      </c>
      <c r="AX295" s="13">
        <f t="shared" si="541"/>
        <v>5.9925440513505074E-4</v>
      </c>
      <c r="AY295" s="13">
        <f t="shared" si="542"/>
        <v>7.6093414806399976E-4</v>
      </c>
      <c r="AZ295" s="13">
        <f t="shared" si="543"/>
        <v>4.8311766482500405E-4</v>
      </c>
      <c r="BA295" s="13">
        <f t="shared" si="544"/>
        <v>2.0448784664638648E-4</v>
      </c>
      <c r="BB295" s="13">
        <f t="shared" si="545"/>
        <v>6.4914744073613808E-5</v>
      </c>
      <c r="BC295" s="13">
        <f t="shared" si="546"/>
        <v>1.6485767999424495E-5</v>
      </c>
      <c r="BD295" s="13">
        <f t="shared" si="547"/>
        <v>4.2658672326770399E-4</v>
      </c>
      <c r="BE295" s="13">
        <f t="shared" si="548"/>
        <v>5.7324968362661372E-4</v>
      </c>
      <c r="BF295" s="13">
        <f t="shared" si="549"/>
        <v>3.8516810516368415E-4</v>
      </c>
      <c r="BG295" s="13">
        <f t="shared" si="550"/>
        <v>1.725303690785387E-4</v>
      </c>
      <c r="BH295" s="13">
        <f t="shared" si="551"/>
        <v>5.7961824698063064E-5</v>
      </c>
      <c r="BI295" s="13">
        <f t="shared" si="552"/>
        <v>1.5577886445253755E-5</v>
      </c>
      <c r="BJ295" s="14">
        <f t="shared" si="553"/>
        <v>0.38535577073413496</v>
      </c>
      <c r="BK295" s="14">
        <f t="shared" si="554"/>
        <v>0.26365451470474527</v>
      </c>
      <c r="BL295" s="14">
        <f t="shared" si="555"/>
        <v>0.32590343226507534</v>
      </c>
      <c r="BM295" s="14">
        <f t="shared" si="556"/>
        <v>0.48413969674220242</v>
      </c>
      <c r="BN295" s="14">
        <f t="shared" si="557"/>
        <v>0.51501893920022268</v>
      </c>
    </row>
    <row r="296" spans="1:66" s="10" customFormat="1" x14ac:dyDescent="0.25">
      <c r="A296" t="s">
        <v>346</v>
      </c>
      <c r="B296" t="s">
        <v>238</v>
      </c>
      <c r="C296" t="s">
        <v>237</v>
      </c>
      <c r="D296" s="11">
        <v>44416</v>
      </c>
      <c r="E296" s="10">
        <f>VLOOKUP(A296,home!$A$2:$E$405,3,FALSE)</f>
        <v>1.4510000000000001</v>
      </c>
      <c r="F296" s="10">
        <f>VLOOKUP(B296,home!$B$2:$E$405,3,FALSE)</f>
        <v>1.6081000000000001</v>
      </c>
      <c r="G296" s="10">
        <f>VLOOKUP(C296,away!$B$2:$E$405,4,FALSE)</f>
        <v>0.22969999999999999</v>
      </c>
      <c r="H296" s="10">
        <f>VLOOKUP(A296,away!$A$2:$E$405,3,FALSE)</f>
        <v>1.0980000000000001</v>
      </c>
      <c r="I296" s="10">
        <f>VLOOKUP(C296,away!$B$2:$E$405,3,FALSE)</f>
        <v>0.91069999999999995</v>
      </c>
      <c r="J296" s="10">
        <f>VLOOKUP(B296,home!$B$2:$E$405,4,FALSE)</f>
        <v>0.30359999999999998</v>
      </c>
      <c r="K296" s="12">
        <f t="shared" si="502"/>
        <v>0.53597120707000001</v>
      </c>
      <c r="L296" s="12">
        <f t="shared" si="503"/>
        <v>0.30358439496</v>
      </c>
      <c r="M296" s="13">
        <f t="shared" si="504"/>
        <v>0.4319024173447944</v>
      </c>
      <c r="N296" s="13">
        <f t="shared" si="505"/>
        <v>0.23148725996074038</v>
      </c>
      <c r="O296" s="13">
        <f t="shared" si="506"/>
        <v>0.13111883405138081</v>
      </c>
      <c r="P296" s="13">
        <f t="shared" si="507"/>
        <v>7.0275919756129596E-2</v>
      </c>
      <c r="Q296" s="13">
        <f t="shared" si="508"/>
        <v>6.2035253071242448E-2</v>
      </c>
      <c r="R296" s="13">
        <f t="shared" si="509"/>
        <v>1.9902815951674546E-2</v>
      </c>
      <c r="S296" s="13">
        <f t="shared" si="510"/>
        <v>2.8586925537090256E-3</v>
      </c>
      <c r="T296" s="13">
        <f t="shared" si="511"/>
        <v>1.8832934769823621E-2</v>
      </c>
      <c r="U296" s="13">
        <f t="shared" si="512"/>
        <v>1.0667336289711058E-2</v>
      </c>
      <c r="V296" s="13">
        <f t="shared" si="513"/>
        <v>5.1682777416599579E-5</v>
      </c>
      <c r="W296" s="13">
        <f t="shared" si="514"/>
        <v>1.1083036489828916E-2</v>
      </c>
      <c r="X296" s="13">
        <f t="shared" si="515"/>
        <v>3.3646369270843137E-3</v>
      </c>
      <c r="Y296" s="13">
        <f t="shared" si="516"/>
        <v>5.1072563288448252E-4</v>
      </c>
      <c r="Z296" s="13">
        <f t="shared" si="517"/>
        <v>2.014061446229785E-3</v>
      </c>
      <c r="AA296" s="13">
        <f t="shared" si="518"/>
        <v>1.0794789444489277E-3</v>
      </c>
      <c r="AB296" s="13">
        <f t="shared" si="519"/>
        <v>2.8928481643147066E-4</v>
      </c>
      <c r="AC296" s="13">
        <f t="shared" si="520"/>
        <v>5.2558960262824441E-7</v>
      </c>
      <c r="AD296" s="13">
        <f t="shared" si="521"/>
        <v>1.4850471113636147E-3</v>
      </c>
      <c r="AE296" s="13">
        <f t="shared" si="522"/>
        <v>4.508371287904187E-4</v>
      </c>
      <c r="AF296" s="13">
        <f t="shared" si="523"/>
        <v>6.8433558484671432E-5</v>
      </c>
      <c r="AG296" s="13">
        <f t="shared" si="524"/>
        <v>6.9251201491762516E-6</v>
      </c>
      <c r="AH296" s="13">
        <f t="shared" si="525"/>
        <v>1.5285940639148297E-4</v>
      </c>
      <c r="AI296" s="13">
        <f t="shared" si="526"/>
        <v>8.1928240555646805E-5</v>
      </c>
      <c r="AJ296" s="13">
        <f t="shared" si="527"/>
        <v>2.1955588991865675E-5</v>
      </c>
      <c r="AK296" s="13">
        <f t="shared" si="528"/>
        <v>3.9225211779676845E-6</v>
      </c>
      <c r="AL296" s="13">
        <f t="shared" si="529"/>
        <v>3.4207998154797785E-9</v>
      </c>
      <c r="AM296" s="13">
        <f t="shared" si="530"/>
        <v>1.5918849856667467E-4</v>
      </c>
      <c r="AN296" s="13">
        <f t="shared" si="531"/>
        <v>4.8327144021954762E-5</v>
      </c>
      <c r="AO296" s="13">
        <f t="shared" si="532"/>
        <v>7.3356833890249584E-6</v>
      </c>
      <c r="AP296" s="13">
        <f t="shared" si="533"/>
        <v>7.4233300109175499E-7</v>
      </c>
      <c r="AQ296" s="13">
        <f t="shared" si="534"/>
        <v>5.6340178748820368E-8</v>
      </c>
      <c r="AR296" s="13">
        <f t="shared" si="535"/>
        <v>9.2811460806606292E-6</v>
      </c>
      <c r="AS296" s="13">
        <f t="shared" si="536"/>
        <v>4.9744270678446776E-6</v>
      </c>
      <c r="AT296" s="13">
        <f t="shared" si="537"/>
        <v>1.3330748400171962E-6</v>
      </c>
      <c r="AU296" s="13">
        <f t="shared" si="538"/>
        <v>2.3816324370622134E-7</v>
      </c>
      <c r="AV296" s="13">
        <f t="shared" si="539"/>
        <v>3.1912160302232499E-8</v>
      </c>
      <c r="AW296" s="13">
        <f t="shared" si="540"/>
        <v>1.546130198758176E-11</v>
      </c>
      <c r="AX296" s="13">
        <f t="shared" si="541"/>
        <v>1.4220075288073599E-5</v>
      </c>
      <c r="AY296" s="13">
        <f t="shared" si="542"/>
        <v>4.3169929526154713E-6</v>
      </c>
      <c r="AZ296" s="13">
        <f t="shared" si="543"/>
        <v>6.5528584678317588E-7</v>
      </c>
      <c r="BA296" s="13">
        <f t="shared" si="544"/>
        <v>6.6311519107173921E-8</v>
      </c>
      <c r="BB296" s="13">
        <f t="shared" si="545"/>
        <v>5.0327856017574691E-9</v>
      </c>
      <c r="BC296" s="13">
        <f t="shared" si="546"/>
        <v>3.0557503437458834E-10</v>
      </c>
      <c r="BD296" s="13">
        <f t="shared" si="547"/>
        <v>4.6960185290545516E-7</v>
      </c>
      <c r="BE296" s="13">
        <f t="shared" si="548"/>
        <v>2.516930719440454E-7</v>
      </c>
      <c r="BF296" s="13">
        <f t="shared" si="549"/>
        <v>6.7450119790503179E-8</v>
      </c>
      <c r="BG296" s="13">
        <f t="shared" si="550"/>
        <v>1.2050440707044032E-8</v>
      </c>
      <c r="BH296" s="13">
        <f t="shared" si="551"/>
        <v>1.6146723128699632E-9</v>
      </c>
      <c r="BI296" s="13">
        <f t="shared" si="552"/>
        <v>1.7308357371028461E-10</v>
      </c>
      <c r="BJ296" s="14">
        <f t="shared" si="553"/>
        <v>0.32956000377351663</v>
      </c>
      <c r="BK296" s="14">
        <f t="shared" si="554"/>
        <v>0.50509355843540482</v>
      </c>
      <c r="BL296" s="14">
        <f t="shared" si="555"/>
        <v>0.16333507711739753</v>
      </c>
      <c r="BM296" s="14">
        <f t="shared" si="556"/>
        <v>5.3275883659095274E-2</v>
      </c>
      <c r="BN296" s="14">
        <f t="shared" si="557"/>
        <v>0.94672250013596215</v>
      </c>
    </row>
    <row r="297" spans="1:66" x14ac:dyDescent="0.25">
      <c r="A297" t="s">
        <v>346</v>
      </c>
      <c r="B297" t="s">
        <v>243</v>
      </c>
      <c r="C297" t="s">
        <v>239</v>
      </c>
      <c r="D297" s="11">
        <v>44416</v>
      </c>
      <c r="E297" s="10">
        <f>VLOOKUP(A297,home!$A$2:$E$405,3,FALSE)</f>
        <v>1.4510000000000001</v>
      </c>
      <c r="F297" s="10">
        <f>VLOOKUP(B297,home!$B$2:$E$405,3,FALSE)</f>
        <v>1.1486000000000001</v>
      </c>
      <c r="G297" s="10">
        <f>VLOOKUP(C297,away!$B$2:$E$405,4,FALSE)</f>
        <v>1.2060999999999999</v>
      </c>
      <c r="H297" s="10">
        <f>VLOOKUP(A297,away!$A$2:$E$405,3,FALSE)</f>
        <v>1.0980000000000001</v>
      </c>
      <c r="I297" s="10">
        <f>VLOOKUP(C297,away!$B$2:$E$405,3,FALSE)</f>
        <v>1.3661000000000001</v>
      </c>
      <c r="J297" s="10">
        <f>VLOOKUP(B297,home!$B$2:$E$405,4,FALSE)</f>
        <v>0.60719999999999996</v>
      </c>
      <c r="K297" s="12">
        <f t="shared" si="502"/>
        <v>2.0101086934600003</v>
      </c>
      <c r="L297" s="12">
        <f t="shared" si="503"/>
        <v>0.91078652016000006</v>
      </c>
      <c r="M297" s="13">
        <f t="shared" si="504"/>
        <v>5.3885426733889137E-2</v>
      </c>
      <c r="N297" s="13">
        <f t="shared" si="505"/>
        <v>0.10831556472859245</v>
      </c>
      <c r="O297" s="13">
        <f t="shared" si="506"/>
        <v>4.9078120302295525E-2</v>
      </c>
      <c r="P297" s="13">
        <f t="shared" si="507"/>
        <v>9.8652356278319975E-2</v>
      </c>
      <c r="Q297" s="13">
        <f t="shared" si="508"/>
        <v>0.10886302914898656</v>
      </c>
      <c r="R297" s="13">
        <f t="shared" si="509"/>
        <v>2.2349845203060791E-2</v>
      </c>
      <c r="S297" s="13">
        <f t="shared" si="510"/>
        <v>4.5152687791297733E-2</v>
      </c>
      <c r="T297" s="13">
        <f t="shared" si="511"/>
        <v>9.9150979492682118E-2</v>
      </c>
      <c r="U297" s="13">
        <f t="shared" si="512"/>
        <v>4.4925618140157782E-2</v>
      </c>
      <c r="V297" s="13">
        <f t="shared" si="513"/>
        <v>9.184959259143189E-3</v>
      </c>
      <c r="W297" s="13">
        <f t="shared" si="514"/>
        <v>7.2942173762922433E-2</v>
      </c>
      <c r="X297" s="13">
        <f t="shared" si="515"/>
        <v>6.6434748614438183E-2</v>
      </c>
      <c r="Y297" s="13">
        <f t="shared" si="516"/>
        <v>3.0253936754124262E-2</v>
      </c>
      <c r="Z297" s="13">
        <f t="shared" si="517"/>
        <v>6.7853125795368039E-3</v>
      </c>
      <c r="AA297" s="13">
        <f t="shared" si="518"/>
        <v>1.3639215803970428E-2</v>
      </c>
      <c r="AB297" s="13">
        <f t="shared" si="519"/>
        <v>1.3708153129768995E-2</v>
      </c>
      <c r="AC297" s="13">
        <f t="shared" si="520"/>
        <v>1.0509774258048376E-3</v>
      </c>
      <c r="AD297" s="13">
        <f t="shared" si="521"/>
        <v>3.6655424400180082E-2</v>
      </c>
      <c r="AE297" s="13">
        <f t="shared" si="522"/>
        <v>3.3385266434427976E-2</v>
      </c>
      <c r="AF297" s="13">
        <f t="shared" si="523"/>
        <v>1.5203425320213551E-2</v>
      </c>
      <c r="AG297" s="13">
        <f t="shared" si="524"/>
        <v>4.6156916139699121E-3</v>
      </c>
      <c r="AH297" s="13">
        <f t="shared" si="525"/>
        <v>1.5449928081285496E-3</v>
      </c>
      <c r="AI297" s="13">
        <f t="shared" si="526"/>
        <v>3.1056034749523758E-3</v>
      </c>
      <c r="AJ297" s="13">
        <f t="shared" si="527"/>
        <v>3.121300271720679E-3</v>
      </c>
      <c r="AK297" s="13">
        <f t="shared" si="528"/>
        <v>2.0913842703615994E-3</v>
      </c>
      <c r="AL297" s="13">
        <f t="shared" si="529"/>
        <v>7.6964333947281575E-5</v>
      </c>
      <c r="AM297" s="13">
        <f t="shared" si="530"/>
        <v>1.4736277449853558E-2</v>
      </c>
      <c r="AN297" s="13">
        <f t="shared" si="531"/>
        <v>1.3421602858664401E-2</v>
      </c>
      <c r="AO297" s="13">
        <f t="shared" si="532"/>
        <v>6.1121074813062287E-3</v>
      </c>
      <c r="AP297" s="13">
        <f t="shared" si="533"/>
        <v>1.8556083679142678E-3</v>
      </c>
      <c r="AQ297" s="13">
        <f t="shared" si="534"/>
        <v>4.2251577204810323E-4</v>
      </c>
      <c r="AR297" s="13">
        <f t="shared" si="535"/>
        <v>2.8143172467752579E-4</v>
      </c>
      <c r="AS297" s="13">
        <f t="shared" si="536"/>
        <v>5.6570835638973581E-4</v>
      </c>
      <c r="AT297" s="13">
        <f t="shared" si="537"/>
        <v>5.6856764257098814E-4</v>
      </c>
      <c r="AU297" s="13">
        <f t="shared" si="538"/>
        <v>3.8096092038400047E-4</v>
      </c>
      <c r="AV297" s="13">
        <f t="shared" si="539"/>
        <v>1.9144321448310059E-4</v>
      </c>
      <c r="AW297" s="13">
        <f t="shared" si="540"/>
        <v>3.9140209935028288E-6</v>
      </c>
      <c r="AX297" s="13">
        <f t="shared" si="541"/>
        <v>4.9369199018648724E-3</v>
      </c>
      <c r="AY297" s="13">
        <f t="shared" si="542"/>
        <v>4.496480097728156E-3</v>
      </c>
      <c r="AZ297" s="13">
        <f t="shared" si="543"/>
        <v>2.0476667305892615E-3</v>
      </c>
      <c r="BA297" s="13">
        <f t="shared" si="544"/>
        <v>6.2166241866693276E-4</v>
      </c>
      <c r="BB297" s="13">
        <f t="shared" si="545"/>
        <v>1.4155043775297617E-4</v>
      </c>
      <c r="BC297" s="13">
        <f t="shared" si="546"/>
        <v>2.5784446125631584E-5</v>
      </c>
      <c r="BD297" s="13">
        <f t="shared" si="547"/>
        <v>4.2720703530278459E-5</v>
      </c>
      <c r="BE297" s="13">
        <f t="shared" si="548"/>
        <v>8.5873257556940059E-5</v>
      </c>
      <c r="BF297" s="13">
        <f t="shared" si="549"/>
        <v>8.6307290775467451E-5</v>
      </c>
      <c r="BG297" s="13">
        <f t="shared" si="550"/>
        <v>5.7829011832249073E-5</v>
      </c>
      <c r="BH297" s="13">
        <f t="shared" si="551"/>
        <v>2.9060649854551271E-5</v>
      </c>
      <c r="BI297" s="13">
        <f t="shared" si="552"/>
        <v>1.1683012982046119E-5</v>
      </c>
      <c r="BJ297" s="14">
        <f t="shared" si="553"/>
        <v>0.62463841623305205</v>
      </c>
      <c r="BK297" s="14">
        <f t="shared" si="554"/>
        <v>0.21249985192013029</v>
      </c>
      <c r="BL297" s="14">
        <f t="shared" si="555"/>
        <v>0.15586581918945364</v>
      </c>
      <c r="BM297" s="14">
        <f t="shared" si="556"/>
        <v>0.55415249145029366</v>
      </c>
      <c r="BN297" s="14">
        <f t="shared" si="557"/>
        <v>0.44114434239514444</v>
      </c>
    </row>
    <row r="298" spans="1:66" x14ac:dyDescent="0.25">
      <c r="A298" t="s">
        <v>346</v>
      </c>
      <c r="B298" t="s">
        <v>240</v>
      </c>
      <c r="C298" t="s">
        <v>235</v>
      </c>
      <c r="D298" s="11">
        <v>44416</v>
      </c>
      <c r="E298" s="10">
        <f>VLOOKUP(A298,home!$A$2:$E$405,3,FALSE)</f>
        <v>1.4510000000000001</v>
      </c>
      <c r="F298" s="10">
        <f>VLOOKUP(B298,home!$B$2:$E$405,3,FALSE)</f>
        <v>0.68920000000000003</v>
      </c>
      <c r="G298" s="10">
        <f>VLOOKUP(C298,away!$B$2:$E$405,4,FALSE)</f>
        <v>0.91890000000000005</v>
      </c>
      <c r="H298" s="10">
        <f>VLOOKUP(A298,away!$A$2:$E$405,3,FALSE)</f>
        <v>1.0980000000000001</v>
      </c>
      <c r="I298" s="10">
        <f>VLOOKUP(C298,away!$B$2:$E$405,3,FALSE)</f>
        <v>0.60719999999999996</v>
      </c>
      <c r="J298" s="10">
        <f>VLOOKUP(B298,home!$B$2:$E$405,4,FALSE)</f>
        <v>0.91069999999999995</v>
      </c>
      <c r="K298" s="12">
        <f t="shared" si="502"/>
        <v>0.91892683188000024</v>
      </c>
      <c r="L298" s="12">
        <f t="shared" si="503"/>
        <v>0.60716878992000001</v>
      </c>
      <c r="M298" s="13">
        <f t="shared" si="504"/>
        <v>0.2173827570582616</v>
      </c>
      <c r="N298" s="13">
        <f t="shared" si="505"/>
        <v>0.19975884824888812</v>
      </c>
      <c r="O298" s="13">
        <f t="shared" si="506"/>
        <v>0.13198802555253802</v>
      </c>
      <c r="P298" s="13">
        <f t="shared" si="507"/>
        <v>0.12128733816709031</v>
      </c>
      <c r="Q298" s="13">
        <f t="shared" si="508"/>
        <v>9.1781882780674215E-2</v>
      </c>
      <c r="R298" s="13">
        <f t="shared" si="509"/>
        <v>4.0069504879332279E-2</v>
      </c>
      <c r="S298" s="13">
        <f t="shared" si="510"/>
        <v>1.6917876328750702E-2</v>
      </c>
      <c r="T298" s="13">
        <f t="shared" si="511"/>
        <v>5.5727094704521252E-2</v>
      </c>
      <c r="U298" s="13">
        <f t="shared" si="512"/>
        <v>3.6820943173765025E-2</v>
      </c>
      <c r="V298" s="13">
        <f t="shared" si="513"/>
        <v>1.0488024876397347E-3</v>
      </c>
      <c r="W298" s="13">
        <f t="shared" si="514"/>
        <v>2.8113611589208845E-2</v>
      </c>
      <c r="X298" s="13">
        <f t="shared" si="515"/>
        <v>1.7069707528900822E-2</v>
      </c>
      <c r="Y298" s="13">
        <f t="shared" si="516"/>
        <v>5.1820968323055125E-3</v>
      </c>
      <c r="Z298" s="13">
        <f t="shared" si="517"/>
        <v>8.1096509300925736E-3</v>
      </c>
      <c r="AA298" s="13">
        <f t="shared" si="518"/>
        <v>7.4521758368426665E-3</v>
      </c>
      <c r="AB298" s="13">
        <f t="shared" si="519"/>
        <v>3.4240021661812595E-3</v>
      </c>
      <c r="AC298" s="13">
        <f t="shared" si="520"/>
        <v>3.6573295793520811E-5</v>
      </c>
      <c r="AD298" s="13">
        <f t="shared" si="521"/>
        <v>6.458588007594134E-3</v>
      </c>
      <c r="AE298" s="13">
        <f t="shared" si="522"/>
        <v>3.9214530651627538E-3</v>
      </c>
      <c r="AF298" s="13">
        <f t="shared" si="523"/>
        <v>1.1904919561514721E-3</v>
      </c>
      <c r="AG298" s="13">
        <f t="shared" si="524"/>
        <v>2.4094318680866104E-4</v>
      </c>
      <c r="AH298" s="13">
        <f t="shared" si="525"/>
        <v>1.2309817354744775E-3</v>
      </c>
      <c r="AI298" s="13">
        <f t="shared" si="526"/>
        <v>1.1311821462817063E-3</v>
      </c>
      <c r="AJ298" s="13">
        <f t="shared" si="527"/>
        <v>5.1973681298093347E-4</v>
      </c>
      <c r="AK298" s="13">
        <f t="shared" si="528"/>
        <v>1.5920003432132586E-4</v>
      </c>
      <c r="AL298" s="13">
        <f t="shared" si="529"/>
        <v>8.1623358813227403E-7</v>
      </c>
      <c r="AM298" s="13">
        <f t="shared" si="530"/>
        <v>1.1869939632473286E-3</v>
      </c>
      <c r="AN298" s="13">
        <f t="shared" si="531"/>
        <v>7.2070568830722543E-4</v>
      </c>
      <c r="AO298" s="13">
        <f t="shared" si="532"/>
        <v>2.1879500032897937E-4</v>
      </c>
      <c r="AP298" s="13">
        <f t="shared" si="533"/>
        <v>4.4281831863430812E-5</v>
      </c>
      <c r="AQ298" s="13">
        <f t="shared" si="534"/>
        <v>6.721636566990046E-6</v>
      </c>
      <c r="AR298" s="13">
        <f t="shared" si="535"/>
        <v>1.4948273814833203E-4</v>
      </c>
      <c r="AS298" s="13">
        <f t="shared" si="536"/>
        <v>1.3736369898739443E-4</v>
      </c>
      <c r="AT298" s="13">
        <f t="shared" si="537"/>
        <v>6.3113594362902161E-5</v>
      </c>
      <c r="AU298" s="13">
        <f t="shared" si="538"/>
        <v>1.933225843882038E-5</v>
      </c>
      <c r="AV298" s="13">
        <f t="shared" si="539"/>
        <v>4.441232750067652E-6</v>
      </c>
      <c r="AW298" s="13">
        <f t="shared" si="540"/>
        <v>1.2650343948214842E-8</v>
      </c>
      <c r="AX298" s="13">
        <f t="shared" si="541"/>
        <v>1.8179343368459206E-4</v>
      </c>
      <c r="AY298" s="13">
        <f t="shared" si="542"/>
        <v>1.1037929914567554E-4</v>
      </c>
      <c r="AZ298" s="13">
        <f t="shared" si="543"/>
        <v>3.3509432747248748E-5</v>
      </c>
      <c r="BA298" s="13">
        <f t="shared" si="544"/>
        <v>6.7819605773508835E-6</v>
      </c>
      <c r="BB298" s="13">
        <f t="shared" si="545"/>
        <v>1.02944869925882E-6</v>
      </c>
      <c r="BC298" s="13">
        <f t="shared" si="546"/>
        <v>1.2500982420273916E-7</v>
      </c>
      <c r="BD298" s="13">
        <f t="shared" si="547"/>
        <v>1.5126875539241827E-5</v>
      </c>
      <c r="BE298" s="13">
        <f t="shared" si="548"/>
        <v>1.3900491815518564E-5</v>
      </c>
      <c r="BF298" s="13">
        <f t="shared" si="549"/>
        <v>6.3867674528041719E-6</v>
      </c>
      <c r="BG298" s="13">
        <f t="shared" si="550"/>
        <v>1.9563239937865462E-6</v>
      </c>
      <c r="BH298" s="13">
        <f t="shared" si="551"/>
        <v>4.4942965243527491E-7</v>
      </c>
      <c r="BI298" s="13">
        <f t="shared" si="552"/>
        <v>8.2598593333055396E-8</v>
      </c>
      <c r="BJ298" s="14">
        <f t="shared" si="553"/>
        <v>0.41195583460520813</v>
      </c>
      <c r="BK298" s="14">
        <f t="shared" si="554"/>
        <v>0.35678454287026967</v>
      </c>
      <c r="BL298" s="14">
        <f t="shared" si="555"/>
        <v>0.22320738834745227</v>
      </c>
      <c r="BM298" s="14">
        <f t="shared" si="556"/>
        <v>0.19767869341743632</v>
      </c>
      <c r="BN298" s="14">
        <f t="shared" si="557"/>
        <v>0.80226835668678453</v>
      </c>
    </row>
    <row r="299" spans="1:66" x14ac:dyDescent="0.25">
      <c r="A299" t="s">
        <v>347</v>
      </c>
      <c r="B299" t="s">
        <v>248</v>
      </c>
      <c r="C299" t="s">
        <v>249</v>
      </c>
      <c r="D299" s="11">
        <v>44416</v>
      </c>
      <c r="E299" s="10">
        <f>VLOOKUP(A299,home!$A$2:$E$405,3,FALSE)</f>
        <v>1.1607000000000001</v>
      </c>
      <c r="F299" s="10">
        <f>VLOOKUP(B299,home!$B$2:$E$405,3,FALSE)</f>
        <v>1.1487000000000001</v>
      </c>
      <c r="G299" s="10">
        <f>VLOOKUP(C299,away!$B$2:$E$405,4,FALSE)</f>
        <v>1.4359</v>
      </c>
      <c r="H299" s="10">
        <f>VLOOKUP(A299,away!$A$2:$E$405,3,FALSE)</f>
        <v>0.83930000000000005</v>
      </c>
      <c r="I299" s="10">
        <f>VLOOKUP(C299,away!$B$2:$E$405,3,FALSE)</f>
        <v>0</v>
      </c>
      <c r="J299" s="10">
        <f>VLOOKUP(B299,home!$B$2:$E$405,4,FALSE)</f>
        <v>1.1915</v>
      </c>
      <c r="K299" s="12">
        <f t="shared" si="502"/>
        <v>1.9144798556310001</v>
      </c>
      <c r="L299" s="12">
        <f t="shared" si="503"/>
        <v>0</v>
      </c>
      <c r="M299" s="13">
        <f t="shared" si="504"/>
        <v>0.14741849154583453</v>
      </c>
      <c r="N299" s="13">
        <f t="shared" si="505"/>
        <v>0.2822297324120091</v>
      </c>
      <c r="O299" s="13">
        <f t="shared" si="506"/>
        <v>0</v>
      </c>
      <c r="P299" s="13">
        <f t="shared" si="507"/>
        <v>0</v>
      </c>
      <c r="Q299" s="13">
        <f t="shared" si="508"/>
        <v>0.27016156868145952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0.172406293668775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8.251709405321811E-2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3.1595462862018926E-2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1.0081479529778762E-2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0.84899163120725962</v>
      </c>
      <c r="BK299" s="14">
        <f t="shared" si="554"/>
        <v>0.14741849154583453</v>
      </c>
      <c r="BL299" s="14">
        <f t="shared" si="555"/>
        <v>0</v>
      </c>
      <c r="BM299" s="14">
        <f t="shared" si="556"/>
        <v>0.29660033011379078</v>
      </c>
      <c r="BN299" s="14">
        <f t="shared" si="557"/>
        <v>0.69980979263930321</v>
      </c>
    </row>
    <row r="300" spans="1:66" x14ac:dyDescent="0.25">
      <c r="A300" t="s">
        <v>347</v>
      </c>
      <c r="B300" t="s">
        <v>252</v>
      </c>
      <c r="C300" t="s">
        <v>255</v>
      </c>
      <c r="D300" s="11">
        <v>44416</v>
      </c>
      <c r="E300" s="10">
        <f>VLOOKUP(A300,home!$A$2:$E$405,3,FALSE)</f>
        <v>1.1607000000000001</v>
      </c>
      <c r="F300" s="10">
        <f>VLOOKUP(B300,home!$B$2:$E$405,3,FALSE)</f>
        <v>2.0103</v>
      </c>
      <c r="G300" s="10">
        <f>VLOOKUP(C300,away!$B$2:$E$405,4,FALSE)</f>
        <v>1.4359</v>
      </c>
      <c r="H300" s="10">
        <f>VLOOKUP(A300,away!$A$2:$E$405,3,FALSE)</f>
        <v>0.83930000000000005</v>
      </c>
      <c r="I300" s="10">
        <f>VLOOKUP(C300,away!$B$2:$E$405,3,FALSE)</f>
        <v>0.3972</v>
      </c>
      <c r="J300" s="10">
        <f>VLOOKUP(B300,home!$B$2:$E$405,4,FALSE)</f>
        <v>1.1915</v>
      </c>
      <c r="K300" s="12">
        <f t="shared" si="502"/>
        <v>3.350464746039</v>
      </c>
      <c r="L300" s="12">
        <f t="shared" si="503"/>
        <v>0.39721030734000001</v>
      </c>
      <c r="M300" s="13">
        <f t="shared" si="504"/>
        <v>2.3572486970196774E-2</v>
      </c>
      <c r="N300" s="13">
        <f t="shared" si="505"/>
        <v>7.897878657010797E-2</v>
      </c>
      <c r="O300" s="13">
        <f t="shared" si="506"/>
        <v>9.3632347942000094E-3</v>
      </c>
      <c r="P300" s="13">
        <f t="shared" si="507"/>
        <v>3.1371188086852859E-2</v>
      </c>
      <c r="Q300" s="13">
        <f t="shared" si="508"/>
        <v>0.13230782004404262</v>
      </c>
      <c r="R300" s="13">
        <f t="shared" si="509"/>
        <v>1.8595866851503834E-3</v>
      </c>
      <c r="S300" s="13">
        <f t="shared" si="510"/>
        <v>1.0437501176954552E-2</v>
      </c>
      <c r="T300" s="13">
        <f t="shared" si="511"/>
        <v>5.2554029863179599E-2</v>
      </c>
      <c r="U300" s="13">
        <f t="shared" si="512"/>
        <v>6.2304796307998851E-3</v>
      </c>
      <c r="V300" s="13">
        <f t="shared" si="513"/>
        <v>1.5434038890478779E-3</v>
      </c>
      <c r="W300" s="13">
        <f t="shared" si="514"/>
        <v>0.14776422889427895</v>
      </c>
      <c r="X300" s="13">
        <f t="shared" si="515"/>
        <v>5.8693474772954675E-2</v>
      </c>
      <c r="Y300" s="13">
        <f t="shared" si="516"/>
        <v>1.1656826576708931E-2</v>
      </c>
      <c r="Z300" s="13">
        <f t="shared" si="517"/>
        <v>2.4621566624465183E-4</v>
      </c>
      <c r="AA300" s="13">
        <f t="shared" si="518"/>
        <v>8.2493690967521056E-4</v>
      </c>
      <c r="AB300" s="13">
        <f t="shared" si="519"/>
        <v>1.3819610167865764E-3</v>
      </c>
      <c r="AC300" s="13">
        <f t="shared" si="520"/>
        <v>1.2837639320396503E-4</v>
      </c>
      <c r="AD300" s="13">
        <f t="shared" si="521"/>
        <v>0.1237697099089798</v>
      </c>
      <c r="AE300" s="13">
        <f t="shared" si="522"/>
        <v>4.9162604512328525E-2</v>
      </c>
      <c r="AF300" s="13">
        <f t="shared" si="523"/>
        <v>9.7639466239884398E-3</v>
      </c>
      <c r="AG300" s="13">
        <f t="shared" si="524"/>
        <v>1.2927800797886012E-3</v>
      </c>
      <c r="AH300" s="13">
        <f t="shared" si="525"/>
        <v>2.444985011524026E-5</v>
      </c>
      <c r="AI300" s="13">
        <f t="shared" si="526"/>
        <v>8.1918360857050076E-5</v>
      </c>
      <c r="AJ300" s="13">
        <f t="shared" si="527"/>
        <v>1.3723229005242375E-4</v>
      </c>
      <c r="AK300" s="13">
        <f t="shared" si="528"/>
        <v>1.5326398327961474E-4</v>
      </c>
      <c r="AL300" s="13">
        <f t="shared" si="529"/>
        <v>6.8339331054974337E-6</v>
      </c>
      <c r="AM300" s="13">
        <f t="shared" si="530"/>
        <v>8.2937209935502104E-2</v>
      </c>
      <c r="AN300" s="13">
        <f t="shared" si="531"/>
        <v>3.2943514648402901E-2</v>
      </c>
      <c r="AO300" s="13">
        <f t="shared" si="532"/>
        <v>6.542751789175954E-3</v>
      </c>
      <c r="AP300" s="13">
        <f t="shared" si="533"/>
        <v>8.6628281634263836E-4</v>
      </c>
      <c r="AQ300" s="13">
        <f t="shared" si="534"/>
        <v>8.602411593070506E-5</v>
      </c>
      <c r="AR300" s="13">
        <f t="shared" si="535"/>
        <v>1.9423464957383051E-6</v>
      </c>
      <c r="AS300" s="13">
        <f t="shared" si="536"/>
        <v>6.507763458563581E-6</v>
      </c>
      <c r="AT300" s="13">
        <f t="shared" si="537"/>
        <v>1.090201602173906E-5</v>
      </c>
      <c r="AU300" s="13">
        <f t="shared" si="538"/>
        <v>1.2175606780529687E-5</v>
      </c>
      <c r="AV300" s="13">
        <f t="shared" si="539"/>
        <v>1.0198485319949533E-5</v>
      </c>
      <c r="AW300" s="13">
        <f t="shared" si="540"/>
        <v>2.5263515552472793E-7</v>
      </c>
      <c r="AX300" s="13">
        <f t="shared" si="541"/>
        <v>4.6313033003955895E-2</v>
      </c>
      <c r="AY300" s="13">
        <f t="shared" si="542"/>
        <v>1.8396014073348888E-2</v>
      </c>
      <c r="AZ300" s="13">
        <f t="shared" si="543"/>
        <v>3.6535432019529383E-3</v>
      </c>
      <c r="BA300" s="13">
        <f t="shared" si="544"/>
        <v>4.8374167270923141E-4</v>
      </c>
      <c r="BB300" s="13">
        <f t="shared" si="545"/>
        <v>4.8036794622499886E-5</v>
      </c>
      <c r="BC300" s="13">
        <f t="shared" si="546"/>
        <v>3.81614199112633E-6</v>
      </c>
      <c r="BD300" s="13">
        <f t="shared" si="547"/>
        <v>1.2858667475549721E-7</v>
      </c>
      <c r="BE300" s="13">
        <f t="shared" si="548"/>
        <v>4.3082512057867643E-7</v>
      </c>
      <c r="BF300" s="13">
        <f t="shared" si="549"/>
        <v>7.2173218910342854E-7</v>
      </c>
      <c r="BG300" s="13">
        <f t="shared" si="550"/>
        <v>8.0604608522419658E-7</v>
      </c>
      <c r="BH300" s="13">
        <f t="shared" si="551"/>
        <v>6.7515724805660471E-7</v>
      </c>
      <c r="BI300" s="13">
        <f t="shared" si="552"/>
        <v>4.5241811152927224E-7</v>
      </c>
      <c r="BJ300" s="14">
        <f t="shared" si="553"/>
        <v>0.85821817604029316</v>
      </c>
      <c r="BK300" s="14">
        <f t="shared" si="554"/>
        <v>8.5455804522710413E-2</v>
      </c>
      <c r="BL300" s="14">
        <f t="shared" si="555"/>
        <v>2.0102004504422167E-2</v>
      </c>
      <c r="BM300" s="14">
        <f t="shared" si="556"/>
        <v>0.66817333614492636</v>
      </c>
      <c r="BN300" s="14">
        <f t="shared" si="557"/>
        <v>0.27745310315055061</v>
      </c>
    </row>
    <row r="301" spans="1:66" x14ac:dyDescent="0.25">
      <c r="A301" t="s">
        <v>348</v>
      </c>
      <c r="B301" t="s">
        <v>265</v>
      </c>
      <c r="C301" t="s">
        <v>264</v>
      </c>
      <c r="D301" s="11">
        <v>44416</v>
      </c>
      <c r="E301" s="10">
        <f>VLOOKUP(A301,home!$A$2:$E$405,3,FALSE)</f>
        <v>1.2707999999999999</v>
      </c>
      <c r="F301" s="10">
        <f>VLOOKUP(B301,home!$B$2:$E$405,3,FALSE)</f>
        <v>0.78690000000000004</v>
      </c>
      <c r="G301" s="10">
        <f>VLOOKUP(C301,away!$B$2:$E$405,4,FALSE)</f>
        <v>0.78690000000000004</v>
      </c>
      <c r="H301" s="10">
        <f>VLOOKUP(A301,away!$A$2:$E$405,3,FALSE)</f>
        <v>1.2917000000000001</v>
      </c>
      <c r="I301" s="10">
        <f>VLOOKUP(C301,away!$B$2:$E$405,3,FALSE)</f>
        <v>1.0322</v>
      </c>
      <c r="J301" s="10">
        <f>VLOOKUP(B301,home!$B$2:$E$405,4,FALSE)</f>
        <v>1.1613</v>
      </c>
      <c r="K301" s="12">
        <f t="shared" si="502"/>
        <v>0.78689411398800013</v>
      </c>
      <c r="L301" s="12">
        <f t="shared" si="503"/>
        <v>1.5483528589620001</v>
      </c>
      <c r="M301" s="13">
        <f t="shared" si="504"/>
        <v>9.6786575908265227E-2</v>
      </c>
      <c r="N301" s="13">
        <f t="shared" si="505"/>
        <v>7.6160786895266674E-2</v>
      </c>
      <c r="O301" s="13">
        <f t="shared" si="506"/>
        <v>0.1498597715167051</v>
      </c>
      <c r="P301" s="13">
        <f t="shared" si="507"/>
        <v>0.11792377213008179</v>
      </c>
      <c r="Q301" s="13">
        <f t="shared" si="508"/>
        <v>2.9965237462289882E-2</v>
      </c>
      <c r="R301" s="13">
        <f t="shared" si="509"/>
        <v>0.11601790283564124</v>
      </c>
      <c r="S301" s="13">
        <f t="shared" si="510"/>
        <v>3.5919278843399849E-2</v>
      </c>
      <c r="T301" s="13">
        <f t="shared" si="511"/>
        <v>4.6396761094211765E-2</v>
      </c>
      <c r="U301" s="13">
        <f t="shared" si="512"/>
        <v>9.1293804858597796E-2</v>
      </c>
      <c r="V301" s="13">
        <f t="shared" si="513"/>
        <v>4.8626312454971982E-3</v>
      </c>
      <c r="W301" s="13">
        <f t="shared" si="514"/>
        <v>7.859822994442876E-3</v>
      </c>
      <c r="X301" s="13">
        <f t="shared" si="515"/>
        <v>1.2169779404380895E-2</v>
      </c>
      <c r="Y301" s="13">
        <f t="shared" si="516"/>
        <v>9.4215563668550144E-3</v>
      </c>
      <c r="Z301" s="13">
        <f t="shared" si="517"/>
        <v>5.9878883848780214E-2</v>
      </c>
      <c r="AA301" s="13">
        <f t="shared" si="518"/>
        <v>4.7118341252776273E-2</v>
      </c>
      <c r="AB301" s="13">
        <f t="shared" si="519"/>
        <v>1.8538572696343812E-2</v>
      </c>
      <c r="AC301" s="13">
        <f t="shared" si="520"/>
        <v>3.702862545538584E-4</v>
      </c>
      <c r="AD301" s="13">
        <f t="shared" si="521"/>
        <v>1.5462121128286589E-3</v>
      </c>
      <c r="AE301" s="13">
        <f t="shared" si="522"/>
        <v>2.3940819454599288E-3</v>
      </c>
      <c r="AF301" s="13">
        <f t="shared" si="523"/>
        <v>1.8534418124210941E-3</v>
      </c>
      <c r="AG301" s="13">
        <f t="shared" si="524"/>
        <v>9.5659397639397071E-4</v>
      </c>
      <c r="AH301" s="13">
        <f t="shared" si="525"/>
        <v>2.3178410249678112E-2</v>
      </c>
      <c r="AI301" s="13">
        <f t="shared" si="526"/>
        <v>1.8238954597070835E-2</v>
      </c>
      <c r="AJ301" s="13">
        <f t="shared" si="527"/>
        <v>7.1760630088647092E-3</v>
      </c>
      <c r="AK301" s="13">
        <f t="shared" si="528"/>
        <v>1.882267247760886E-3</v>
      </c>
      <c r="AL301" s="13">
        <f t="shared" si="529"/>
        <v>1.8046119100771613E-5</v>
      </c>
      <c r="AM301" s="13">
        <f t="shared" si="530"/>
        <v>2.4334104211236435E-4</v>
      </c>
      <c r="AN301" s="13">
        <f t="shared" si="531"/>
        <v>3.767777982574718E-4</v>
      </c>
      <c r="AO301" s="13">
        <f t="shared" si="532"/>
        <v>2.9169249056268214E-4</v>
      </c>
      <c r="AP301" s="13">
        <f t="shared" si="533"/>
        <v>1.5054763390015836E-4</v>
      </c>
      <c r="AQ301" s="13">
        <f t="shared" si="534"/>
        <v>5.8275214839818726E-5</v>
      </c>
      <c r="AR301" s="13">
        <f t="shared" si="535"/>
        <v>7.1776715552566437E-3</v>
      </c>
      <c r="AS301" s="13">
        <f t="shared" si="536"/>
        <v>5.6480674989705468E-3</v>
      </c>
      <c r="AT301" s="13">
        <f t="shared" si="537"/>
        <v>2.2222155351734243E-3</v>
      </c>
      <c r="AU301" s="13">
        <f t="shared" si="538"/>
        <v>5.8288277488022049E-4</v>
      </c>
      <c r="AV301" s="13">
        <f t="shared" si="539"/>
        <v>1.1466675617455948E-4</v>
      </c>
      <c r="AW301" s="13">
        <f t="shared" si="540"/>
        <v>6.1075573776100541E-7</v>
      </c>
      <c r="AX301" s="13">
        <f t="shared" si="541"/>
        <v>3.1913938954987578E-5</v>
      </c>
      <c r="AY301" s="13">
        <f t="shared" si="542"/>
        <v>4.9414038621693766E-5</v>
      </c>
      <c r="AZ301" s="13">
        <f t="shared" si="543"/>
        <v>3.8255183986379123E-5</v>
      </c>
      <c r="BA301" s="13">
        <f t="shared" si="544"/>
        <v>1.9744174498475812E-5</v>
      </c>
      <c r="BB301" s="13">
        <f t="shared" si="545"/>
        <v>7.6427372581399145E-6</v>
      </c>
      <c r="BC301" s="13">
        <f t="shared" si="546"/>
        <v>2.3667308167872664E-6</v>
      </c>
      <c r="BD301" s="13">
        <f t="shared" si="547"/>
        <v>1.8522613788786414E-3</v>
      </c>
      <c r="BE301" s="13">
        <f t="shared" si="548"/>
        <v>1.4575335766068998E-3</v>
      </c>
      <c r="BF301" s="13">
        <f t="shared" si="549"/>
        <v>5.7346229618592372E-4</v>
      </c>
      <c r="BG301" s="13">
        <f t="shared" si="550"/>
        <v>1.5041803515424885E-4</v>
      </c>
      <c r="BH301" s="13">
        <f t="shared" si="551"/>
        <v>2.9590766625129619E-5</v>
      </c>
      <c r="BI301" s="13">
        <f t="shared" si="552"/>
        <v>4.6569600171414136E-6</v>
      </c>
      <c r="BJ301" s="14">
        <f t="shared" si="553"/>
        <v>0.18999424504835971</v>
      </c>
      <c r="BK301" s="14">
        <f t="shared" si="554"/>
        <v>0.25593000453952036</v>
      </c>
      <c r="BL301" s="14">
        <f t="shared" si="555"/>
        <v>0.49311751539736204</v>
      </c>
      <c r="BM301" s="14">
        <f t="shared" si="556"/>
        <v>0.41215779880288844</v>
      </c>
      <c r="BN301" s="14">
        <f t="shared" si="557"/>
        <v>0.5867140467482499</v>
      </c>
    </row>
    <row r="302" spans="1:66" x14ac:dyDescent="0.25">
      <c r="A302" t="s">
        <v>348</v>
      </c>
      <c r="B302" t="s">
        <v>263</v>
      </c>
      <c r="C302" t="s">
        <v>262</v>
      </c>
      <c r="D302" s="11">
        <v>44416</v>
      </c>
      <c r="E302" s="10">
        <f>VLOOKUP(A302,home!$A$2:$E$405,3,FALSE)</f>
        <v>1.2707999999999999</v>
      </c>
      <c r="F302" s="10">
        <f>VLOOKUP(B302,home!$B$2:$E$405,3,FALSE)</f>
        <v>1.1803999999999999</v>
      </c>
      <c r="G302" s="10">
        <f>VLOOKUP(C302,away!$B$2:$E$405,4,FALSE)</f>
        <v>1.0491999999999999</v>
      </c>
      <c r="H302" s="10">
        <f>VLOOKUP(A302,away!$A$2:$E$405,3,FALSE)</f>
        <v>1.2917000000000001</v>
      </c>
      <c r="I302" s="10">
        <f>VLOOKUP(C302,away!$B$2:$E$405,3,FALSE)</f>
        <v>1.0322</v>
      </c>
      <c r="J302" s="10">
        <f>VLOOKUP(B302,home!$B$2:$E$405,4,FALSE)</f>
        <v>0.7742</v>
      </c>
      <c r="K302" s="12">
        <f t="shared" si="502"/>
        <v>1.5738548941439996</v>
      </c>
      <c r="L302" s="12">
        <f t="shared" si="503"/>
        <v>1.0322352393080001</v>
      </c>
      <c r="M302" s="13">
        <f t="shared" si="504"/>
        <v>7.3822616812446007E-2</v>
      </c>
      <c r="N302" s="13">
        <f t="shared" si="505"/>
        <v>0.11618608676878525</v>
      </c>
      <c r="O302" s="13">
        <f t="shared" si="506"/>
        <v>7.6202306531737998E-2</v>
      </c>
      <c r="P302" s="13">
        <f t="shared" si="507"/>
        <v>0.11993137308003711</v>
      </c>
      <c r="Q302" s="13">
        <f t="shared" si="508"/>
        <v>9.1430020646246044E-2</v>
      </c>
      <c r="R302" s="13">
        <f t="shared" si="509"/>
        <v>3.9329353059305065E-2</v>
      </c>
      <c r="S302" s="13">
        <f t="shared" si="510"/>
        <v>4.8709781872830059E-2</v>
      </c>
      <c r="T302" s="13">
        <f t="shared" si="511"/>
        <v>9.4377289241713166E-2</v>
      </c>
      <c r="U302" s="13">
        <f t="shared" si="512"/>
        <v>6.1898694795904562E-2</v>
      </c>
      <c r="V302" s="13">
        <f t="shared" si="513"/>
        <v>8.7925945171448989E-3</v>
      </c>
      <c r="W302" s="13">
        <f t="shared" si="514"/>
        <v>4.7965861821927108E-2</v>
      </c>
      <c r="X302" s="13">
        <f t="shared" si="515"/>
        <v>4.9512052856371391E-2</v>
      </c>
      <c r="Y302" s="13">
        <f t="shared" si="516"/>
        <v>2.5554042864413429E-2</v>
      </c>
      <c r="Z302" s="13">
        <f t="shared" si="517"/>
        <v>1.35323813890002E-2</v>
      </c>
      <c r="AA302" s="13">
        <f t="shared" si="518"/>
        <v>2.129800467850114E-2</v>
      </c>
      <c r="AB302" s="13">
        <f t="shared" si="519"/>
        <v>1.675998444938041E-2</v>
      </c>
      <c r="AC302" s="13">
        <f t="shared" si="520"/>
        <v>8.9277173692606227E-4</v>
      </c>
      <c r="AD302" s="13">
        <f t="shared" si="521"/>
        <v>1.8872826595068688E-2</v>
      </c>
      <c r="AE302" s="13">
        <f t="shared" si="522"/>
        <v>1.9481196676779115E-2</v>
      </c>
      <c r="AF302" s="13">
        <f t="shared" si="523"/>
        <v>1.0054588856830651E-2</v>
      </c>
      <c r="AG302" s="13">
        <f t="shared" si="524"/>
        <v>3.4595669782580469E-3</v>
      </c>
      <c r="AH302" s="13">
        <f t="shared" si="525"/>
        <v>3.4921502353704361E-3</v>
      </c>
      <c r="AI302" s="13">
        <f t="shared" si="526"/>
        <v>5.4961377390238811E-3</v>
      </c>
      <c r="AJ302" s="13">
        <f t="shared" si="527"/>
        <v>4.3250616397261356E-3</v>
      </c>
      <c r="AK302" s="13">
        <f t="shared" si="528"/>
        <v>2.269006476385818E-3</v>
      </c>
      <c r="AL302" s="13">
        <f t="shared" si="529"/>
        <v>5.801546728077563E-5</v>
      </c>
      <c r="AM302" s="13">
        <f t="shared" si="530"/>
        <v>5.9406181005959837E-3</v>
      </c>
      <c r="AN302" s="13">
        <f t="shared" si="531"/>
        <v>6.1321153467061322E-3</v>
      </c>
      <c r="AO302" s="13">
        <f t="shared" si="532"/>
        <v>3.1648927761857315E-3</v>
      </c>
      <c r="AP302" s="13">
        <f t="shared" si="533"/>
        <v>1.08897128407008E-3</v>
      </c>
      <c r="AQ302" s="13">
        <f t="shared" si="534"/>
        <v>2.8101863350290471E-4</v>
      </c>
      <c r="AR302" s="13">
        <f t="shared" si="535"/>
        <v>7.2094410678141851E-4</v>
      </c>
      <c r="AS302" s="13">
        <f t="shared" si="536"/>
        <v>1.1346614108622098E-3</v>
      </c>
      <c r="AT302" s="13">
        <f t="shared" si="537"/>
        <v>8.9289620734091225E-4</v>
      </c>
      <c r="AU302" s="13">
        <f t="shared" si="538"/>
        <v>4.6842968862870356E-4</v>
      </c>
      <c r="AV302" s="13">
        <f t="shared" si="539"/>
        <v>1.8431008950265862E-4</v>
      </c>
      <c r="AW302" s="13">
        <f t="shared" si="540"/>
        <v>2.6180905554777263E-6</v>
      </c>
      <c r="AX302" s="13">
        <f t="shared" si="541"/>
        <v>1.558278478643902E-3</v>
      </c>
      <c r="AY302" s="13">
        <f t="shared" si="542"/>
        <v>1.6085099583114945E-3</v>
      </c>
      <c r="AZ302" s="13">
        <f t="shared" si="543"/>
        <v>8.3018033087348326E-4</v>
      </c>
      <c r="BA302" s="13">
        <f t="shared" si="544"/>
        <v>2.8564713083599496E-4</v>
      </c>
      <c r="BB302" s="13">
        <f t="shared" si="545"/>
        <v>7.3713758614034198E-5</v>
      </c>
      <c r="BC302" s="13">
        <f t="shared" si="546"/>
        <v>1.5217987852649955E-5</v>
      </c>
      <c r="BD302" s="13">
        <f t="shared" si="547"/>
        <v>1.2403065209853491E-4</v>
      </c>
      <c r="BE302" s="13">
        <f t="shared" si="548"/>
        <v>1.952062488291509E-4</v>
      </c>
      <c r="BF302" s="13">
        <f t="shared" si="549"/>
        <v>1.536131550436253E-4</v>
      </c>
      <c r="BG302" s="13">
        <f t="shared" si="550"/>
        <v>8.0588271956770249E-5</v>
      </c>
      <c r="BH302" s="13">
        <f t="shared" si="551"/>
        <v>3.1708561557442611E-5</v>
      </c>
      <c r="BI302" s="13">
        <f t="shared" si="552"/>
        <v>9.9809349586894751E-6</v>
      </c>
      <c r="BJ302" s="14">
        <f t="shared" si="553"/>
        <v>0.49787269709258541</v>
      </c>
      <c r="BK302" s="14">
        <f t="shared" si="554"/>
        <v>0.25381566344497641</v>
      </c>
      <c r="BL302" s="14">
        <f t="shared" si="555"/>
        <v>0.23506706893289553</v>
      </c>
      <c r="BM302" s="14">
        <f t="shared" si="556"/>
        <v>0.48178016209314395</v>
      </c>
      <c r="BN302" s="14">
        <f t="shared" si="557"/>
        <v>0.51690175689855744</v>
      </c>
    </row>
    <row r="303" spans="1:66" x14ac:dyDescent="0.25">
      <c r="A303" t="s">
        <v>348</v>
      </c>
      <c r="B303" t="s">
        <v>268</v>
      </c>
      <c r="C303" t="s">
        <v>260</v>
      </c>
      <c r="D303" s="11">
        <v>44416</v>
      </c>
      <c r="E303" s="10">
        <f>VLOOKUP(A303,home!$A$2:$E$405,3,FALSE)</f>
        <v>1.2707999999999999</v>
      </c>
      <c r="F303" s="10">
        <f>VLOOKUP(B303,home!$B$2:$E$405,3,FALSE)</f>
        <v>1.0491999999999999</v>
      </c>
      <c r="G303" s="10">
        <f>VLOOKUP(C303,away!$B$2:$E$405,4,FALSE)</f>
        <v>1.3115000000000001</v>
      </c>
      <c r="H303" s="10">
        <f>VLOOKUP(A303,away!$A$2:$E$405,3,FALSE)</f>
        <v>1.2917000000000001</v>
      </c>
      <c r="I303" s="10">
        <f>VLOOKUP(C303,away!$B$2:$E$405,3,FALSE)</f>
        <v>0.7742</v>
      </c>
      <c r="J303" s="10">
        <f>VLOOKUP(B303,home!$B$2:$E$405,4,FALSE)</f>
        <v>0.5161</v>
      </c>
      <c r="K303" s="12">
        <f t="shared" si="502"/>
        <v>1.7486535866399999</v>
      </c>
      <c r="L303" s="12">
        <f t="shared" si="503"/>
        <v>0.51611761965400005</v>
      </c>
      <c r="M303" s="13">
        <f t="shared" si="504"/>
        <v>0.10385379291697348</v>
      </c>
      <c r="N303" s="13">
        <f t="shared" si="505"/>
        <v>0.18160430747043346</v>
      </c>
      <c r="O303" s="13">
        <f t="shared" si="506"/>
        <v>5.3600772392347798E-2</v>
      </c>
      <c r="P303" s="13">
        <f t="shared" si="507"/>
        <v>9.372918289055325E-2</v>
      </c>
      <c r="Q303" s="13">
        <f t="shared" si="508"/>
        <v>0.15878151180372344</v>
      </c>
      <c r="R303" s="13">
        <f t="shared" si="509"/>
        <v>1.3832151529377192E-2</v>
      </c>
      <c r="S303" s="13">
        <f t="shared" si="510"/>
        <v>2.1147902928191874E-2</v>
      </c>
      <c r="T303" s="13">
        <f t="shared" si="511"/>
        <v>8.1949935917201247E-2</v>
      </c>
      <c r="U303" s="13">
        <f t="shared" si="512"/>
        <v>2.4187641382793387E-2</v>
      </c>
      <c r="V303" s="13">
        <f t="shared" si="513"/>
        <v>2.1206903855829811E-3</v>
      </c>
      <c r="W303" s="13">
        <f t="shared" si="514"/>
        <v>9.2551286702567515E-2</v>
      </c>
      <c r="X303" s="13">
        <f t="shared" si="515"/>
        <v>4.7767349788844053E-2</v>
      </c>
      <c r="Y303" s="13">
        <f t="shared" si="516"/>
        <v>1.2326785435099095E-2</v>
      </c>
      <c r="Z303" s="13">
        <f t="shared" si="517"/>
        <v>2.3796723740118642E-3</v>
      </c>
      <c r="AA303" s="13">
        <f t="shared" si="518"/>
        <v>4.1612226318439695E-3</v>
      </c>
      <c r="AB303" s="13">
        <f t="shared" si="519"/>
        <v>3.6382684399907492E-3</v>
      </c>
      <c r="AC303" s="13">
        <f t="shared" si="520"/>
        <v>1.1962164032579759E-4</v>
      </c>
      <c r="AD303" s="13">
        <f t="shared" si="521"/>
        <v>4.0460034860147896E-2</v>
      </c>
      <c r="AE303" s="13">
        <f t="shared" si="522"/>
        <v>2.0882136883137396E-2</v>
      </c>
      <c r="AF303" s="13">
        <f t="shared" si="523"/>
        <v>5.3888193907069351E-3</v>
      </c>
      <c r="AG303" s="13">
        <f t="shared" si="524"/>
        <v>9.2708821222566083E-4</v>
      </c>
      <c r="AH303" s="13">
        <f t="shared" si="525"/>
        <v>3.0704771030784663E-4</v>
      </c>
      <c r="AI303" s="13">
        <f t="shared" si="526"/>
        <v>5.3692007989941562E-4</v>
      </c>
      <c r="AJ303" s="13">
        <f t="shared" si="527"/>
        <v>4.6944361172757425E-4</v>
      </c>
      <c r="AK303" s="13">
        <f t="shared" si="528"/>
        <v>2.7363141845755283E-4</v>
      </c>
      <c r="AL303" s="13">
        <f t="shared" si="529"/>
        <v>4.3183934987249627E-6</v>
      </c>
      <c r="AM303" s="13">
        <f t="shared" si="530"/>
        <v>1.4150117014755414E-2</v>
      </c>
      <c r="AN303" s="13">
        <f t="shared" si="531"/>
        <v>7.3031247114811286E-3</v>
      </c>
      <c r="AO303" s="13">
        <f t="shared" si="532"/>
        <v>1.8846356710629729E-3</v>
      </c>
      <c r="AP303" s="13">
        <f t="shared" si="533"/>
        <v>3.2423122548801354E-4</v>
      </c>
      <c r="AQ303" s="13">
        <f t="shared" si="534"/>
        <v>4.1835362079093218E-5</v>
      </c>
      <c r="AR303" s="13">
        <f t="shared" si="535"/>
        <v>3.1694546672859357E-5</v>
      </c>
      <c r="AS303" s="13">
        <f t="shared" si="536"/>
        <v>5.5422782716424388E-5</v>
      </c>
      <c r="AT303" s="13">
        <f t="shared" si="537"/>
        <v>4.8457623889322454E-5</v>
      </c>
      <c r="AU303" s="13">
        <f t="shared" si="538"/>
        <v>2.8245199271371961E-5</v>
      </c>
      <c r="AV303" s="13">
        <f t="shared" si="539"/>
        <v>1.234776725281152E-5</v>
      </c>
      <c r="AW303" s="13">
        <f t="shared" si="540"/>
        <v>1.0826103662625755E-7</v>
      </c>
      <c r="AX303" s="13">
        <f t="shared" si="541"/>
        <v>4.1239421448712931E-3</v>
      </c>
      <c r="AY303" s="13">
        <f t="shared" si="542"/>
        <v>2.128439203401783E-3</v>
      </c>
      <c r="AZ303" s="13">
        <f t="shared" si="543"/>
        <v>5.4926248761899207E-4</v>
      </c>
      <c r="BA303" s="13">
        <f t="shared" si="544"/>
        <v>9.4494682558382963E-5</v>
      </c>
      <c r="BB303" s="13">
        <f t="shared" si="545"/>
        <v>1.2192592657998238E-5</v>
      </c>
      <c r="BC303" s="13">
        <f t="shared" si="546"/>
        <v>1.2585623800113778E-6</v>
      </c>
      <c r="BD303" s="13">
        <f t="shared" si="547"/>
        <v>2.7263523308014625E-6</v>
      </c>
      <c r="BE303" s="13">
        <f t="shared" si="548"/>
        <v>4.7674457817003008E-6</v>
      </c>
      <c r="BF303" s="13">
        <f t="shared" si="549"/>
        <v>4.1683055826409851E-6</v>
      </c>
      <c r="BG303" s="13">
        <f t="shared" si="550"/>
        <v>2.4296408357655649E-6</v>
      </c>
      <c r="BH303" s="13">
        <f t="shared" si="551"/>
        <v>1.0621500404271153E-6</v>
      </c>
      <c r="BI303" s="13">
        <f t="shared" si="552"/>
        <v>3.7146649554853935E-7</v>
      </c>
      <c r="BJ303" s="14">
        <f t="shared" si="553"/>
        <v>0.67325279012244177</v>
      </c>
      <c r="BK303" s="14">
        <f t="shared" si="554"/>
        <v>0.22310394835852793</v>
      </c>
      <c r="BL303" s="14">
        <f t="shared" si="555"/>
        <v>0.10119879247761517</v>
      </c>
      <c r="BM303" s="14">
        <f t="shared" si="556"/>
        <v>0.39240515338682291</v>
      </c>
      <c r="BN303" s="14">
        <f t="shared" si="557"/>
        <v>0.60540171900340867</v>
      </c>
    </row>
    <row r="304" spans="1:66" x14ac:dyDescent="0.25">
      <c r="A304" t="s">
        <v>349</v>
      </c>
      <c r="B304" t="s">
        <v>276</v>
      </c>
      <c r="C304" t="s">
        <v>274</v>
      </c>
      <c r="D304" s="11">
        <v>44416</v>
      </c>
      <c r="E304" s="10">
        <f>VLOOKUP(A304,home!$A$2:$E$405,3,FALSE)</f>
        <v>1.4559</v>
      </c>
      <c r="F304" s="10">
        <f>VLOOKUP(B304,home!$B$2:$E$405,3,FALSE)</f>
        <v>1.2974000000000001</v>
      </c>
      <c r="G304" s="10">
        <f>VLOOKUP(C304,away!$B$2:$E$405,4,FALSE)</f>
        <v>0.8831</v>
      </c>
      <c r="H304" s="10">
        <f>VLOOKUP(A304,away!$A$2:$E$405,3,FALSE)</f>
        <v>1.0662</v>
      </c>
      <c r="I304" s="10">
        <f>VLOOKUP(C304,away!$B$2:$E$405,3,FALSE)</f>
        <v>1.2059</v>
      </c>
      <c r="J304" s="10">
        <f>VLOOKUP(B304,home!$B$2:$E$405,4,FALSE)</f>
        <v>0.72950000000000004</v>
      </c>
      <c r="K304" s="12">
        <f t="shared" si="502"/>
        <v>1.6680740432460002</v>
      </c>
      <c r="L304" s="12">
        <f t="shared" si="503"/>
        <v>0.93794045811000015</v>
      </c>
      <c r="M304" s="13">
        <f t="shared" si="504"/>
        <v>7.3828200382833595E-2</v>
      </c>
      <c r="N304" s="13">
        <f t="shared" si="505"/>
        <v>0.12315090471816913</v>
      </c>
      <c r="O304" s="13">
        <f t="shared" si="506"/>
        <v>6.9246456088511835E-2</v>
      </c>
      <c r="P304" s="13">
        <f t="shared" si="507"/>
        <v>0.11550821598802054</v>
      </c>
      <c r="Q304" s="13">
        <f t="shared" si="508"/>
        <v>0.10271241378131966</v>
      </c>
      <c r="R304" s="13">
        <f t="shared" si="509"/>
        <v>3.2474526373076393E-2</v>
      </c>
      <c r="S304" s="13">
        <f t="shared" si="510"/>
        <v>4.5179714159189692E-2</v>
      </c>
      <c r="T304" s="13">
        <f t="shared" si="511"/>
        <v>9.6338128435634857E-2</v>
      </c>
      <c r="U304" s="13">
        <f t="shared" si="512"/>
        <v>5.4169914509636409E-2</v>
      </c>
      <c r="V304" s="13">
        <f t="shared" si="513"/>
        <v>7.854012053683336E-3</v>
      </c>
      <c r="W304" s="13">
        <f t="shared" si="514"/>
        <v>5.7110637115920709E-2</v>
      </c>
      <c r="X304" s="13">
        <f t="shared" si="515"/>
        <v>5.356637713946065E-2</v>
      </c>
      <c r="Y304" s="13">
        <f t="shared" si="516"/>
        <v>2.5121036156739378E-2</v>
      </c>
      <c r="Z304" s="13">
        <f t="shared" si="517"/>
        <v>1.0153057381089518E-2</v>
      </c>
      <c r="AA304" s="13">
        <f t="shared" si="518"/>
        <v>1.6936051476982638E-2</v>
      </c>
      <c r="AB304" s="13">
        <f t="shared" si="519"/>
        <v>1.4125293931916413E-2</v>
      </c>
      <c r="AC304" s="13">
        <f t="shared" si="520"/>
        <v>7.6800168834969347E-4</v>
      </c>
      <c r="AD304" s="13">
        <f t="shared" si="521"/>
        <v>2.3816192841577221E-2</v>
      </c>
      <c r="AE304" s="13">
        <f t="shared" si="522"/>
        <v>2.2338170824265046E-2</v>
      </c>
      <c r="AF304" s="13">
        <f t="shared" si="523"/>
        <v>1.0475937088125296E-2</v>
      </c>
      <c r="AG304" s="13">
        <f t="shared" si="524"/>
        <v>3.2752684105225942E-3</v>
      </c>
      <c r="AH304" s="13">
        <f t="shared" si="525"/>
        <v>2.3807408228090554E-3</v>
      </c>
      <c r="AI304" s="13">
        <f t="shared" si="526"/>
        <v>3.9712519702239102E-3</v>
      </c>
      <c r="AJ304" s="13">
        <f t="shared" si="527"/>
        <v>3.3121711653600217E-3</v>
      </c>
      <c r="AK304" s="13">
        <f t="shared" si="528"/>
        <v>1.8416489159083032E-3</v>
      </c>
      <c r="AL304" s="13">
        <f t="shared" si="529"/>
        <v>4.8063208604330333E-5</v>
      </c>
      <c r="AM304" s="13">
        <f t="shared" si="530"/>
        <v>7.9454346175952244E-3</v>
      </c>
      <c r="AN304" s="13">
        <f t="shared" si="531"/>
        <v>7.4523445851103192E-3</v>
      </c>
      <c r="AO304" s="13">
        <f t="shared" si="532"/>
        <v>3.4949277470759758E-3</v>
      </c>
      <c r="AP304" s="13">
        <f t="shared" si="533"/>
        <v>1.0926780440512639E-3</v>
      </c>
      <c r="AQ304" s="13">
        <f t="shared" si="534"/>
        <v>2.5621673630104534E-4</v>
      </c>
      <c r="AR304" s="13">
        <f t="shared" si="535"/>
        <v>4.4659862759734099E-4</v>
      </c>
      <c r="AS304" s="13">
        <f t="shared" si="536"/>
        <v>7.449595784444113E-4</v>
      </c>
      <c r="AT304" s="13">
        <f t="shared" si="537"/>
        <v>6.2132386803530261E-4</v>
      </c>
      <c r="AU304" s="13">
        <f t="shared" si="538"/>
        <v>3.4547140557296391E-4</v>
      </c>
      <c r="AV304" s="13">
        <f t="shared" si="539"/>
        <v>1.4406797107999308E-4</v>
      </c>
      <c r="AW304" s="13">
        <f t="shared" si="540"/>
        <v>2.0888192120197639E-6</v>
      </c>
      <c r="AX304" s="13">
        <f t="shared" si="541"/>
        <v>2.2089288746531361E-3</v>
      </c>
      <c r="AY304" s="13">
        <f t="shared" si="542"/>
        <v>2.0718437606245697E-3</v>
      </c>
      <c r="AZ304" s="13">
        <f t="shared" si="543"/>
        <v>9.7163304298627715E-4</v>
      </c>
      <c r="BA304" s="13">
        <f t="shared" si="544"/>
        <v>3.0377798048445407E-4</v>
      </c>
      <c r="BB304" s="13">
        <f t="shared" si="545"/>
        <v>7.1231414544829896E-5</v>
      </c>
      <c r="BC304" s="13">
        <f t="shared" si="546"/>
        <v>1.3362165118000221E-5</v>
      </c>
      <c r="BD304" s="13">
        <f t="shared" si="547"/>
        <v>6.9813820226657852E-5</v>
      </c>
      <c r="BE304" s="13">
        <f t="shared" si="548"/>
        <v>1.1645462137993055E-4</v>
      </c>
      <c r="BF304" s="13">
        <f t="shared" si="549"/>
        <v>9.712746556995144E-5</v>
      </c>
      <c r="BG304" s="13">
        <f t="shared" si="550"/>
        <v>5.4005268067835212E-5</v>
      </c>
      <c r="BH304" s="13">
        <f t="shared" si="551"/>
        <v>2.252119646562448E-5</v>
      </c>
      <c r="BI304" s="13">
        <f t="shared" si="552"/>
        <v>7.5134046494303446E-6</v>
      </c>
      <c r="BJ304" s="14">
        <f t="shared" si="553"/>
        <v>0.54378744548027969</v>
      </c>
      <c r="BK304" s="14">
        <f t="shared" si="554"/>
        <v>0.24525805124130579</v>
      </c>
      <c r="BL304" s="14">
        <f t="shared" si="555"/>
        <v>0.2011279124815144</v>
      </c>
      <c r="BM304" s="14">
        <f t="shared" si="556"/>
        <v>0.48133599431084562</v>
      </c>
      <c r="BN304" s="14">
        <f t="shared" si="557"/>
        <v>0.51692071733193112</v>
      </c>
    </row>
    <row r="305" spans="1:66" x14ac:dyDescent="0.25">
      <c r="A305" t="s">
        <v>349</v>
      </c>
      <c r="B305" t="s">
        <v>279</v>
      </c>
      <c r="C305" t="s">
        <v>287</v>
      </c>
      <c r="D305" s="11">
        <v>44416</v>
      </c>
      <c r="E305" s="10">
        <f>VLOOKUP(A305,home!$A$2:$E$405,3,FALSE)</f>
        <v>1.4559</v>
      </c>
      <c r="F305" s="10">
        <f>VLOOKUP(B305,home!$B$2:$E$405,3,FALSE)</f>
        <v>1.5454000000000001</v>
      </c>
      <c r="G305" s="10">
        <f>VLOOKUP(C305,away!$B$2:$E$405,4,FALSE)</f>
        <v>1.5454000000000001</v>
      </c>
      <c r="H305" s="10">
        <f>VLOOKUP(A305,away!$A$2:$E$405,3,FALSE)</f>
        <v>1.0662</v>
      </c>
      <c r="I305" s="10">
        <f>VLOOKUP(C305,away!$B$2:$E$405,3,FALSE)</f>
        <v>0.23449999999999999</v>
      </c>
      <c r="J305" s="10">
        <f>VLOOKUP(B305,home!$B$2:$E$405,4,FALSE)</f>
        <v>1.4069</v>
      </c>
      <c r="K305" s="12">
        <f t="shared" si="502"/>
        <v>3.4770694228440004</v>
      </c>
      <c r="L305" s="12">
        <f t="shared" si="503"/>
        <v>0.35175862491000004</v>
      </c>
      <c r="M305" s="13">
        <f t="shared" si="504"/>
        <v>2.1735073177246916E-2</v>
      </c>
      <c r="N305" s="13">
        <f t="shared" si="505"/>
        <v>7.5574358347882051E-2</v>
      </c>
      <c r="O305" s="13">
        <f t="shared" si="506"/>
        <v>7.645499453146601E-3</v>
      </c>
      <c r="P305" s="13">
        <f t="shared" si="507"/>
        <v>2.658393237090657E-2</v>
      </c>
      <c r="Q305" s="13">
        <f t="shared" si="508"/>
        <v>0.131388645281238</v>
      </c>
      <c r="R305" s="13">
        <f t="shared" si="509"/>
        <v>1.3446851871945025E-3</v>
      </c>
      <c r="S305" s="13">
        <f t="shared" si="510"/>
        <v>8.1286298709214826E-3</v>
      </c>
      <c r="T305" s="13">
        <f t="shared" si="511"/>
        <v>4.621708919291604E-2</v>
      </c>
      <c r="U305" s="13">
        <f t="shared" si="512"/>
        <v>4.6755637477452648E-3</v>
      </c>
      <c r="V305" s="13">
        <f t="shared" si="513"/>
        <v>1.1046710079782212E-3</v>
      </c>
      <c r="W305" s="13">
        <f t="shared" si="514"/>
        <v>0.15228248033876307</v>
      </c>
      <c r="X305" s="13">
        <f t="shared" si="515"/>
        <v>5.3566675881847416E-2</v>
      </c>
      <c r="Y305" s="13">
        <f t="shared" si="516"/>
        <v>9.4212701245991529E-3</v>
      </c>
      <c r="Z305" s="13">
        <f t="shared" si="517"/>
        <v>1.5766820412812808E-4</v>
      </c>
      <c r="AA305" s="13">
        <f t="shared" si="518"/>
        <v>5.4822329152864034E-4</v>
      </c>
      <c r="AB305" s="13">
        <f t="shared" si="519"/>
        <v>9.5310522193256411E-4</v>
      </c>
      <c r="AC305" s="13">
        <f t="shared" si="520"/>
        <v>8.444444587531961E-5</v>
      </c>
      <c r="AD305" s="13">
        <f t="shared" si="521"/>
        <v>0.13237418900518894</v>
      </c>
      <c r="AE305" s="13">
        <f t="shared" si="522"/>
        <v>4.6563762698041702E-2</v>
      </c>
      <c r="AF305" s="13">
        <f t="shared" si="523"/>
        <v>8.1896025686493488E-3</v>
      </c>
      <c r="AG305" s="13">
        <f t="shared" si="524"/>
        <v>9.6025444603583328E-4</v>
      </c>
      <c r="AH305" s="13">
        <f t="shared" si="525"/>
        <v>1.3865287669034878E-5</v>
      </c>
      <c r="AI305" s="13">
        <f t="shared" si="526"/>
        <v>4.8210567792937132E-5</v>
      </c>
      <c r="AJ305" s="13">
        <f t="shared" si="527"/>
        <v>8.3815745565384776E-5</v>
      </c>
      <c r="AK305" s="13">
        <f t="shared" si="528"/>
        <v>9.7144388686090655E-5</v>
      </c>
      <c r="AL305" s="13">
        <f t="shared" si="529"/>
        <v>4.1313234511640569E-6</v>
      </c>
      <c r="AM305" s="13">
        <f t="shared" si="530"/>
        <v>9.2054848992742966E-2</v>
      </c>
      <c r="AN305" s="13">
        <f t="shared" si="531"/>
        <v>3.238108709798497E-2</v>
      </c>
      <c r="AO305" s="13">
        <f t="shared" si="532"/>
        <v>5.6951633353390669E-3</v>
      </c>
      <c r="AP305" s="13">
        <f t="shared" si="533"/>
        <v>6.6777427449223991E-4</v>
      </c>
      <c r="AQ305" s="13">
        <f t="shared" si="534"/>
        <v>5.8723840136415792E-5</v>
      </c>
      <c r="AR305" s="13">
        <f t="shared" si="535"/>
        <v>9.7544690488825731E-7</v>
      </c>
      <c r="AS305" s="13">
        <f t="shared" si="536"/>
        <v>3.3916966065947796E-6</v>
      </c>
      <c r="AT305" s="13">
        <f t="shared" si="537"/>
        <v>5.8965822811772349E-6</v>
      </c>
      <c r="AU305" s="13">
        <f t="shared" si="538"/>
        <v>6.834275316388361E-6</v>
      </c>
      <c r="AV305" s="13">
        <f t="shared" si="539"/>
        <v>5.940812432477869E-6</v>
      </c>
      <c r="AW305" s="13">
        <f t="shared" si="540"/>
        <v>1.4036047013923457E-7</v>
      </c>
      <c r="AX305" s="13">
        <f t="shared" si="541"/>
        <v>5.3346850109531385E-2</v>
      </c>
      <c r="AY305" s="13">
        <f t="shared" si="542"/>
        <v>1.8765214637808645E-2</v>
      </c>
      <c r="AZ305" s="13">
        <f t="shared" si="543"/>
        <v>3.3004130485682855E-3</v>
      </c>
      <c r="BA305" s="13">
        <f t="shared" si="544"/>
        <v>3.8698291853313385E-4</v>
      </c>
      <c r="BB305" s="13">
        <f t="shared" si="545"/>
        <v>3.4031144821718426E-5</v>
      </c>
      <c r="BC305" s="13">
        <f t="shared" si="546"/>
        <v>2.3941497413201475E-6</v>
      </c>
      <c r="BD305" s="13">
        <f t="shared" si="547"/>
        <v>5.7186976989368165E-8</v>
      </c>
      <c r="BE305" s="13">
        <f t="shared" si="548"/>
        <v>1.9884308907461548E-7</v>
      </c>
      <c r="BF305" s="13">
        <f t="shared" si="549"/>
        <v>3.4569561248259585E-7</v>
      </c>
      <c r="BG305" s="13">
        <f t="shared" si="550"/>
        <v>4.0066921459152086E-7</v>
      </c>
      <c r="BH305" s="13">
        <f t="shared" si="551"/>
        <v>3.4828866868277456E-7</v>
      </c>
      <c r="BI305" s="13">
        <f t="shared" si="552"/>
        <v>2.4220477603998403E-7</v>
      </c>
      <c r="BJ305" s="14">
        <f t="shared" si="553"/>
        <v>0.86323181143486183</v>
      </c>
      <c r="BK305" s="14">
        <f t="shared" si="554"/>
        <v>7.6406096834188322E-2</v>
      </c>
      <c r="BL305" s="14">
        <f t="shared" si="555"/>
        <v>1.5434744593140405E-2</v>
      </c>
      <c r="BM305" s="14">
        <f t="shared" si="556"/>
        <v>0.67219305297136533</v>
      </c>
      <c r="BN305" s="14">
        <f t="shared" si="557"/>
        <v>0.26427219381761463</v>
      </c>
    </row>
    <row r="306" spans="1:66" x14ac:dyDescent="0.25">
      <c r="A306" t="s">
        <v>349</v>
      </c>
      <c r="B306" t="s">
        <v>277</v>
      </c>
      <c r="C306" t="s">
        <v>275</v>
      </c>
      <c r="D306" s="11">
        <v>44416</v>
      </c>
      <c r="E306" s="10">
        <f>VLOOKUP(A306,home!$A$2:$E$405,3,FALSE)</f>
        <v>1.4559</v>
      </c>
      <c r="F306" s="10">
        <f>VLOOKUP(B306,home!$B$2:$E$405,3,FALSE)</f>
        <v>1.2211000000000001</v>
      </c>
      <c r="G306" s="10">
        <f>VLOOKUP(C306,away!$B$2:$E$405,4,FALSE)</f>
        <v>1.45</v>
      </c>
      <c r="H306" s="10">
        <f>VLOOKUP(A306,away!$A$2:$E$405,3,FALSE)</f>
        <v>1.0662</v>
      </c>
      <c r="I306" s="10">
        <f>VLOOKUP(C306,away!$B$2:$E$405,3,FALSE)</f>
        <v>0.52110000000000001</v>
      </c>
      <c r="J306" s="10">
        <f>VLOOKUP(B306,home!$B$2:$E$405,4,FALSE)</f>
        <v>1.0421</v>
      </c>
      <c r="K306" s="12">
        <f t="shared" si="502"/>
        <v>2.5778092605</v>
      </c>
      <c r="L306" s="12">
        <f t="shared" si="503"/>
        <v>0.57898744612200004</v>
      </c>
      <c r="M306" s="13">
        <f t="shared" si="504"/>
        <v>4.2561861075716037E-2</v>
      </c>
      <c r="N306" s="13">
        <f t="shared" si="505"/>
        <v>0.10971635962509528</v>
      </c>
      <c r="O306" s="13">
        <f t="shared" si="506"/>
        <v>2.4642783246428185E-2</v>
      </c>
      <c r="P306" s="13">
        <f t="shared" si="507"/>
        <v>6.3524394857136818E-2</v>
      </c>
      <c r="Q306" s="13">
        <f t="shared" si="508"/>
        <v>0.14141392393495952</v>
      </c>
      <c r="R306" s="13">
        <f t="shared" si="509"/>
        <v>7.1339310685937319E-3</v>
      </c>
      <c r="S306" s="13">
        <f t="shared" si="510"/>
        <v>2.3702844753350261E-2</v>
      </c>
      <c r="T306" s="13">
        <f t="shared" si="511"/>
        <v>8.1876886665192966E-2</v>
      </c>
      <c r="U306" s="13">
        <f t="shared" si="512"/>
        <v>1.8389913572389581E-2</v>
      </c>
      <c r="V306" s="13">
        <f t="shared" si="513"/>
        <v>3.9307723218593741E-3</v>
      </c>
      <c r="W306" s="13">
        <f t="shared" si="514"/>
        <v>0.1215127075610604</v>
      </c>
      <c r="X306" s="13">
        <f t="shared" si="515"/>
        <v>7.0354332222147792E-2</v>
      </c>
      <c r="Y306" s="13">
        <f t="shared" si="516"/>
        <v>2.0367137568460043E-2</v>
      </c>
      <c r="Z306" s="13">
        <f t="shared" si="517"/>
        <v>1.3768188434051586E-3</v>
      </c>
      <c r="AA306" s="13">
        <f t="shared" si="518"/>
        <v>3.5491763645607169E-3</v>
      </c>
      <c r="AB306" s="13">
        <f t="shared" si="519"/>
        <v>4.5745498498561714E-3</v>
      </c>
      <c r="AC306" s="13">
        <f t="shared" si="520"/>
        <v>3.6667207265545225E-4</v>
      </c>
      <c r="AD306" s="13">
        <f t="shared" si="521"/>
        <v>7.8309145704832467E-2</v>
      </c>
      <c r="AE306" s="13">
        <f t="shared" si="522"/>
        <v>4.5340012279636535E-2</v>
      </c>
      <c r="AF306" s="13">
        <f t="shared" si="523"/>
        <v>1.3125648958463439E-2</v>
      </c>
      <c r="AG306" s="13">
        <f t="shared" si="524"/>
        <v>2.5331953230515454E-3</v>
      </c>
      <c r="AH306" s="13">
        <f t="shared" si="525"/>
        <v>1.9929020647894963E-4</v>
      </c>
      <c r="AI306" s="13">
        <f t="shared" si="526"/>
        <v>5.1373213978839346E-4</v>
      </c>
      <c r="AJ306" s="13">
        <f t="shared" si="527"/>
        <v>6.6215173368150079E-4</v>
      </c>
      <c r="AK306" s="13">
        <f t="shared" si="528"/>
        <v>5.6896695698010081E-4</v>
      </c>
      <c r="AL306" s="13">
        <f t="shared" si="529"/>
        <v>2.1890604346471578E-5</v>
      </c>
      <c r="AM306" s="13">
        <f t="shared" si="530"/>
        <v>4.0373208195952186E-2</v>
      </c>
      <c r="AN306" s="13">
        <f t="shared" si="531"/>
        <v>2.3375580705126152E-2</v>
      </c>
      <c r="AO306" s="13">
        <f t="shared" si="532"/>
        <v>6.7670838870398462E-3</v>
      </c>
      <c r="AP306" s="13">
        <f t="shared" si="533"/>
        <v>1.3060188724835127E-3</v>
      </c>
      <c r="AQ306" s="13">
        <f t="shared" si="534"/>
        <v>1.8904213289159074E-4</v>
      </c>
      <c r="AR306" s="13">
        <f t="shared" si="535"/>
        <v>2.3077305537274632E-5</v>
      </c>
      <c r="AS306" s="13">
        <f t="shared" si="536"/>
        <v>5.9488891921374469E-5</v>
      </c>
      <c r="AT306" s="13">
        <f t="shared" si="537"/>
        <v>7.66755082459014E-5</v>
      </c>
      <c r="AU306" s="13">
        <f t="shared" si="538"/>
        <v>6.5884945069942912E-5</v>
      </c>
      <c r="AV306" s="13">
        <f t="shared" si="539"/>
        <v>4.2459705382208164E-5</v>
      </c>
      <c r="AW306" s="13">
        <f t="shared" si="540"/>
        <v>9.0755964705167605E-7</v>
      </c>
      <c r="AX306" s="13">
        <f t="shared" si="541"/>
        <v>1.7345738327269999E-2</v>
      </c>
      <c r="AY306" s="13">
        <f t="shared" si="542"/>
        <v>1.0042964735206548E-2</v>
      </c>
      <c r="AZ306" s="13">
        <f t="shared" si="543"/>
        <v>2.9073752517652742E-3</v>
      </c>
      <c r="BA306" s="13">
        <f t="shared" si="544"/>
        <v>5.6111125731262768E-4</v>
      </c>
      <c r="BB306" s="13">
        <f t="shared" si="545"/>
        <v>8.1219093465435664E-5</v>
      </c>
      <c r="BC306" s="13">
        <f t="shared" si="546"/>
        <v>9.404967100379327E-6</v>
      </c>
      <c r="BD306" s="13">
        <f t="shared" si="547"/>
        <v>2.2269116994006207E-6</v>
      </c>
      <c r="BE306" s="13">
        <f t="shared" si="548"/>
        <v>5.740553601030712E-6</v>
      </c>
      <c r="BF306" s="13">
        <f t="shared" si="549"/>
        <v>7.3990261165667981E-6</v>
      </c>
      <c r="BG306" s="13">
        <f t="shared" si="550"/>
        <v>6.357759347322415E-6</v>
      </c>
      <c r="BH306" s="13">
        <f t="shared" si="551"/>
        <v>4.0972727303895391E-6</v>
      </c>
      <c r="BI306" s="13">
        <f t="shared" si="552"/>
        <v>2.1123975174384548E-6</v>
      </c>
      <c r="BJ306" s="14">
        <f t="shared" si="553"/>
        <v>0.78750809726851356</v>
      </c>
      <c r="BK306" s="14">
        <f t="shared" si="554"/>
        <v>0.14415140042027094</v>
      </c>
      <c r="BL306" s="14">
        <f t="shared" si="555"/>
        <v>6.0530015415926168E-2</v>
      </c>
      <c r="BM306" s="14">
        <f t="shared" si="556"/>
        <v>0.59453102096462696</v>
      </c>
      <c r="BN306" s="14">
        <f t="shared" si="557"/>
        <v>0.3889932538079296</v>
      </c>
    </row>
    <row r="307" spans="1:66" x14ac:dyDescent="0.25">
      <c r="A307" t="s">
        <v>349</v>
      </c>
      <c r="B307" t="s">
        <v>278</v>
      </c>
      <c r="C307" t="s">
        <v>281</v>
      </c>
      <c r="D307" s="11">
        <v>44416</v>
      </c>
      <c r="E307" s="10">
        <f>VLOOKUP(A307,home!$A$2:$E$405,3,FALSE)</f>
        <v>1.4559</v>
      </c>
      <c r="F307" s="10">
        <f>VLOOKUP(B307,home!$B$2:$E$405,3,FALSE)</f>
        <v>0.91579999999999995</v>
      </c>
      <c r="G307" s="10">
        <f>VLOOKUP(C307,away!$B$2:$E$405,4,FALSE)</f>
        <v>0.94440000000000002</v>
      </c>
      <c r="H307" s="10">
        <f>VLOOKUP(A307,away!$A$2:$E$405,3,FALSE)</f>
        <v>1.0662</v>
      </c>
      <c r="I307" s="10">
        <f>VLOOKUP(C307,away!$B$2:$E$405,3,FALSE)</f>
        <v>1.2896000000000001</v>
      </c>
      <c r="J307" s="10">
        <f>VLOOKUP(B307,home!$B$2:$E$405,4,FALSE)</f>
        <v>1.3548</v>
      </c>
      <c r="K307" s="12">
        <f t="shared" si="502"/>
        <v>1.2591810049679999</v>
      </c>
      <c r="L307" s="12">
        <f t="shared" si="503"/>
        <v>1.8628114152960003</v>
      </c>
      <c r="M307" s="13">
        <f t="shared" si="504"/>
        <v>4.4069276370558179E-2</v>
      </c>
      <c r="N307" s="13">
        <f t="shared" si="505"/>
        <v>5.549119570849198E-2</v>
      </c>
      <c r="O307" s="13">
        <f t="shared" si="506"/>
        <v>8.209275108691004E-2</v>
      </c>
      <c r="P307" s="13">
        <f t="shared" si="507"/>
        <v>0.10336963281420326</v>
      </c>
      <c r="Q307" s="13">
        <f t="shared" si="508"/>
        <v>3.4936729789547455E-2</v>
      </c>
      <c r="R307" s="13">
        <f t="shared" si="509"/>
        <v>7.646165691887459E-2</v>
      </c>
      <c r="S307" s="13">
        <f t="shared" si="510"/>
        <v>6.0616385542024927E-2</v>
      </c>
      <c r="T307" s="13">
        <f t="shared" si="511"/>
        <v>6.5080539065080822E-2</v>
      </c>
      <c r="U307" s="13">
        <f t="shared" si="512"/>
        <v>9.6279066000626939E-2</v>
      </c>
      <c r="V307" s="13">
        <f t="shared" si="513"/>
        <v>1.5798089916723872E-2</v>
      </c>
      <c r="W307" s="13">
        <f t="shared" si="514"/>
        <v>1.4663888842232601E-2</v>
      </c>
      <c r="X307" s="13">
        <f t="shared" si="515"/>
        <v>2.7316059527942534E-2</v>
      </c>
      <c r="Y307" s="13">
        <f t="shared" si="516"/>
        <v>2.5442333754778217E-2</v>
      </c>
      <c r="Z307" s="13">
        <f t="shared" si="517"/>
        <v>4.7477882446975338E-2</v>
      </c>
      <c r="AA307" s="13">
        <f t="shared" si="518"/>
        <v>5.9783247733334974E-2</v>
      </c>
      <c r="AB307" s="13">
        <f t="shared" si="519"/>
        <v>3.7638964980555828E-2</v>
      </c>
      <c r="AC307" s="13">
        <f t="shared" si="520"/>
        <v>2.3160165203956573E-3</v>
      </c>
      <c r="AD307" s="13">
        <f t="shared" si="521"/>
        <v>4.6161225722753741E-3</v>
      </c>
      <c r="AE307" s="13">
        <f t="shared" si="522"/>
        <v>8.5989658220401027E-3</v>
      </c>
      <c r="AF307" s="13">
        <f t="shared" si="523"/>
        <v>8.0091258465182294E-3</v>
      </c>
      <c r="AG307" s="13">
        <f t="shared" si="524"/>
        <v>4.973163684478801E-3</v>
      </c>
      <c r="AH307" s="13">
        <f t="shared" si="525"/>
        <v>2.2110585349076822E-2</v>
      </c>
      <c r="AI307" s="13">
        <f t="shared" si="526"/>
        <v>2.7841229080281291E-2</v>
      </c>
      <c r="AJ307" s="13">
        <f t="shared" si="527"/>
        <v>1.7528573406426454E-2</v>
      </c>
      <c r="AK307" s="13">
        <f t="shared" si="528"/>
        <v>7.35721555918647E-3</v>
      </c>
      <c r="AL307" s="13">
        <f t="shared" si="529"/>
        <v>2.1729948573865837E-4</v>
      </c>
      <c r="AM307" s="13">
        <f t="shared" si="530"/>
        <v>1.1625067719226341E-3</v>
      </c>
      <c r="AN307" s="13">
        <f t="shared" si="531"/>
        <v>2.1655308850963865E-3</v>
      </c>
      <c r="AO307" s="13">
        <f t="shared" si="532"/>
        <v>2.0169878264668E-3</v>
      </c>
      <c r="AP307" s="13">
        <f t="shared" si="533"/>
        <v>1.2524226492184745E-3</v>
      </c>
      <c r="AQ307" s="13">
        <f t="shared" si="534"/>
        <v>5.8325680193485846E-4</v>
      </c>
      <c r="AR307" s="13">
        <f t="shared" si="535"/>
        <v>8.2375701574273555E-3</v>
      </c>
      <c r="AS307" s="13">
        <f t="shared" si="536"/>
        <v>1.0372591869323784E-2</v>
      </c>
      <c r="AT307" s="13">
        <f t="shared" si="537"/>
        <v>6.530485327069015E-3</v>
      </c>
      <c r="AU307" s="13">
        <f t="shared" si="538"/>
        <v>2.7410210256891784E-3</v>
      </c>
      <c r="AV307" s="13">
        <f t="shared" si="539"/>
        <v>8.6286040244142991E-4</v>
      </c>
      <c r="AW307" s="13">
        <f t="shared" si="540"/>
        <v>1.4158369819729545E-5</v>
      </c>
      <c r="AX307" s="13">
        <f t="shared" si="541"/>
        <v>2.4396774089194121E-4</v>
      </c>
      <c r="AY307" s="13">
        <f t="shared" si="542"/>
        <v>4.5446589269748481E-4</v>
      </c>
      <c r="AZ307" s="13">
        <f t="shared" si="543"/>
        <v>4.2329212638978099E-4</v>
      </c>
      <c r="BA307" s="13">
        <f t="shared" si="544"/>
        <v>2.6283780168126714E-4</v>
      </c>
      <c r="BB307" s="13">
        <f t="shared" si="545"/>
        <v>1.2240431433579272E-4</v>
      </c>
      <c r="BC307" s="13">
        <f t="shared" si="546"/>
        <v>4.5603230805238877E-5</v>
      </c>
      <c r="BD307" s="13">
        <f t="shared" si="547"/>
        <v>2.5575066205928937E-3</v>
      </c>
      <c r="BE307" s="13">
        <f t="shared" si="548"/>
        <v>3.2203637567304734E-3</v>
      </c>
      <c r="BF307" s="13">
        <f t="shared" si="549"/>
        <v>2.0275104357812012E-3</v>
      </c>
      <c r="BG307" s="13">
        <f t="shared" si="550"/>
        <v>8.5100087603669293E-4</v>
      </c>
      <c r="BH307" s="13">
        <f t="shared" si="551"/>
        <v>2.6789103457913299E-4</v>
      </c>
      <c r="BI307" s="13">
        <f t="shared" si="552"/>
        <v>6.7464660428653934E-5</v>
      </c>
      <c r="BJ307" s="14">
        <f t="shared" si="553"/>
        <v>0.25786140065482682</v>
      </c>
      <c r="BK307" s="14">
        <f t="shared" si="554"/>
        <v>0.22684116654234202</v>
      </c>
      <c r="BL307" s="14">
        <f t="shared" si="555"/>
        <v>0.46482955628137324</v>
      </c>
      <c r="BM307" s="14">
        <f t="shared" si="556"/>
        <v>0.60014845571405417</v>
      </c>
      <c r="BN307" s="14">
        <f t="shared" si="557"/>
        <v>0.39642124268858553</v>
      </c>
    </row>
    <row r="308" spans="1:66" x14ac:dyDescent="0.25">
      <c r="A308" t="s">
        <v>357</v>
      </c>
      <c r="B308" t="s">
        <v>332</v>
      </c>
      <c r="C308" t="s">
        <v>331</v>
      </c>
      <c r="D308" s="11">
        <v>44416</v>
      </c>
      <c r="E308" s="10">
        <f>VLOOKUP(A308,home!$A$2:$E$405,3,FALSE)</f>
        <v>1.9167000000000001</v>
      </c>
      <c r="F308" s="10">
        <f>VLOOKUP(B308,home!$B$2:$E$405,3,FALSE)</f>
        <v>0.52170000000000005</v>
      </c>
      <c r="G308" s="10">
        <f>VLOOKUP(C308,away!$B$2:$E$405,4,FALSE)</f>
        <v>0.78259999999999996</v>
      </c>
      <c r="H308" s="10">
        <f>VLOOKUP(A308,away!$A$2:$E$405,3,FALSE)</f>
        <v>1.5417000000000001</v>
      </c>
      <c r="I308" s="10">
        <f>VLOOKUP(C308,away!$B$2:$E$405,3,FALSE)</f>
        <v>0.97299999999999998</v>
      </c>
      <c r="J308" s="10">
        <f>VLOOKUP(B308,home!$B$2:$E$405,4,FALSE)</f>
        <v>0.97299999999999998</v>
      </c>
      <c r="K308" s="12">
        <f t="shared" si="502"/>
        <v>0.78255491441400016</v>
      </c>
      <c r="L308" s="12">
        <f t="shared" si="503"/>
        <v>1.4595720992999999</v>
      </c>
      <c r="M308" s="13">
        <f t="shared" si="504"/>
        <v>0.10623230632892398</v>
      </c>
      <c r="N308" s="13">
        <f t="shared" si="505"/>
        <v>8.3132613387232948E-2</v>
      </c>
      <c r="O308" s="13">
        <f t="shared" si="506"/>
        <v>0.15505371036198823</v>
      </c>
      <c r="P308" s="13">
        <f t="shared" si="507"/>
        <v>0.12133804304189887</v>
      </c>
      <c r="Q308" s="13">
        <f t="shared" si="508"/>
        <v>3.2527917577129119E-2</v>
      </c>
      <c r="R308" s="13">
        <f t="shared" si="509"/>
        <v>0.11315603476865067</v>
      </c>
      <c r="S308" s="13">
        <f t="shared" si="510"/>
        <v>3.4647936202315786E-2</v>
      </c>
      <c r="T308" s="13">
        <f t="shared" si="511"/>
        <v>4.7476840943907708E-2</v>
      </c>
      <c r="U308" s="13">
        <f t="shared" si="512"/>
        <v>8.8550811103809066E-2</v>
      </c>
      <c r="V308" s="13">
        <f t="shared" si="513"/>
        <v>4.397190061323916E-3</v>
      </c>
      <c r="W308" s="13">
        <f t="shared" si="514"/>
        <v>8.4849605852119758E-3</v>
      </c>
      <c r="X308" s="13">
        <f t="shared" si="515"/>
        <v>1.23844117338356E-2</v>
      </c>
      <c r="Y308" s="13">
        <f t="shared" si="516"/>
        <v>9.0379709164749907E-3</v>
      </c>
      <c r="Z308" s="13">
        <f t="shared" si="517"/>
        <v>5.5053130405247758E-2</v>
      </c>
      <c r="AA308" s="13">
        <f t="shared" si="518"/>
        <v>4.308209775250145E-2</v>
      </c>
      <c r="AB308" s="13">
        <f t="shared" si="519"/>
        <v>1.6857053659742178E-2</v>
      </c>
      <c r="AC308" s="13">
        <f t="shared" si="520"/>
        <v>3.1390311911821283E-4</v>
      </c>
      <c r="AD308" s="13">
        <f t="shared" si="521"/>
        <v>1.6599869011416804E-3</v>
      </c>
      <c r="AE308" s="13">
        <f t="shared" si="522"/>
        <v>2.4228705661098636E-3</v>
      </c>
      <c r="AF308" s="13">
        <f t="shared" si="523"/>
        <v>1.768177139254577E-3</v>
      </c>
      <c r="AG308" s="13">
        <f t="shared" si="524"/>
        <v>8.6026067302535719E-4</v>
      </c>
      <c r="AH308" s="13">
        <f t="shared" si="525"/>
        <v>2.0088503279656032E-2</v>
      </c>
      <c r="AI308" s="13">
        <f t="shared" si="526"/>
        <v>1.5720356964716589E-2</v>
      </c>
      <c r="AJ308" s="13">
        <f t="shared" si="527"/>
        <v>6.1510212995406592E-3</v>
      </c>
      <c r="AK308" s="13">
        <f t="shared" si="528"/>
        <v>1.604503982206911E-3</v>
      </c>
      <c r="AL308" s="13">
        <f t="shared" si="529"/>
        <v>1.4341546934176521E-5</v>
      </c>
      <c r="AM308" s="13">
        <f t="shared" si="530"/>
        <v>2.5980618147025789E-4</v>
      </c>
      <c r="AN308" s="13">
        <f t="shared" si="531"/>
        <v>3.7920585369966096E-4</v>
      </c>
      <c r="AO308" s="13">
        <f t="shared" si="532"/>
        <v>2.7673914197563147E-4</v>
      </c>
      <c r="AP308" s="13">
        <f t="shared" si="533"/>
        <v>1.3464024347061774E-4</v>
      </c>
      <c r="AQ308" s="13">
        <f t="shared" si="534"/>
        <v>4.9129285703168158E-5</v>
      </c>
      <c r="AR308" s="13">
        <f t="shared" si="535"/>
        <v>5.8641237807364952E-3</v>
      </c>
      <c r="AS308" s="13">
        <f t="shared" si="536"/>
        <v>4.5889988833473514E-3</v>
      </c>
      <c r="AT308" s="13">
        <f t="shared" si="537"/>
        <v>1.7955718142019139E-3</v>
      </c>
      <c r="AU308" s="13">
        <f t="shared" si="538"/>
        <v>4.6837784912899001E-4</v>
      </c>
      <c r="AV308" s="13">
        <f t="shared" si="539"/>
        <v>9.1632846909637546E-5</v>
      </c>
      <c r="AW308" s="13">
        <f t="shared" si="540"/>
        <v>4.5502354941675044E-7</v>
      </c>
      <c r="AX308" s="13">
        <f t="shared" si="541"/>
        <v>3.3885434017447624E-5</v>
      </c>
      <c r="AY308" s="13">
        <f t="shared" si="542"/>
        <v>4.9458234064537656E-5</v>
      </c>
      <c r="AZ308" s="13">
        <f t="shared" si="543"/>
        <v>3.6093929260624004E-5</v>
      </c>
      <c r="BA308" s="13">
        <f t="shared" si="544"/>
        <v>1.7560564034304896E-5</v>
      </c>
      <c r="BB308" s="13">
        <f t="shared" si="545"/>
        <v>6.407727328110618E-6</v>
      </c>
      <c r="BC308" s="13">
        <f t="shared" si="546"/>
        <v>1.8705080056064782E-6</v>
      </c>
      <c r="BD308" s="13">
        <f t="shared" si="547"/>
        <v>1.4265185762007695E-3</v>
      </c>
      <c r="BE308" s="13">
        <f t="shared" si="548"/>
        <v>1.1163291223087745E-3</v>
      </c>
      <c r="BF308" s="13">
        <f t="shared" si="549"/>
        <v>4.3679442038309943E-4</v>
      </c>
      <c r="BG308" s="13">
        <f t="shared" si="550"/>
        <v>1.1393854008646973E-4</v>
      </c>
      <c r="BH308" s="13">
        <f t="shared" si="551"/>
        <v>2.229079112145586E-5</v>
      </c>
      <c r="BI308" s="13">
        <f t="shared" si="552"/>
        <v>3.4887536276542495E-6</v>
      </c>
      <c r="BJ308" s="14">
        <f t="shared" si="553"/>
        <v>0.20100080752635377</v>
      </c>
      <c r="BK308" s="14">
        <f t="shared" si="554"/>
        <v>0.26699317853457954</v>
      </c>
      <c r="BL308" s="14">
        <f t="shared" si="555"/>
        <v>0.47619215855086444</v>
      </c>
      <c r="BM308" s="14">
        <f t="shared" si="556"/>
        <v>0.38774964634070647</v>
      </c>
      <c r="BN308" s="14">
        <f t="shared" si="557"/>
        <v>0.61144062546582389</v>
      </c>
    </row>
    <row r="309" spans="1:66" x14ac:dyDescent="0.25">
      <c r="A309" t="s">
        <v>357</v>
      </c>
      <c r="B309" t="s">
        <v>335</v>
      </c>
      <c r="C309" t="s">
        <v>337</v>
      </c>
      <c r="D309" s="11">
        <v>44416</v>
      </c>
      <c r="E309" s="10">
        <f>VLOOKUP(A309,home!$A$2:$E$405,3,FALSE)</f>
        <v>1.9167000000000001</v>
      </c>
      <c r="F309" s="10">
        <f>VLOOKUP(B309,home!$B$2:$E$405,3,FALSE)</f>
        <v>2.0869</v>
      </c>
      <c r="G309" s="10">
        <f>VLOOKUP(C309,away!$B$2:$E$405,4,FALSE)</f>
        <v>1.2174</v>
      </c>
      <c r="H309" s="10">
        <f>VLOOKUP(A309,away!$A$2:$E$405,3,FALSE)</f>
        <v>1.5417000000000001</v>
      </c>
      <c r="I309" s="10">
        <f>VLOOKUP(C309,away!$B$2:$E$405,3,FALSE)</f>
        <v>0.86480000000000001</v>
      </c>
      <c r="J309" s="10">
        <f>VLOOKUP(B309,home!$B$2:$E$405,4,FALSE)</f>
        <v>0.64859999999999995</v>
      </c>
      <c r="K309" s="12">
        <f t="shared" si="502"/>
        <v>4.8695528014020004</v>
      </c>
      <c r="L309" s="12">
        <f t="shared" si="503"/>
        <v>0.86475383697599995</v>
      </c>
      <c r="M309" s="13">
        <f t="shared" si="504"/>
        <v>3.2331233149878141E-3</v>
      </c>
      <c r="N309" s="13">
        <f t="shared" si="505"/>
        <v>1.5743864695777036E-2</v>
      </c>
      <c r="O309" s="13">
        <f t="shared" si="506"/>
        <v>2.7958557920522765E-3</v>
      </c>
      <c r="P309" s="13">
        <f t="shared" si="507"/>
        <v>1.3614567404504173E-2</v>
      </c>
      <c r="Q309" s="13">
        <f t="shared" si="508"/>
        <v>3.833279021710756E-2</v>
      </c>
      <c r="R309" s="13">
        <f t="shared" si="509"/>
        <v>1.2088635119043897E-3</v>
      </c>
      <c r="S309" s="13">
        <f t="shared" si="510"/>
        <v>1.4332614901551174E-2</v>
      </c>
      <c r="T309" s="13">
        <f t="shared" si="511"/>
        <v>3.3148427422239828E-2</v>
      </c>
      <c r="U309" s="13">
        <f t="shared" si="512"/>
        <v>5.8866247009066825E-3</v>
      </c>
      <c r="V309" s="13">
        <f t="shared" si="513"/>
        <v>6.7060146781766014E-3</v>
      </c>
      <c r="W309" s="13">
        <f t="shared" si="514"/>
        <v>6.2221181995757109E-2</v>
      </c>
      <c r="X309" s="13">
        <f t="shared" si="515"/>
        <v>5.3806005872012959E-2</v>
      </c>
      <c r="Y309" s="13">
        <f t="shared" si="516"/>
        <v>2.3264475015088194E-2</v>
      </c>
      <c r="Z309" s="13">
        <f t="shared" si="517"/>
        <v>3.4845645343320117E-4</v>
      </c>
      <c r="AA309" s="13">
        <f t="shared" si="518"/>
        <v>1.6968270989822507E-3</v>
      </c>
      <c r="AB309" s="13">
        <f t="shared" si="519"/>
        <v>4.1313945766719247E-3</v>
      </c>
      <c r="AC309" s="13">
        <f t="shared" si="520"/>
        <v>1.7649243463045464E-3</v>
      </c>
      <c r="AD309" s="13">
        <f t="shared" si="521"/>
        <v>7.5747332773495685E-2</v>
      </c>
      <c r="AE309" s="13">
        <f t="shared" si="522"/>
        <v>6.5502796656578294E-2</v>
      </c>
      <c r="AF309" s="13">
        <f t="shared" si="523"/>
        <v>2.8321897370717389E-2</v>
      </c>
      <c r="AG309" s="13">
        <f t="shared" si="524"/>
        <v>8.1638231405894504E-3</v>
      </c>
      <c r="AH309" s="13">
        <f t="shared" si="525"/>
        <v>7.5332263781352396E-5</v>
      </c>
      <c r="AI309" s="13">
        <f t="shared" si="526"/>
        <v>3.6683443613243905E-4</v>
      </c>
      <c r="AJ309" s="13">
        <f t="shared" si="527"/>
        <v>8.9315982805972087E-4</v>
      </c>
      <c r="AK309" s="13">
        <f t="shared" si="528"/>
        <v>1.4497629809426477E-3</v>
      </c>
      <c r="AL309" s="13">
        <f t="shared" si="529"/>
        <v>2.9728134853655312E-4</v>
      </c>
      <c r="AM309" s="13">
        <f t="shared" si="530"/>
        <v>7.3771127301181086E-2</v>
      </c>
      <c r="AN309" s="13">
        <f t="shared" si="531"/>
        <v>6.379386539174127E-2</v>
      </c>
      <c r="AO309" s="13">
        <f t="shared" si="532"/>
        <v>2.7582994936519358E-2</v>
      </c>
      <c r="AP309" s="13">
        <f t="shared" si="533"/>
        <v>7.950833568881566E-3</v>
      </c>
      <c r="AQ309" s="13">
        <f t="shared" si="534"/>
        <v>1.7188784589619794E-3</v>
      </c>
      <c r="AR309" s="13">
        <f t="shared" si="535"/>
        <v>1.3028772830602527E-5</v>
      </c>
      <c r="AS309" s="13">
        <f t="shared" si="536"/>
        <v>6.3444297236090814E-5</v>
      </c>
      <c r="AT309" s="13">
        <f t="shared" si="537"/>
        <v>1.5447267766949363E-4</v>
      </c>
      <c r="AU309" s="13">
        <f t="shared" si="538"/>
        <v>2.5073762009518365E-4</v>
      </c>
      <c r="AV309" s="13">
        <f t="shared" si="539"/>
        <v>3.0524502008784301E-4</v>
      </c>
      <c r="AW309" s="13">
        <f t="shared" si="540"/>
        <v>3.4773366558158549E-5</v>
      </c>
      <c r="AX309" s="13">
        <f t="shared" si="541"/>
        <v>5.987206660200832E-2</v>
      </c>
      <c r="AY309" s="13">
        <f t="shared" si="542"/>
        <v>5.1774599321769303E-2</v>
      </c>
      <c r="AZ309" s="13">
        <f t="shared" si="543"/>
        <v>2.2386141710697506E-2</v>
      </c>
      <c r="BA309" s="13">
        <f t="shared" si="544"/>
        <v>6.4528339798047155E-3</v>
      </c>
      <c r="BB309" s="13">
        <f t="shared" si="545"/>
        <v>1.3950282358513098E-3</v>
      </c>
      <c r="BC309" s="13">
        <f t="shared" si="546"/>
        <v>2.4127120392845611E-4</v>
      </c>
      <c r="BD309" s="13">
        <f t="shared" si="547"/>
        <v>1.8777802160586986E-6</v>
      </c>
      <c r="BE309" s="13">
        <f t="shared" si="548"/>
        <v>9.1439499115258899E-6</v>
      </c>
      <c r="BF309" s="13">
        <f t="shared" si="549"/>
        <v>2.2263473453775239E-5</v>
      </c>
      <c r="BG309" s="13">
        <f t="shared" si="550"/>
        <v>3.6137719841923431E-5</v>
      </c>
      <c r="BH309" s="13">
        <f t="shared" si="551"/>
        <v>4.3993633723129722E-5</v>
      </c>
      <c r="BI309" s="13">
        <f t="shared" si="552"/>
        <v>4.2845864468063967E-5</v>
      </c>
      <c r="BJ309" s="14">
        <f t="shared" si="553"/>
        <v>0.72119223587070846</v>
      </c>
      <c r="BK309" s="14">
        <f t="shared" si="554"/>
        <v>9.1723125315830156E-2</v>
      </c>
      <c r="BL309" s="14">
        <f t="shared" si="555"/>
        <v>1.9447845998967376E-2</v>
      </c>
      <c r="BM309" s="14">
        <f t="shared" si="556"/>
        <v>0.7060427727473948</v>
      </c>
      <c r="BN309" s="14">
        <f t="shared" si="557"/>
        <v>7.4929064936333251E-2</v>
      </c>
    </row>
    <row r="310" spans="1:66" x14ac:dyDescent="0.25">
      <c r="A310" t="s">
        <v>357</v>
      </c>
      <c r="B310" t="s">
        <v>328</v>
      </c>
      <c r="C310" t="s">
        <v>333</v>
      </c>
      <c r="D310" s="11">
        <v>44416</v>
      </c>
      <c r="E310" s="10">
        <f>VLOOKUP(A310,home!$A$2:$E$405,3,FALSE)</f>
        <v>1.9167000000000001</v>
      </c>
      <c r="F310" s="10">
        <f>VLOOKUP(B310,home!$B$2:$E$405,3,FALSE)</f>
        <v>0.86960000000000004</v>
      </c>
      <c r="G310" s="10">
        <f>VLOOKUP(C310,away!$B$2:$E$405,4,FALSE)</f>
        <v>0.6956</v>
      </c>
      <c r="H310" s="10">
        <f>VLOOKUP(A310,away!$A$2:$E$405,3,FALSE)</f>
        <v>1.5417000000000001</v>
      </c>
      <c r="I310" s="10">
        <f>VLOOKUP(C310,away!$B$2:$E$405,3,FALSE)</f>
        <v>1.7297</v>
      </c>
      <c r="J310" s="10">
        <f>VLOOKUP(B310,home!$B$2:$E$405,4,FALSE)</f>
        <v>1.7297</v>
      </c>
      <c r="K310" s="12">
        <f t="shared" si="502"/>
        <v>1.159399869792</v>
      </c>
      <c r="L310" s="12">
        <f t="shared" si="503"/>
        <v>4.6125537841530004</v>
      </c>
      <c r="M310" s="13">
        <f t="shared" si="504"/>
        <v>3.1136685374034182E-3</v>
      </c>
      <c r="N310" s="13">
        <f t="shared" si="505"/>
        <v>3.6099868968409699E-3</v>
      </c>
      <c r="O310" s="13">
        <f t="shared" si="506"/>
        <v>1.4361963594798273E-2</v>
      </c>
      <c r="P310" s="13">
        <f t="shared" si="507"/>
        <v>1.6651258721766562E-2</v>
      </c>
      <c r="Q310" s="13">
        <f t="shared" si="508"/>
        <v>2.0927091690741239E-3</v>
      </c>
      <c r="R310" s="13">
        <f t="shared" si="509"/>
        <v>3.312266476352721E-2</v>
      </c>
      <c r="S310" s="13">
        <f t="shared" si="510"/>
        <v>2.2261876440003655E-2</v>
      </c>
      <c r="T310" s="13">
        <f t="shared" si="511"/>
        <v>9.6527335969445321E-3</v>
      </c>
      <c r="U310" s="13">
        <f t="shared" si="512"/>
        <v>3.8402413213997511E-2</v>
      </c>
      <c r="V310" s="13">
        <f t="shared" si="513"/>
        <v>1.3227992774494888E-2</v>
      </c>
      <c r="W310" s="13">
        <f t="shared" si="514"/>
        <v>8.0876224604568749E-4</v>
      </c>
      <c r="X310" s="13">
        <f t="shared" si="515"/>
        <v>3.7304593584781159E-3</v>
      </c>
      <c r="Y310" s="13">
        <f t="shared" si="516"/>
        <v>8.6034722152886055E-3</v>
      </c>
      <c r="Z310" s="13">
        <f t="shared" si="517"/>
        <v>5.0926690898746234E-2</v>
      </c>
      <c r="AA310" s="13">
        <f t="shared" si="518"/>
        <v>5.9044398796943807E-2</v>
      </c>
      <c r="AB310" s="13">
        <f t="shared" si="519"/>
        <v>3.4228034138561805E-2</v>
      </c>
      <c r="AC310" s="13">
        <f t="shared" si="520"/>
        <v>4.4212864867405124E-3</v>
      </c>
      <c r="AD310" s="13">
        <f t="shared" si="521"/>
        <v>2.3441971068951411E-4</v>
      </c>
      <c r="AE310" s="13">
        <f t="shared" si="522"/>
        <v>1.0812735236209699E-3</v>
      </c>
      <c r="AF310" s="13">
        <f t="shared" si="523"/>
        <v>2.4937161415411768E-3</v>
      </c>
      <c r="AG310" s="13">
        <f t="shared" si="524"/>
        <v>3.8341332750897257E-3</v>
      </c>
      <c r="AH310" s="13">
        <f t="shared" si="525"/>
        <v>5.8725525204850526E-2</v>
      </c>
      <c r="AI310" s="13">
        <f t="shared" si="526"/>
        <v>6.8086366275970506E-2</v>
      </c>
      <c r="AJ310" s="13">
        <f t="shared" si="527"/>
        <v>3.9469662097485335E-2</v>
      </c>
      <c r="AK310" s="13">
        <f t="shared" si="528"/>
        <v>1.5253707032186235E-2</v>
      </c>
      <c r="AL310" s="13">
        <f t="shared" si="529"/>
        <v>9.4576521925047823E-4</v>
      </c>
      <c r="AM310" s="13">
        <f t="shared" si="530"/>
        <v>5.4357236410020122E-5</v>
      </c>
      <c r="AN310" s="13">
        <f t="shared" si="531"/>
        <v>2.5072567649913756E-4</v>
      </c>
      <c r="AO310" s="13">
        <f t="shared" si="532"/>
        <v>5.7824283396020902E-4</v>
      </c>
      <c r="AP310" s="13">
        <f t="shared" si="533"/>
        <v>8.8905872398083933E-4</v>
      </c>
      <c r="AQ310" s="13">
        <f t="shared" si="534"/>
        <v>1.0252077954080146E-3</v>
      </c>
      <c r="AR310" s="13">
        <f t="shared" si="535"/>
        <v>5.4174928702001128E-2</v>
      </c>
      <c r="AS310" s="13">
        <f t="shared" si="536"/>
        <v>6.2810405283090981E-2</v>
      </c>
      <c r="AT310" s="13">
        <f t="shared" si="537"/>
        <v>3.6411187853399238E-2</v>
      </c>
      <c r="AU310" s="13">
        <f t="shared" si="538"/>
        <v>1.4071708818734366E-2</v>
      </c>
      <c r="AV310" s="13">
        <f t="shared" si="539"/>
        <v>4.0786843430478939E-3</v>
      </c>
      <c r="AW310" s="13">
        <f t="shared" si="540"/>
        <v>1.4049327243741383E-4</v>
      </c>
      <c r="AX310" s="13">
        <f t="shared" si="541"/>
        <v>1.050362880267172E-5</v>
      </c>
      <c r="AY310" s="13">
        <f t="shared" si="542"/>
        <v>4.8448552781101892E-5</v>
      </c>
      <c r="AZ310" s="13">
        <f t="shared" si="543"/>
        <v>1.1173577773360396E-4</v>
      </c>
      <c r="BA310" s="13">
        <f t="shared" si="544"/>
        <v>1.7179576147013787E-4</v>
      </c>
      <c r="BB310" s="13">
        <f t="shared" si="545"/>
        <v>1.9810429741763268E-4</v>
      </c>
      <c r="BC310" s="13">
        <f t="shared" si="546"/>
        <v>1.8275334534213454E-4</v>
      </c>
      <c r="BD310" s="13">
        <f t="shared" si="547"/>
        <v>4.1647462065105716E-2</v>
      </c>
      <c r="BE310" s="13">
        <f t="shared" si="548"/>
        <v>4.8286062095450825E-2</v>
      </c>
      <c r="BF310" s="13">
        <f t="shared" si="549"/>
        <v>2.7991427053117069E-2</v>
      </c>
      <c r="BG310" s="13">
        <f t="shared" si="550"/>
        <v>1.0817752293558726E-2</v>
      </c>
      <c r="BH310" s="13">
        <f t="shared" si="551"/>
        <v>3.1355251501485265E-3</v>
      </c>
      <c r="BI310" s="13">
        <f t="shared" si="552"/>
        <v>7.2706549016234771E-4</v>
      </c>
      <c r="BJ310" s="14">
        <f t="shared" si="553"/>
        <v>3.9662599763418925E-2</v>
      </c>
      <c r="BK310" s="14">
        <f t="shared" si="554"/>
        <v>6.0670296732440621E-2</v>
      </c>
      <c r="BL310" s="14">
        <f t="shared" si="555"/>
        <v>0.664846944266138</v>
      </c>
      <c r="BM310" s="14">
        <f t="shared" si="556"/>
        <v>0.74324632469698937</v>
      </c>
      <c r="BN310" s="14">
        <f t="shared" si="557"/>
        <v>7.2952251683410546E-2</v>
      </c>
    </row>
    <row r="311" spans="1:66" x14ac:dyDescent="0.25">
      <c r="A311" t="s">
        <v>290</v>
      </c>
      <c r="B311" t="s">
        <v>296</v>
      </c>
      <c r="C311" t="s">
        <v>291</v>
      </c>
      <c r="D311" s="11">
        <v>44416</v>
      </c>
      <c r="E311" s="10">
        <f>VLOOKUP(A311,home!$A$2:$E$405,3,FALSE)</f>
        <v>1.5758000000000001</v>
      </c>
      <c r="F311" s="10">
        <f>VLOOKUP(B311,home!$B$2:$E$405,3,FALSE)</f>
        <v>1.0961000000000001</v>
      </c>
      <c r="G311" s="10">
        <f>VLOOKUP(C311,away!$B$2:$E$405,4,FALSE)</f>
        <v>1.0047999999999999</v>
      </c>
      <c r="H311" s="10">
        <f>VLOOKUP(A311,away!$A$2:$E$405,3,FALSE)</f>
        <v>1.1246</v>
      </c>
      <c r="I311" s="10">
        <f>VLOOKUP(C311,away!$B$2:$E$405,3,FALSE)</f>
        <v>1.1114999999999999</v>
      </c>
      <c r="J311" s="10">
        <f>VLOOKUP(B311,home!$B$2:$E$405,4,FALSE)</f>
        <v>1.2934000000000001</v>
      </c>
      <c r="K311" s="12">
        <f t="shared" si="502"/>
        <v>1.7355251050240001</v>
      </c>
      <c r="L311" s="12">
        <f t="shared" si="503"/>
        <v>1.6167408168600002</v>
      </c>
      <c r="M311" s="13">
        <f t="shared" si="504"/>
        <v>3.5004945695699619E-2</v>
      </c>
      <c r="N311" s="13">
        <f t="shared" si="505"/>
        <v>6.0751962054888503E-2</v>
      </c>
      <c r="O311" s="13">
        <f t="shared" si="506"/>
        <v>5.6593924498205349E-2</v>
      </c>
      <c r="P311" s="13">
        <f t="shared" si="507"/>
        <v>9.822017675846817E-2</v>
      </c>
      <c r="Q311" s="13">
        <f t="shared" si="508"/>
        <v>5.2718277662862231E-2</v>
      </c>
      <c r="R311" s="13">
        <f t="shared" si="509"/>
        <v>4.5748853861270852E-2</v>
      </c>
      <c r="S311" s="13">
        <f t="shared" si="510"/>
        <v>6.8898857938022029E-2</v>
      </c>
      <c r="T311" s="13">
        <f t="shared" si="511"/>
        <v>8.5231791292108186E-2</v>
      </c>
      <c r="U311" s="13">
        <f t="shared" si="512"/>
        <v>7.9398284402309713E-2</v>
      </c>
      <c r="V311" s="13">
        <f t="shared" si="513"/>
        <v>2.1480323456631735E-2</v>
      </c>
      <c r="W311" s="13">
        <f t="shared" si="514"/>
        <v>3.0497964792507791E-2</v>
      </c>
      <c r="X311" s="13">
        <f t="shared" si="515"/>
        <v>4.9307304511206573E-2</v>
      </c>
      <c r="Y311" s="13">
        <f t="shared" si="516"/>
        <v>3.9858565886306443E-2</v>
      </c>
      <c r="Z311" s="13">
        <f t="shared" si="517"/>
        <v>2.4654679787359933E-2</v>
      </c>
      <c r="AA311" s="13">
        <f t="shared" si="518"/>
        <v>4.2788815727290937E-2</v>
      </c>
      <c r="AB311" s="13">
        <f t="shared" si="519"/>
        <v>3.7130531954479601E-2</v>
      </c>
      <c r="AC311" s="13">
        <f t="shared" si="520"/>
        <v>3.7669697895693181E-3</v>
      </c>
      <c r="AD311" s="13">
        <f t="shared" si="521"/>
        <v>1.3232495887383842E-2</v>
      </c>
      <c r="AE311" s="13">
        <f t="shared" si="522"/>
        <v>2.1393516210065546E-2</v>
      </c>
      <c r="AF311" s="13">
        <f t="shared" si="523"/>
        <v>1.7293885436484514E-2</v>
      </c>
      <c r="AG311" s="13">
        <f t="shared" si="524"/>
        <v>9.3199101557550762E-3</v>
      </c>
      <c r="AH311" s="13">
        <f t="shared" si="525"/>
        <v>9.9650567847095074E-3</v>
      </c>
      <c r="AI311" s="13">
        <f t="shared" si="526"/>
        <v>1.7294606222853091E-2</v>
      </c>
      <c r="AJ311" s="13">
        <f t="shared" si="527"/>
        <v>1.5007611640632924E-2</v>
      </c>
      <c r="AK311" s="13">
        <f t="shared" si="528"/>
        <v>8.682028922922953E-3</v>
      </c>
      <c r="AL311" s="13">
        <f t="shared" si="529"/>
        <v>4.22788758813314E-4</v>
      </c>
      <c r="AM311" s="13">
        <f t="shared" si="530"/>
        <v>4.5930657629362952E-3</v>
      </c>
      <c r="AN311" s="13">
        <f t="shared" si="531"/>
        <v>7.4257968934613259E-3</v>
      </c>
      <c r="AO311" s="13">
        <f t="shared" si="532"/>
        <v>6.0027944676855583E-3</v>
      </c>
      <c r="AP311" s="13">
        <f t="shared" si="533"/>
        <v>3.2349876103762126E-3</v>
      </c>
      <c r="AQ311" s="13">
        <f t="shared" si="534"/>
        <v>1.3075341279329045E-3</v>
      </c>
      <c r="AR311" s="13">
        <f t="shared" si="535"/>
        <v>3.2221828092335045E-3</v>
      </c>
      <c r="AS311" s="13">
        <f t="shared" si="536"/>
        <v>5.5921791584015055E-3</v>
      </c>
      <c r="AT311" s="13">
        <f t="shared" si="537"/>
        <v>4.8526836605989002E-3</v>
      </c>
      <c r="AU311" s="13">
        <f t="shared" si="538"/>
        <v>2.8073181065697184E-3</v>
      </c>
      <c r="AV311" s="13">
        <f t="shared" si="539"/>
        <v>1.2180427629350475E-3</v>
      </c>
      <c r="AW311" s="13">
        <f t="shared" si="540"/>
        <v>3.2952793286164648E-5</v>
      </c>
      <c r="AX311" s="13">
        <f t="shared" si="541"/>
        <v>1.3285634901003592E-3</v>
      </c>
      <c r="AY311" s="13">
        <f t="shared" si="542"/>
        <v>2.1479428222352273E-3</v>
      </c>
      <c r="AZ311" s="13">
        <f t="shared" si="543"/>
        <v>1.7363334164945778E-3</v>
      </c>
      <c r="BA311" s="13">
        <f t="shared" si="544"/>
        <v>9.3573370204158611E-4</v>
      </c>
      <c r="BB311" s="13">
        <f t="shared" si="545"/>
        <v>3.7820971745053649E-4</v>
      </c>
      <c r="BC311" s="13">
        <f t="shared" si="546"/>
        <v>1.2229341750707393E-4</v>
      </c>
      <c r="BD311" s="13">
        <f t="shared" si="547"/>
        <v>8.6823907784540496E-4</v>
      </c>
      <c r="BE311" s="13">
        <f t="shared" si="548"/>
        <v>1.5068507167635874E-3</v>
      </c>
      <c r="BF311" s="13">
        <f t="shared" si="549"/>
        <v>1.3075886242333078E-3</v>
      </c>
      <c r="BG311" s="13">
        <f t="shared" si="550"/>
        <v>7.5645096146689979E-4</v>
      </c>
      <c r="BH311" s="13">
        <f t="shared" si="551"/>
        <v>3.2820990858633691E-4</v>
      </c>
      <c r="BI311" s="13">
        <f t="shared" si="552"/>
        <v>1.139233072138439E-4</v>
      </c>
      <c r="BJ311" s="14">
        <f t="shared" si="553"/>
        <v>0.40881892931779035</v>
      </c>
      <c r="BK311" s="14">
        <f t="shared" si="554"/>
        <v>0.22994200521943942</v>
      </c>
      <c r="BL311" s="14">
        <f t="shared" si="555"/>
        <v>0.33518338310852297</v>
      </c>
      <c r="BM311" s="14">
        <f t="shared" si="556"/>
        <v>0.64744586687276851</v>
      </c>
      <c r="BN311" s="14">
        <f t="shared" si="557"/>
        <v>0.34903814053139476</v>
      </c>
    </row>
    <row r="312" spans="1:66" x14ac:dyDescent="0.25">
      <c r="A312" t="s">
        <v>290</v>
      </c>
      <c r="B312" t="s">
        <v>298</v>
      </c>
      <c r="C312" t="s">
        <v>309</v>
      </c>
      <c r="D312" s="11">
        <v>44416</v>
      </c>
      <c r="E312" s="10">
        <f>VLOOKUP(A312,home!$A$2:$E$405,3,FALSE)</f>
        <v>1.5758000000000001</v>
      </c>
      <c r="F312" s="10">
        <f>VLOOKUP(B312,home!$B$2:$E$405,3,FALSE)</f>
        <v>0.42309999999999998</v>
      </c>
      <c r="G312" s="10">
        <f>VLOOKUP(C312,away!$B$2:$E$405,4,FALSE)</f>
        <v>1.0788</v>
      </c>
      <c r="H312" s="10">
        <f>VLOOKUP(A312,away!$A$2:$E$405,3,FALSE)</f>
        <v>1.1246</v>
      </c>
      <c r="I312" s="10">
        <f>VLOOKUP(C312,away!$B$2:$E$405,3,FALSE)</f>
        <v>1.0669999999999999</v>
      </c>
      <c r="J312" s="10">
        <f>VLOOKUP(B312,home!$B$2:$E$405,4,FALSE)</f>
        <v>1.0868</v>
      </c>
      <c r="K312" s="12">
        <f t="shared" si="502"/>
        <v>0.71925859322399999</v>
      </c>
      <c r="L312" s="12">
        <f t="shared" si="503"/>
        <v>1.3041037037599998</v>
      </c>
      <c r="M312" s="13">
        <f t="shared" si="504"/>
        <v>0.13221018700802165</v>
      </c>
      <c r="N312" s="13">
        <f t="shared" si="505"/>
        <v>9.5093313117271608E-2</v>
      </c>
      <c r="O312" s="13">
        <f t="shared" si="506"/>
        <v>0.17241579455196326</v>
      </c>
      <c r="P312" s="13">
        <f t="shared" si="507"/>
        <v>0.1240115418390433</v>
      </c>
      <c r="Q312" s="13">
        <f t="shared" si="508"/>
        <v>3.4198341308869055E-2</v>
      </c>
      <c r="R312" s="13">
        <f t="shared" si="509"/>
        <v>0.11242403813096927</v>
      </c>
      <c r="S312" s="13">
        <f t="shared" si="510"/>
        <v>2.9080328182963119E-2</v>
      </c>
      <c r="T312" s="13">
        <f t="shared" si="511"/>
        <v>4.4598183563344745E-2</v>
      </c>
      <c r="U312" s="13">
        <f t="shared" si="512"/>
        <v>8.0861955510642292E-2</v>
      </c>
      <c r="V312" s="13">
        <f t="shared" si="513"/>
        <v>3.0307769912665526E-3</v>
      </c>
      <c r="W312" s="13">
        <f t="shared" si="514"/>
        <v>8.1991502868037896E-3</v>
      </c>
      <c r="X312" s="13">
        <f t="shared" si="515"/>
        <v>1.0692542256705689E-2</v>
      </c>
      <c r="Y312" s="13">
        <f t="shared" si="516"/>
        <v>6.9720919797900995E-3</v>
      </c>
      <c r="Z312" s="13">
        <f t="shared" si="517"/>
        <v>4.8870868172750825E-2</v>
      </c>
      <c r="AA312" s="13">
        <f t="shared" si="518"/>
        <v>3.5150791891568313E-2</v>
      </c>
      <c r="AB312" s="13">
        <f t="shared" si="519"/>
        <v>1.2641254563319503E-2</v>
      </c>
      <c r="AC312" s="13">
        <f t="shared" si="520"/>
        <v>1.776769892712851E-4</v>
      </c>
      <c r="AD312" s="13">
        <f t="shared" si="521"/>
        <v>1.4743273252296623E-3</v>
      </c>
      <c r="AE312" s="13">
        <f t="shared" si="522"/>
        <v>1.9226757253865765E-3</v>
      </c>
      <c r="AF312" s="13">
        <f t="shared" si="523"/>
        <v>1.2536842673030396E-3</v>
      </c>
      <c r="AG312" s="13">
        <f t="shared" si="524"/>
        <v>5.4497809877851184E-4</v>
      </c>
      <c r="AH312" s="13">
        <f t="shared" si="525"/>
        <v>1.5933170047512761E-2</v>
      </c>
      <c r="AI312" s="13">
        <f t="shared" si="526"/>
        <v>1.1460069473972802E-2</v>
      </c>
      <c r="AJ312" s="13">
        <f t="shared" si="527"/>
        <v>4.1213767240494909E-3</v>
      </c>
      <c r="AK312" s="13">
        <f t="shared" si="528"/>
        <v>9.8811187489532509E-4</v>
      </c>
      <c r="AL312" s="13">
        <f t="shared" si="529"/>
        <v>6.6663538982860122E-6</v>
      </c>
      <c r="AM312" s="13">
        <f t="shared" si="530"/>
        <v>2.1208451957927796E-4</v>
      </c>
      <c r="AN312" s="13">
        <f t="shared" si="531"/>
        <v>2.7658020749349663E-4</v>
      </c>
      <c r="AO312" s="13">
        <f t="shared" si="532"/>
        <v>1.8034463648948913E-4</v>
      </c>
      <c r="AP312" s="13">
        <f t="shared" si="533"/>
        <v>7.839603613306453E-5</v>
      </c>
      <c r="AQ312" s="13">
        <f t="shared" si="534"/>
        <v>2.5559140270308058E-5</v>
      </c>
      <c r="AR312" s="13">
        <f t="shared" si="535"/>
        <v>4.1557012143198522E-3</v>
      </c>
      <c r="AS312" s="13">
        <f t="shared" si="536"/>
        <v>2.9890238092709653E-3</v>
      </c>
      <c r="AT312" s="13">
        <f t="shared" si="537"/>
        <v>1.074940530084638E-3</v>
      </c>
      <c r="AU312" s="13">
        <f t="shared" si="538"/>
        <v>2.5772007115604586E-4</v>
      </c>
      <c r="AV312" s="13">
        <f t="shared" si="539"/>
        <v>4.6341843956321673E-5</v>
      </c>
      <c r="AW312" s="13">
        <f t="shared" si="540"/>
        <v>1.7369329434186104E-7</v>
      </c>
      <c r="AX312" s="13">
        <f t="shared" si="541"/>
        <v>2.5423935532863214E-5</v>
      </c>
      <c r="AY312" s="13">
        <f t="shared" si="542"/>
        <v>3.3155448492562387E-5</v>
      </c>
      <c r="AZ312" s="13">
        <f t="shared" si="543"/>
        <v>2.1619071589487262E-5</v>
      </c>
      <c r="BA312" s="13">
        <f t="shared" si="544"/>
        <v>9.3978371105676402E-6</v>
      </c>
      <c r="BB312" s="13">
        <f t="shared" si="545"/>
        <v>3.0639385458061089E-6</v>
      </c>
      <c r="BC312" s="13">
        <f t="shared" si="546"/>
        <v>7.9913872113575393E-7</v>
      </c>
      <c r="BD312" s="13">
        <f t="shared" si="547"/>
        <v>9.032442242190745E-4</v>
      </c>
      <c r="BE312" s="13">
        <f t="shared" si="548"/>
        <v>6.4966617004951475E-4</v>
      </c>
      <c r="BF312" s="13">
        <f t="shared" si="549"/>
        <v>2.3363898776751894E-4</v>
      </c>
      <c r="BG312" s="13">
        <f t="shared" si="550"/>
        <v>5.6015616554648344E-5</v>
      </c>
      <c r="BH312" s="13">
        <f t="shared" si="551"/>
        <v>1.0072428390417842E-5</v>
      </c>
      <c r="BI312" s="13">
        <f t="shared" si="552"/>
        <v>1.4489361348882835E-6</v>
      </c>
      <c r="BJ312" s="14">
        <f t="shared" si="553"/>
        <v>0.20581571183944083</v>
      </c>
      <c r="BK312" s="14">
        <f t="shared" si="554"/>
        <v>0.28855033281295678</v>
      </c>
      <c r="BL312" s="14">
        <f t="shared" si="555"/>
        <v>0.45637437660079694</v>
      </c>
      <c r="BM312" s="14">
        <f t="shared" si="556"/>
        <v>0.32922509171460895</v>
      </c>
      <c r="BN312" s="14">
        <f t="shared" si="557"/>
        <v>0.67035321595613806</v>
      </c>
    </row>
    <row r="313" spans="1:66" s="10" customFormat="1" x14ac:dyDescent="0.25">
      <c r="A313" t="s">
        <v>290</v>
      </c>
      <c r="B313" t="s">
        <v>304</v>
      </c>
      <c r="C313" t="s">
        <v>300</v>
      </c>
      <c r="D313" s="11">
        <v>44416</v>
      </c>
      <c r="E313" s="10">
        <f>VLOOKUP(A313,home!$A$2:$E$405,3,FALSE)</f>
        <v>1.5758000000000001</v>
      </c>
      <c r="F313" s="10">
        <f>VLOOKUP(B313,home!$B$2:$E$405,3,FALSE)</f>
        <v>0.69230000000000003</v>
      </c>
      <c r="G313" s="10">
        <f>VLOOKUP(C313,away!$B$2:$E$405,4,FALSE)</f>
        <v>1.1105</v>
      </c>
      <c r="H313" s="10">
        <f>VLOOKUP(A313,away!$A$2:$E$405,3,FALSE)</f>
        <v>1.1246</v>
      </c>
      <c r="I313" s="10">
        <f>VLOOKUP(C313,away!$B$2:$E$405,3,FALSE)</f>
        <v>0.81510000000000005</v>
      </c>
      <c r="J313" s="10">
        <f>VLOOKUP(B313,home!$B$2:$E$405,4,FALSE)</f>
        <v>0.56589999999999996</v>
      </c>
      <c r="K313" s="12">
        <f t="shared" si="502"/>
        <v>1.21147370057</v>
      </c>
      <c r="L313" s="12">
        <f t="shared" si="503"/>
        <v>0.51873872021400003</v>
      </c>
      <c r="M313" s="13">
        <f t="shared" si="504"/>
        <v>0.17724675507600365</v>
      </c>
      <c r="N313" s="13">
        <f t="shared" si="505"/>
        <v>0.21472978228595058</v>
      </c>
      <c r="O313" s="13">
        <f t="shared" si="506"/>
        <v>9.1944754890210437E-2</v>
      </c>
      <c r="P313" s="13">
        <f t="shared" si="507"/>
        <v>0.11138865245484486</v>
      </c>
      <c r="Q313" s="13">
        <f t="shared" si="508"/>
        <v>0.13006974198427551</v>
      </c>
      <c r="R313" s="13">
        <f t="shared" si="509"/>
        <v>2.3847652241068842E-2</v>
      </c>
      <c r="S313" s="13">
        <f t="shared" si="510"/>
        <v>1.750022432058896E-2</v>
      </c>
      <c r="T313" s="13">
        <f t="shared" si="511"/>
        <v>6.7472211495488266E-2</v>
      </c>
      <c r="U313" s="13">
        <f t="shared" si="512"/>
        <v>2.8890803510394126E-2</v>
      </c>
      <c r="V313" s="13">
        <f t="shared" si="513"/>
        <v>1.2219790576965446E-3</v>
      </c>
      <c r="W313" s="13">
        <f t="shared" si="514"/>
        <v>5.2525357217958431E-2</v>
      </c>
      <c r="X313" s="13">
        <f t="shared" si="515"/>
        <v>2.7246936582026943E-2</v>
      </c>
      <c r="Y313" s="13">
        <f t="shared" si="516"/>
        <v>7.0670205061563384E-3</v>
      </c>
      <c r="Z313" s="13">
        <f t="shared" si="517"/>
        <v>4.1235668678801943E-3</v>
      </c>
      <c r="AA313" s="13">
        <f t="shared" si="518"/>
        <v>4.9955928129786628E-3</v>
      </c>
      <c r="AB313" s="13">
        <f t="shared" si="519"/>
        <v>3.0260146558400785E-3</v>
      </c>
      <c r="AC313" s="13">
        <f t="shared" si="520"/>
        <v>4.7996153902258043E-5</v>
      </c>
      <c r="AD313" s="13">
        <f t="shared" si="521"/>
        <v>1.5908272220650329E-2</v>
      </c>
      <c r="AE313" s="13">
        <f t="shared" si="522"/>
        <v>8.2522367725560795E-3</v>
      </c>
      <c r="AF313" s="13">
        <f t="shared" si="523"/>
        <v>2.140377371149325E-3</v>
      </c>
      <c r="AG313" s="13">
        <f t="shared" si="524"/>
        <v>3.7009887276166894E-4</v>
      </c>
      <c r="AH313" s="13">
        <f t="shared" si="525"/>
        <v>5.3476344994025612E-4</v>
      </c>
      <c r="AI313" s="13">
        <f t="shared" si="526"/>
        <v>6.4785185562870197E-4</v>
      </c>
      <c r="AJ313" s="13">
        <f t="shared" si="527"/>
        <v>3.9242774247982251E-4</v>
      </c>
      <c r="AK313" s="13">
        <f t="shared" si="528"/>
        <v>1.584719631294538E-4</v>
      </c>
      <c r="AL313" s="13">
        <f t="shared" si="529"/>
        <v>1.206504887244991E-6</v>
      </c>
      <c r="AM313" s="13">
        <f t="shared" si="530"/>
        <v>3.8544906833652298E-3</v>
      </c>
      <c r="AN313" s="13">
        <f t="shared" si="531"/>
        <v>1.9994735641656659E-3</v>
      </c>
      <c r="AO313" s="13">
        <f t="shared" si="532"/>
        <v>5.1860217888851138E-4</v>
      </c>
      <c r="AP313" s="13">
        <f t="shared" si="533"/>
        <v>8.967301019227276E-5</v>
      </c>
      <c r="AQ313" s="13">
        <f t="shared" si="534"/>
        <v>1.1629215636219138E-5</v>
      </c>
      <c r="AR313" s="13">
        <f t="shared" si="535"/>
        <v>5.548050152784639E-5</v>
      </c>
      <c r="AS313" s="13">
        <f t="shared" si="536"/>
        <v>6.7213168495419611E-5</v>
      </c>
      <c r="AT313" s="13">
        <f t="shared" si="537"/>
        <v>4.0713492982090467E-5</v>
      </c>
      <c r="AU313" s="13">
        <f t="shared" si="538"/>
        <v>1.6441108668714615E-5</v>
      </c>
      <c r="AV313" s="13">
        <f t="shared" si="539"/>
        <v>4.9794926900903046E-6</v>
      </c>
      <c r="AW313" s="13">
        <f t="shared" si="540"/>
        <v>2.1061497244457813E-8</v>
      </c>
      <c r="AX313" s="13">
        <f t="shared" si="541"/>
        <v>7.782690153315115E-4</v>
      </c>
      <c r="AY313" s="13">
        <f t="shared" si="542"/>
        <v>4.037182729952782E-4</v>
      </c>
      <c r="AZ313" s="13">
        <f t="shared" si="543"/>
        <v>1.0471215013028845E-4</v>
      </c>
      <c r="BA313" s="13">
        <f t="shared" si="544"/>
        <v>1.8106082249814025E-5</v>
      </c>
      <c r="BB313" s="13">
        <f t="shared" si="545"/>
        <v>2.3480814835894874E-6</v>
      </c>
      <c r="BC313" s="13">
        <f t="shared" si="546"/>
        <v>2.4360815675108024E-7</v>
      </c>
      <c r="BD313" s="13">
        <f t="shared" si="547"/>
        <v>4.7966473932309844E-6</v>
      </c>
      <c r="BE313" s="13">
        <f t="shared" si="548"/>
        <v>5.8110121678069849E-6</v>
      </c>
      <c r="BF313" s="13">
        <f t="shared" si="549"/>
        <v>3.5199442074952131E-6</v>
      </c>
      <c r="BG313" s="13">
        <f t="shared" si="550"/>
        <v>1.4214399449513869E-6</v>
      </c>
      <c r="BH313" s="13">
        <f t="shared" si="551"/>
        <v>4.3050927756206881E-7</v>
      </c>
      <c r="BI313" s="13">
        <f t="shared" si="552"/>
        <v>1.0431013352356716E-7</v>
      </c>
      <c r="BJ313" s="14">
        <f t="shared" si="553"/>
        <v>0.53356330117156847</v>
      </c>
      <c r="BK313" s="14">
        <f t="shared" si="554"/>
        <v>0.30781053184091878</v>
      </c>
      <c r="BL313" s="14">
        <f t="shared" si="555"/>
        <v>0.15463924474915913</v>
      </c>
      <c r="BM313" s="14">
        <f t="shared" si="556"/>
        <v>0.25050560848567488</v>
      </c>
      <c r="BN313" s="14">
        <f t="shared" si="557"/>
        <v>0.74922733893235405</v>
      </c>
    </row>
    <row r="314" spans="1:66" x14ac:dyDescent="0.25">
      <c r="A314" t="s">
        <v>290</v>
      </c>
      <c r="B314" t="s">
        <v>316</v>
      </c>
      <c r="C314" t="s">
        <v>307</v>
      </c>
      <c r="D314" s="11">
        <v>44416</v>
      </c>
      <c r="E314" s="10">
        <f>VLOOKUP(A314,home!$A$2:$E$405,3,FALSE)</f>
        <v>1.5758000000000001</v>
      </c>
      <c r="F314" s="10">
        <f>VLOOKUP(B314,home!$B$2:$E$405,3,FALSE)</f>
        <v>0.84609999999999996</v>
      </c>
      <c r="G314" s="10">
        <f>VLOOKUP(C314,away!$B$2:$E$405,4,FALSE)</f>
        <v>0.88839999999999997</v>
      </c>
      <c r="H314" s="10">
        <f>VLOOKUP(A314,away!$A$2:$E$405,3,FALSE)</f>
        <v>1.1246</v>
      </c>
      <c r="I314" s="10">
        <f>VLOOKUP(C314,away!$B$2:$E$405,3,FALSE)</f>
        <v>0.97809999999999997</v>
      </c>
      <c r="J314" s="10">
        <f>VLOOKUP(B314,home!$B$2:$E$405,4,FALSE)</f>
        <v>1.3832</v>
      </c>
      <c r="K314" s="12">
        <f t="shared" si="502"/>
        <v>1.1844898431919999</v>
      </c>
      <c r="L314" s="12">
        <f t="shared" si="503"/>
        <v>1.5214802468319999</v>
      </c>
      <c r="M314" s="13">
        <f t="shared" si="504"/>
        <v>6.6805485067339895E-2</v>
      </c>
      <c r="N314" s="13">
        <f t="shared" si="505"/>
        <v>7.913041853177892E-2</v>
      </c>
      <c r="O314" s="13">
        <f t="shared" si="506"/>
        <v>0.10164322590998777</v>
      </c>
      <c r="P314" s="13">
        <f t="shared" si="507"/>
        <v>0.12039536871965044</v>
      </c>
      <c r="Q314" s="13">
        <f t="shared" si="508"/>
        <v>4.6864588519212082E-2</v>
      </c>
      <c r="R314" s="13">
        <f t="shared" si="509"/>
        <v>7.732408022316449E-2</v>
      </c>
      <c r="S314" s="13">
        <f t="shared" si="510"/>
        <v>5.4243468161819332E-2</v>
      </c>
      <c r="T314" s="13">
        <f t="shared" si="511"/>
        <v>7.1303545707890895E-2</v>
      </c>
      <c r="U314" s="13">
        <f t="shared" si="512"/>
        <v>9.1589587658501725E-2</v>
      </c>
      <c r="V314" s="13">
        <f t="shared" si="513"/>
        <v>1.0861819942865064E-2</v>
      </c>
      <c r="W314" s="13">
        <f t="shared" si="514"/>
        <v>1.8503543035459709E-2</v>
      </c>
      <c r="X314" s="13">
        <f t="shared" si="515"/>
        <v>2.8152775224857766E-2</v>
      </c>
      <c r="Y314" s="13">
        <f t="shared" si="516"/>
        <v>2.1416945699061208E-2</v>
      </c>
      <c r="Z314" s="13">
        <f t="shared" si="517"/>
        <v>3.9215686887999229E-2</v>
      </c>
      <c r="AA314" s="13">
        <f t="shared" si="518"/>
        <v>4.6450582812632764E-2</v>
      </c>
      <c r="AB314" s="13">
        <f t="shared" si="519"/>
        <v>2.7510121775956201E-2</v>
      </c>
      <c r="AC314" s="13">
        <f t="shared" si="520"/>
        <v>1.2234332402398537E-3</v>
      </c>
      <c r="AD314" s="13">
        <f t="shared" si="521"/>
        <v>5.4793146971420254E-3</v>
      </c>
      <c r="AE314" s="13">
        <f t="shared" si="522"/>
        <v>8.3366690778778531E-3</v>
      </c>
      <c r="AF314" s="13">
        <f t="shared" si="523"/>
        <v>6.3420386631831503E-3</v>
      </c>
      <c r="AG314" s="13">
        <f t="shared" si="524"/>
        <v>3.2164288502259954E-3</v>
      </c>
      <c r="AH314" s="13">
        <f t="shared" si="525"/>
        <v>1.4916473241509876E-2</v>
      </c>
      <c r="AI314" s="13">
        <f t="shared" si="526"/>
        <v>1.7668411050813695E-2</v>
      </c>
      <c r="AJ314" s="13">
        <f t="shared" si="527"/>
        <v>1.0464026717515057E-2</v>
      </c>
      <c r="AK314" s="13">
        <f t="shared" si="528"/>
        <v>4.1315111219287701E-3</v>
      </c>
      <c r="AL314" s="13">
        <f t="shared" si="529"/>
        <v>8.8193773857987714E-5</v>
      </c>
      <c r="AM314" s="13">
        <f t="shared" si="530"/>
        <v>1.2980385212834754E-3</v>
      </c>
      <c r="AN314" s="13">
        <f t="shared" si="531"/>
        <v>1.974939969759826E-3</v>
      </c>
      <c r="AO314" s="13">
        <f t="shared" si="532"/>
        <v>1.5024160763342817E-3</v>
      </c>
      <c r="AP314" s="13">
        <f t="shared" si="533"/>
        <v>7.6196546088848262E-4</v>
      </c>
      <c r="AQ314" s="13">
        <f t="shared" si="534"/>
        <v>2.8982884937751689E-4</v>
      </c>
      <c r="AR314" s="13">
        <f t="shared" si="535"/>
        <v>4.5390238778710706E-3</v>
      </c>
      <c r="AS314" s="13">
        <f t="shared" si="536"/>
        <v>5.3764276813442471E-3</v>
      </c>
      <c r="AT314" s="13">
        <f t="shared" si="537"/>
        <v>3.1841619906042883E-3</v>
      </c>
      <c r="AU314" s="13">
        <f t="shared" si="538"/>
        <v>1.2572025123162667E-3</v>
      </c>
      <c r="AV314" s="13">
        <f t="shared" si="539"/>
        <v>3.7228590166852097E-4</v>
      </c>
      <c r="AW314" s="13">
        <f t="shared" si="540"/>
        <v>4.4150241687601829E-6</v>
      </c>
      <c r="AX314" s="13">
        <f t="shared" si="541"/>
        <v>2.5625224075537337E-4</v>
      </c>
      <c r="AY314" s="13">
        <f t="shared" si="542"/>
        <v>3.8988272251573851E-4</v>
      </c>
      <c r="AZ314" s="13">
        <f t="shared" si="543"/>
        <v>2.965994304443891E-4</v>
      </c>
      <c r="BA314" s="13">
        <f t="shared" si="544"/>
        <v>1.5042339154758657E-4</v>
      </c>
      <c r="BB314" s="13">
        <f t="shared" si="545"/>
        <v>5.7216554725282164E-5</v>
      </c>
      <c r="BC314" s="13">
        <f t="shared" si="546"/>
        <v>1.7410771561259776E-5</v>
      </c>
      <c r="BD314" s="13">
        <f t="shared" si="547"/>
        <v>1.1510058616799367E-3</v>
      </c>
      <c r="BE314" s="13">
        <f t="shared" si="548"/>
        <v>1.3633547526143409E-3</v>
      </c>
      <c r="BF314" s="13">
        <f t="shared" si="549"/>
        <v>8.0743992856961439E-4</v>
      </c>
      <c r="BG314" s="13">
        <f t="shared" si="550"/>
        <v>3.1880146479279411E-4</v>
      </c>
      <c r="BH314" s="13">
        <f t="shared" si="551"/>
        <v>9.4404274260449189E-5</v>
      </c>
      <c r="BI314" s="13">
        <f t="shared" si="552"/>
        <v>2.2364180803082797E-5</v>
      </c>
      <c r="BJ314" s="14">
        <f t="shared" si="553"/>
        <v>0.29574124199588281</v>
      </c>
      <c r="BK314" s="14">
        <f t="shared" si="554"/>
        <v>0.25400765162828831</v>
      </c>
      <c r="BL314" s="14">
        <f t="shared" si="555"/>
        <v>0.41018449293853493</v>
      </c>
      <c r="BM314" s="14">
        <f t="shared" si="556"/>
        <v>0.50660043878122463</v>
      </c>
      <c r="BN314" s="14">
        <f t="shared" si="557"/>
        <v>0.49216316697113366</v>
      </c>
    </row>
    <row r="315" spans="1:66" x14ac:dyDescent="0.25">
      <c r="A315" t="s">
        <v>290</v>
      </c>
      <c r="B315" t="s">
        <v>299</v>
      </c>
      <c r="C315" t="s">
        <v>292</v>
      </c>
      <c r="D315" s="11">
        <v>44416</v>
      </c>
      <c r="E315" s="10">
        <f>VLOOKUP(A315,home!$A$2:$E$405,3,FALSE)</f>
        <v>1.5758000000000001</v>
      </c>
      <c r="F315" s="10">
        <f>VLOOKUP(B315,home!$B$2:$E$405,3,FALSE)</f>
        <v>1.0384</v>
      </c>
      <c r="G315" s="10">
        <f>VLOOKUP(C315,away!$B$2:$E$405,4,FALSE)</f>
        <v>0.84609999999999996</v>
      </c>
      <c r="H315" s="10">
        <f>VLOOKUP(A315,away!$A$2:$E$405,3,FALSE)</f>
        <v>1.1246</v>
      </c>
      <c r="I315" s="10">
        <f>VLOOKUP(C315,away!$B$2:$E$405,3,FALSE)</f>
        <v>0.51870000000000005</v>
      </c>
      <c r="J315" s="10">
        <f>VLOOKUP(B315,home!$B$2:$E$405,4,FALSE)</f>
        <v>0.88919999999999999</v>
      </c>
      <c r="K315" s="12">
        <f t="shared" si="502"/>
        <v>1.384482500192</v>
      </c>
      <c r="L315" s="12">
        <f t="shared" si="503"/>
        <v>0.51869705378400011</v>
      </c>
      <c r="M315" s="13">
        <f t="shared" si="504"/>
        <v>0.14909381296077667</v>
      </c>
      <c r="N315" s="13">
        <f t="shared" si="505"/>
        <v>0.20641777493109451</v>
      </c>
      <c r="O315" s="13">
        <f t="shared" si="506"/>
        <v>7.7334521520177626E-2</v>
      </c>
      <c r="P315" s="13">
        <f t="shared" si="507"/>
        <v>0.10706829170540755</v>
      </c>
      <c r="Q315" s="13">
        <f t="shared" si="508"/>
        <v>0.14289089856033568</v>
      </c>
      <c r="R315" s="13">
        <f t="shared" si="509"/>
        <v>2.0056594234155747E-2</v>
      </c>
      <c r="S315" s="13">
        <f t="shared" si="510"/>
        <v>1.9222157615168906E-2</v>
      </c>
      <c r="T315" s="13">
        <f t="shared" si="511"/>
        <v>7.4117088095794537E-2</v>
      </c>
      <c r="U315" s="13">
        <f t="shared" si="512"/>
        <v>2.7768003730640398E-2</v>
      </c>
      <c r="V315" s="13">
        <f t="shared" si="513"/>
        <v>1.5337722515313694E-3</v>
      </c>
      <c r="W315" s="13">
        <f t="shared" si="514"/>
        <v>6.5943316164498333E-2</v>
      </c>
      <c r="X315" s="13">
        <f t="shared" si="515"/>
        <v>3.4204603811272112E-2</v>
      </c>
      <c r="Y315" s="13">
        <f t="shared" si="516"/>
        <v>8.8709136113779129E-3</v>
      </c>
      <c r="Z315" s="13">
        <f t="shared" si="517"/>
        <v>3.4677654460659162E-3</v>
      </c>
      <c r="AA315" s="13">
        <f t="shared" si="518"/>
        <v>4.801060574848766E-3</v>
      </c>
      <c r="AB315" s="13">
        <f t="shared" si="519"/>
        <v>3.3234921741199311E-3</v>
      </c>
      <c r="AC315" s="13">
        <f t="shared" si="520"/>
        <v>6.8840203516620167E-5</v>
      </c>
      <c r="AD315" s="13">
        <f t="shared" si="521"/>
        <v>2.2824341808594033E-2</v>
      </c>
      <c r="AE315" s="13">
        <f t="shared" si="522"/>
        <v>1.1838918850676701E-2</v>
      </c>
      <c r="AF315" s="13">
        <f t="shared" si="523"/>
        <v>3.0704061639169329E-3</v>
      </c>
      <c r="AG315" s="13">
        <f t="shared" si="524"/>
        <v>5.3087021038131558E-4</v>
      </c>
      <c r="AH315" s="13">
        <f t="shared" si="525"/>
        <v>4.4967993002208737E-4</v>
      </c>
      <c r="AI315" s="13">
        <f t="shared" si="526"/>
        <v>6.2257399380314315E-4</v>
      </c>
      <c r="AJ315" s="13">
        <f t="shared" si="527"/>
        <v>4.3097139974754728E-4</v>
      </c>
      <c r="AK315" s="13">
        <f t="shared" si="528"/>
        <v>1.9889078701124338E-4</v>
      </c>
      <c r="AL315" s="13">
        <f t="shared" si="529"/>
        <v>1.9774403363380776E-6</v>
      </c>
      <c r="AM315" s="13">
        <f t="shared" si="530"/>
        <v>6.3199803624798146E-3</v>
      </c>
      <c r="AN315" s="13">
        <f t="shared" si="531"/>
        <v>3.2781551939910164E-3</v>
      </c>
      <c r="AO315" s="13">
        <f t="shared" si="532"/>
        <v>8.501847204849288E-4</v>
      </c>
      <c r="AP315" s="13">
        <f t="shared" si="533"/>
        <v>1.4699610322923539E-4</v>
      </c>
      <c r="AQ315" s="13">
        <f t="shared" si="534"/>
        <v>1.9061611415683283E-5</v>
      </c>
      <c r="AR315" s="13">
        <f t="shared" si="535"/>
        <v>4.6649530969650436E-5</v>
      </c>
      <c r="AS315" s="13">
        <f t="shared" si="536"/>
        <v>6.4585459269645771E-5</v>
      </c>
      <c r="AT315" s="13">
        <f t="shared" si="537"/>
        <v>4.4708719062843888E-5</v>
      </c>
      <c r="AU315" s="13">
        <f t="shared" si="538"/>
        <v>2.0632813049502614E-5</v>
      </c>
      <c r="AV315" s="13">
        <f t="shared" si="539"/>
        <v>7.1414421491923724E-6</v>
      </c>
      <c r="AW315" s="13">
        <f t="shared" si="540"/>
        <v>3.9445924563390237E-8</v>
      </c>
      <c r="AX315" s="13">
        <f t="shared" si="541"/>
        <v>1.4583170355683996E-3</v>
      </c>
      <c r="AY315" s="13">
        <f t="shared" si="542"/>
        <v>7.5642474983234574E-4</v>
      </c>
      <c r="AZ315" s="13">
        <f t="shared" si="543"/>
        <v>1.9617764457366854E-4</v>
      </c>
      <c r="BA315" s="13">
        <f t="shared" si="544"/>
        <v>3.3918922086215531E-5</v>
      </c>
      <c r="BB315" s="13">
        <f t="shared" si="545"/>
        <v>4.3984112384122615E-6</v>
      </c>
      <c r="BC315" s="13">
        <f t="shared" si="546"/>
        <v>4.5628859013897528E-7</v>
      </c>
      <c r="BD315" s="13">
        <f t="shared" si="547"/>
        <v>4.0328290457271888E-6</v>
      </c>
      <c r="BE315" s="13">
        <f t="shared" si="548"/>
        <v>5.5833812400752948E-6</v>
      </c>
      <c r="BF315" s="13">
        <f t="shared" si="549"/>
        <v>3.865046809392278E-6</v>
      </c>
      <c r="BG315" s="13">
        <f t="shared" si="550"/>
        <v>1.7836965566755113E-6</v>
      </c>
      <c r="BH315" s="13">
        <f t="shared" si="551"/>
        <v>6.1737416709249304E-7</v>
      </c>
      <c r="BI315" s="13">
        <f t="shared" si="552"/>
        <v>1.7094874608203369E-7</v>
      </c>
      <c r="BJ315" s="14">
        <f t="shared" si="553"/>
        <v>0.58377320325143223</v>
      </c>
      <c r="BK315" s="14">
        <f t="shared" si="554"/>
        <v>0.27774527692656986</v>
      </c>
      <c r="BL315" s="14">
        <f t="shared" si="555"/>
        <v>0.13518555958559236</v>
      </c>
      <c r="BM315" s="14">
        <f t="shared" si="556"/>
        <v>0.29655352599380447</v>
      </c>
      <c r="BN315" s="14">
        <f t="shared" si="557"/>
        <v>0.70286189391194775</v>
      </c>
    </row>
    <row r="316" spans="1:66" x14ac:dyDescent="0.25">
      <c r="A316" t="s">
        <v>290</v>
      </c>
      <c r="B316" t="s">
        <v>295</v>
      </c>
      <c r="C316" t="s">
        <v>315</v>
      </c>
      <c r="D316" s="11">
        <v>44416</v>
      </c>
      <c r="E316" s="10">
        <f>VLOOKUP(A316,home!$A$2:$E$405,3,FALSE)</f>
        <v>1.5758000000000001</v>
      </c>
      <c r="F316" s="10">
        <f>VLOOKUP(B316,home!$B$2:$E$405,3,FALSE)</f>
        <v>1.1423000000000001</v>
      </c>
      <c r="G316" s="10">
        <f>VLOOKUP(C316,away!$B$2:$E$405,4,FALSE)</f>
        <v>0.74039999999999995</v>
      </c>
      <c r="H316" s="10">
        <f>VLOOKUP(A316,away!$A$2:$E$405,3,FALSE)</f>
        <v>1.1246</v>
      </c>
      <c r="I316" s="10">
        <f>VLOOKUP(C316,away!$B$2:$E$405,3,FALSE)</f>
        <v>1.3338000000000001</v>
      </c>
      <c r="J316" s="10">
        <f>VLOOKUP(B316,home!$B$2:$E$405,4,FALSE)</f>
        <v>0.80030000000000001</v>
      </c>
      <c r="K316" s="12">
        <f t="shared" si="502"/>
        <v>1.3327469061360002</v>
      </c>
      <c r="L316" s="12">
        <f t="shared" si="503"/>
        <v>1.2004431814440002</v>
      </c>
      <c r="M316" s="13">
        <f t="shared" si="504"/>
        <v>7.9405305935311976E-2</v>
      </c>
      <c r="N316" s="13">
        <f t="shared" si="505"/>
        <v>0.10582717581606961</v>
      </c>
      <c r="O316" s="13">
        <f t="shared" si="506"/>
        <v>9.5321558080520077E-2</v>
      </c>
      <c r="P316" s="13">
        <f t="shared" si="507"/>
        <v>0.12703951161987617</v>
      </c>
      <c r="Q316" s="13">
        <f t="shared" si="508"/>
        <v>7.0520420576988666E-2</v>
      </c>
      <c r="R316" s="13">
        <f t="shared" si="509"/>
        <v>5.7214057221189295E-2</v>
      </c>
      <c r="S316" s="13">
        <f t="shared" si="510"/>
        <v>5.0812213751069812E-2</v>
      </c>
      <c r="T316" s="13">
        <f t="shared" si="511"/>
        <v>8.4655758034209216E-2</v>
      </c>
      <c r="U316" s="13">
        <f t="shared" si="512"/>
        <v>7.625185774902811E-2</v>
      </c>
      <c r="V316" s="13">
        <f t="shared" si="513"/>
        <v>9.0326441080781725E-3</v>
      </c>
      <c r="W316" s="13">
        <f t="shared" si="514"/>
        <v>3.1328624114463743E-2</v>
      </c>
      <c r="X316" s="13">
        <f t="shared" si="515"/>
        <v>3.7608233202230078E-2</v>
      </c>
      <c r="Y316" s="13">
        <f t="shared" si="516"/>
        <v>2.2573273556886483E-2</v>
      </c>
      <c r="Z316" s="13">
        <f t="shared" si="517"/>
        <v>2.2894074957974506E-2</v>
      </c>
      <c r="AA316" s="13">
        <f t="shared" si="518"/>
        <v>3.0512007569086202E-2</v>
      </c>
      <c r="AB316" s="13">
        <f t="shared" si="519"/>
        <v>2.033239184384893E-2</v>
      </c>
      <c r="AC316" s="13">
        <f t="shared" si="520"/>
        <v>9.0320058166297392E-4</v>
      </c>
      <c r="AD316" s="13">
        <f t="shared" si="521"/>
        <v>1.0438281715512303E-2</v>
      </c>
      <c r="AE316" s="13">
        <f t="shared" si="522"/>
        <v>1.2530564111378326E-2</v>
      </c>
      <c r="AF316" s="13">
        <f t="shared" si="523"/>
        <v>7.5211151235755058E-3</v>
      </c>
      <c r="AG316" s="13">
        <f t="shared" si="524"/>
        <v>3.0095571223171871E-3</v>
      </c>
      <c r="AH316" s="13">
        <f t="shared" si="525"/>
        <v>6.8707590446920866E-3</v>
      </c>
      <c r="AI316" s="13">
        <f t="shared" si="526"/>
        <v>9.1569828596193177E-3</v>
      </c>
      <c r="AJ316" s="13">
        <f t="shared" si="527"/>
        <v>6.1019702878490154E-3</v>
      </c>
      <c r="AK316" s="13">
        <f t="shared" si="528"/>
        <v>2.7107940074881927E-3</v>
      </c>
      <c r="AL316" s="13">
        <f t="shared" si="529"/>
        <v>5.780075244983132E-5</v>
      </c>
      <c r="AM316" s="13">
        <f t="shared" si="530"/>
        <v>2.782317532345E-3</v>
      </c>
      <c r="AN316" s="13">
        <f t="shared" si="531"/>
        <v>3.3400141103156521E-3</v>
      </c>
      <c r="AO316" s="13">
        <f t="shared" si="532"/>
        <v>2.004748582327587E-3</v>
      </c>
      <c r="AP316" s="13">
        <f t="shared" si="533"/>
        <v>8.0219558872155893E-4</v>
      </c>
      <c r="AQ316" s="13">
        <f t="shared" si="534"/>
        <v>2.4074755616631285E-4</v>
      </c>
      <c r="AR316" s="13">
        <f t="shared" si="535"/>
        <v>1.6495911693090611E-3</v>
      </c>
      <c r="AS316" s="13">
        <f t="shared" si="536"/>
        <v>2.1984875272859179E-3</v>
      </c>
      <c r="AT316" s="13">
        <f t="shared" si="537"/>
        <v>1.4650137250844463E-3</v>
      </c>
      <c r="AU316" s="13">
        <f t="shared" si="538"/>
        <v>6.5083083651769119E-4</v>
      </c>
      <c r="AV316" s="13">
        <f t="shared" si="539"/>
        <v>2.1684819594671432E-4</v>
      </c>
      <c r="AW316" s="13">
        <f t="shared" si="540"/>
        <v>2.5687407983059085E-6</v>
      </c>
      <c r="AX316" s="13">
        <f t="shared" si="541"/>
        <v>6.1802084718679212E-4</v>
      </c>
      <c r="AY316" s="13">
        <f t="shared" si="542"/>
        <v>7.4189891199562914E-4</v>
      </c>
      <c r="AZ316" s="13">
        <f t="shared" si="543"/>
        <v>4.453037451129378E-4</v>
      </c>
      <c r="BA316" s="13">
        <f t="shared" si="544"/>
        <v>1.7818728149743431E-4</v>
      </c>
      <c r="BB316" s="13">
        <f t="shared" si="545"/>
        <v>5.3475926773409445E-5</v>
      </c>
      <c r="BC316" s="13">
        <f t="shared" si="546"/>
        <v>1.28389623333076E-5</v>
      </c>
      <c r="BD316" s="13">
        <f t="shared" si="547"/>
        <v>3.3004007856121605E-4</v>
      </c>
      <c r="BE316" s="13">
        <f t="shared" si="548"/>
        <v>4.3985989360334314E-4</v>
      </c>
      <c r="BF316" s="13">
        <f t="shared" si="549"/>
        <v>2.9311095616658294E-4</v>
      </c>
      <c r="BG316" s="13">
        <f t="shared" si="550"/>
        <v>1.302142399951928E-4</v>
      </c>
      <c r="BH316" s="13">
        <f t="shared" si="551"/>
        <v>4.3385656372110918E-5</v>
      </c>
      <c r="BI316" s="13">
        <f t="shared" si="552"/>
        <v>1.1564419860122092E-5</v>
      </c>
      <c r="BJ316" s="14">
        <f t="shared" si="553"/>
        <v>0.39723275241840672</v>
      </c>
      <c r="BK316" s="14">
        <f t="shared" si="554"/>
        <v>0.2679925756604446</v>
      </c>
      <c r="BL316" s="14">
        <f t="shared" si="555"/>
        <v>0.31190132536202358</v>
      </c>
      <c r="BM316" s="14">
        <f t="shared" si="556"/>
        <v>0.46395336897769629</v>
      </c>
      <c r="BN316" s="14">
        <f t="shared" si="557"/>
        <v>0.53532802924995571</v>
      </c>
    </row>
    <row r="317" spans="1:66" x14ac:dyDescent="0.25">
      <c r="A317" t="s">
        <v>290</v>
      </c>
      <c r="B317" t="s">
        <v>311</v>
      </c>
      <c r="C317" t="s">
        <v>312</v>
      </c>
      <c r="D317" s="11">
        <v>44416</v>
      </c>
      <c r="E317" s="10">
        <f>VLOOKUP(A317,home!$A$2:$E$405,3,FALSE)</f>
        <v>1.5758000000000001</v>
      </c>
      <c r="F317" s="10">
        <f>VLOOKUP(B317,home!$B$2:$E$405,3,FALSE)</f>
        <v>1.0788</v>
      </c>
      <c r="G317" s="10">
        <f>VLOOKUP(C317,away!$B$2:$E$405,4,FALSE)</f>
        <v>1.0788</v>
      </c>
      <c r="H317" s="10">
        <f>VLOOKUP(A317,away!$A$2:$E$405,3,FALSE)</f>
        <v>1.1246</v>
      </c>
      <c r="I317" s="10">
        <f>VLOOKUP(C317,away!$B$2:$E$405,3,FALSE)</f>
        <v>1.2448999999999999</v>
      </c>
      <c r="J317" s="10">
        <f>VLOOKUP(B317,home!$B$2:$E$405,4,FALSE)</f>
        <v>1.3338000000000001</v>
      </c>
      <c r="K317" s="12">
        <f t="shared" si="502"/>
        <v>1.8339309155520001</v>
      </c>
      <c r="L317" s="12">
        <f t="shared" si="503"/>
        <v>1.867339393452</v>
      </c>
      <c r="M317" s="13">
        <f t="shared" si="504"/>
        <v>2.4692139891600944E-2</v>
      </c>
      <c r="N317" s="13">
        <f t="shared" si="505"/>
        <v>4.5283678718341783E-2</v>
      </c>
      <c r="O317" s="13">
        <f t="shared" si="506"/>
        <v>4.6108605528214032E-2</v>
      </c>
      <c r="P317" s="13">
        <f t="shared" si="507"/>
        <v>8.4559997151183577E-2</v>
      </c>
      <c r="Q317" s="13">
        <f t="shared" si="508"/>
        <v>4.1523569185745596E-2</v>
      </c>
      <c r="R317" s="13">
        <f t="shared" si="509"/>
        <v>4.3050207739986378E-2</v>
      </c>
      <c r="S317" s="13">
        <f t="shared" si="510"/>
        <v>7.2395437876167951E-2</v>
      </c>
      <c r="T317" s="13">
        <f t="shared" si="511"/>
        <v>7.7538596497272322E-2</v>
      </c>
      <c r="U317" s="13">
        <f t="shared" si="512"/>
        <v>7.895110689529701E-2</v>
      </c>
      <c r="V317" s="13">
        <f t="shared" si="513"/>
        <v>2.7547038798770723E-2</v>
      </c>
      <c r="W317" s="13">
        <f t="shared" si="514"/>
        <v>2.5383785751267075E-2</v>
      </c>
      <c r="X317" s="13">
        <f t="shared" si="515"/>
        <v>4.7400143088286578E-2</v>
      </c>
      <c r="Y317" s="13">
        <f t="shared" si="516"/>
        <v>4.4256077222009541E-2</v>
      </c>
      <c r="Z317" s="13">
        <f t="shared" si="517"/>
        <v>2.6796449603056251E-2</v>
      </c>
      <c r="AA317" s="13">
        <f t="shared" si="518"/>
        <v>4.9142837354075972E-2</v>
      </c>
      <c r="AB317" s="13">
        <f t="shared" si="519"/>
        <v>4.5062284350791806E-2</v>
      </c>
      <c r="AC317" s="13">
        <f t="shared" si="520"/>
        <v>5.8960501514186718E-3</v>
      </c>
      <c r="AD317" s="13">
        <f t="shared" si="521"/>
        <v>1.1638027360749261E-2</v>
      </c>
      <c r="AE317" s="13">
        <f t="shared" si="522"/>
        <v>2.1732146952799302E-2</v>
      </c>
      <c r="AF317" s="13">
        <f t="shared" si="523"/>
        <v>2.0290647054624994E-2</v>
      </c>
      <c r="AG317" s="13">
        <f t="shared" si="524"/>
        <v>1.2629841521244014E-2</v>
      </c>
      <c r="AH317" s="13">
        <f t="shared" si="525"/>
        <v>1.2509516487109539E-2</v>
      </c>
      <c r="AI317" s="13">
        <f t="shared" si="526"/>
        <v>2.2941589024317633E-2</v>
      </c>
      <c r="AJ317" s="13">
        <f t="shared" si="527"/>
        <v>2.1036644681792283E-2</v>
      </c>
      <c r="AK317" s="13">
        <f t="shared" si="528"/>
        <v>1.2859917680473809E-2</v>
      </c>
      <c r="AL317" s="13">
        <f t="shared" si="529"/>
        <v>8.07657799114911E-4</v>
      </c>
      <c r="AM317" s="13">
        <f t="shared" si="530"/>
        <v>4.2686676345836238E-3</v>
      </c>
      <c r="AN317" s="13">
        <f t="shared" si="531"/>
        <v>7.9710512316115666E-3</v>
      </c>
      <c r="AO317" s="13">
        <f t="shared" si="532"/>
        <v>7.4423289860061819E-3</v>
      </c>
      <c r="AP317" s="13">
        <f t="shared" si="533"/>
        <v>4.6324513648663404E-3</v>
      </c>
      <c r="AQ317" s="13">
        <f t="shared" si="534"/>
        <v>2.1625897304663505E-3</v>
      </c>
      <c r="AR317" s="13">
        <f t="shared" si="535"/>
        <v>4.6719025858833786E-3</v>
      </c>
      <c r="AS317" s="13">
        <f t="shared" si="536"/>
        <v>8.5679465866988613E-3</v>
      </c>
      <c r="AT317" s="13">
        <f t="shared" si="537"/>
        <v>7.8565110640726396E-3</v>
      </c>
      <c r="AU317" s="13">
        <f t="shared" si="538"/>
        <v>4.8027661762597177E-3</v>
      </c>
      <c r="AV317" s="13">
        <f t="shared" si="539"/>
        <v>2.2019853427025409E-3</v>
      </c>
      <c r="AW317" s="13">
        <f t="shared" si="540"/>
        <v>7.6830050970906255E-5</v>
      </c>
      <c r="AX317" s="13">
        <f t="shared" si="541"/>
        <v>1.3047402572131895E-3</v>
      </c>
      <c r="AY317" s="13">
        <f t="shared" si="542"/>
        <v>2.4363928805168833E-3</v>
      </c>
      <c r="AZ317" s="13">
        <f t="shared" si="543"/>
        <v>2.2747862018575845E-3</v>
      </c>
      <c r="BA317" s="13">
        <f t="shared" si="544"/>
        <v>1.4159326288032403E-3</v>
      </c>
      <c r="BB317" s="13">
        <f t="shared" si="545"/>
        <v>6.6100669405958477E-4</v>
      </c>
      <c r="BC317" s="13">
        <f t="shared" si="546"/>
        <v>2.4686476783058705E-4</v>
      </c>
      <c r="BD317" s="13">
        <f t="shared" si="547"/>
        <v>1.4540046234983841E-3</v>
      </c>
      <c r="BE317" s="13">
        <f t="shared" si="548"/>
        <v>2.6665440303892322E-3</v>
      </c>
      <c r="BF317" s="13">
        <f t="shared" si="549"/>
        <v>2.4451287675057234E-3</v>
      </c>
      <c r="BG317" s="13">
        <f t="shared" si="550"/>
        <v>1.4947324130781014E-3</v>
      </c>
      <c r="BH317" s="13">
        <f t="shared" si="551"/>
        <v>6.8530899570539317E-4</v>
      </c>
      <c r="BI317" s="13">
        <f t="shared" si="552"/>
        <v>2.5136187078600268E-4</v>
      </c>
      <c r="BJ317" s="14">
        <f t="shared" si="553"/>
        <v>0.38249332573015549</v>
      </c>
      <c r="BK317" s="14">
        <f t="shared" si="554"/>
        <v>0.21833471454877365</v>
      </c>
      <c r="BL317" s="14">
        <f t="shared" si="555"/>
        <v>0.3687609021986385</v>
      </c>
      <c r="BM317" s="14">
        <f t="shared" si="556"/>
        <v>0.70880763103600575</v>
      </c>
      <c r="BN317" s="14">
        <f t="shared" si="557"/>
        <v>0.28521819821507233</v>
      </c>
    </row>
    <row r="318" spans="1:66" x14ac:dyDescent="0.25">
      <c r="A318" t="s">
        <v>290</v>
      </c>
      <c r="B318" t="s">
        <v>293</v>
      </c>
      <c r="C318" t="s">
        <v>308</v>
      </c>
      <c r="D318" s="11">
        <v>44416</v>
      </c>
      <c r="E318" s="10">
        <f>VLOOKUP(A318,home!$A$2:$E$405,3,FALSE)</f>
        <v>1.5758000000000001</v>
      </c>
      <c r="F318" s="10">
        <f>VLOOKUP(B318,home!$B$2:$E$405,3,FALSE)</f>
        <v>0.87870000000000004</v>
      </c>
      <c r="G318" s="10">
        <f>VLOOKUP(C318,away!$B$2:$E$405,4,FALSE)</f>
        <v>1.0788</v>
      </c>
      <c r="H318" s="10">
        <f>VLOOKUP(A318,away!$A$2:$E$405,3,FALSE)</f>
        <v>1.1246</v>
      </c>
      <c r="I318" s="10">
        <f>VLOOKUP(C318,away!$B$2:$E$405,3,FALSE)</f>
        <v>0.88919999999999999</v>
      </c>
      <c r="J318" s="10">
        <f>VLOOKUP(B318,home!$B$2:$E$405,4,FALSE)</f>
        <v>1.026</v>
      </c>
      <c r="K318" s="12">
        <f t="shared" si="502"/>
        <v>1.4937663102480001</v>
      </c>
      <c r="L318" s="12">
        <f t="shared" si="503"/>
        <v>1.0259941723200001</v>
      </c>
      <c r="M318" s="13">
        <f t="shared" si="504"/>
        <v>8.0478880536032582E-2</v>
      </c>
      <c r="N318" s="13">
        <f t="shared" si="505"/>
        <v>0.12021664043119897</v>
      </c>
      <c r="O318" s="13">
        <f t="shared" si="506"/>
        <v>8.2570862424806907E-2</v>
      </c>
      <c r="P318" s="13">
        <f t="shared" si="507"/>
        <v>0.12334157249829904</v>
      </c>
      <c r="Q318" s="13">
        <f t="shared" si="508"/>
        <v>8.9787783703661334E-2</v>
      </c>
      <c r="R318" s="13">
        <f t="shared" si="509"/>
        <v>4.2358611825644175E-2</v>
      </c>
      <c r="S318" s="13">
        <f t="shared" si="510"/>
        <v>4.7258185641454793E-2</v>
      </c>
      <c r="T318" s="13">
        <f t="shared" si="511"/>
        <v>9.2121742825485201E-2</v>
      </c>
      <c r="U318" s="13">
        <f t="shared" si="512"/>
        <v>6.3273867294019806E-2</v>
      </c>
      <c r="V318" s="13">
        <f t="shared" si="513"/>
        <v>8.0475204476144323E-3</v>
      </c>
      <c r="W318" s="13">
        <f t="shared" si="514"/>
        <v>4.4707322122787892E-2</v>
      </c>
      <c r="X318" s="13">
        <f t="shared" si="515"/>
        <v>4.5869451958013389E-2</v>
      </c>
      <c r="Y318" s="13">
        <f t="shared" si="516"/>
        <v>2.3530895198216977E-2</v>
      </c>
      <c r="Z318" s="13">
        <f t="shared" si="517"/>
        <v>1.4486562960225324E-2</v>
      </c>
      <c r="AA318" s="13">
        <f t="shared" si="518"/>
        <v>2.1639539701271127E-2</v>
      </c>
      <c r="AB318" s="13">
        <f t="shared" si="519"/>
        <v>1.6162207687516444E-2</v>
      </c>
      <c r="AC318" s="13">
        <f t="shared" si="520"/>
        <v>7.708496161584346E-4</v>
      </c>
      <c r="AD318" s="13">
        <f t="shared" si="521"/>
        <v>1.6695572902106416E-2</v>
      </c>
      <c r="AE318" s="13">
        <f t="shared" si="522"/>
        <v>1.7129560501104892E-2</v>
      </c>
      <c r="AF318" s="13">
        <f t="shared" si="523"/>
        <v>8.7874146242682399E-3</v>
      </c>
      <c r="AG318" s="13">
        <f t="shared" si="524"/>
        <v>3.0052787314195865E-3</v>
      </c>
      <c r="AH318" s="13">
        <f t="shared" si="525"/>
        <v>3.7157822935344879E-3</v>
      </c>
      <c r="AI318" s="13">
        <f t="shared" si="526"/>
        <v>5.5505104062978632E-3</v>
      </c>
      <c r="AJ318" s="13">
        <f t="shared" si="527"/>
        <v>4.1455827248043442E-3</v>
      </c>
      <c r="AK318" s="13">
        <f t="shared" si="528"/>
        <v>2.0641772702196114E-3</v>
      </c>
      <c r="AL318" s="13">
        <f t="shared" si="529"/>
        <v>4.7256027014005314E-5</v>
      </c>
      <c r="AM318" s="13">
        <f t="shared" si="530"/>
        <v>4.9878568662911982E-3</v>
      </c>
      <c r="AN318" s="13">
        <f t="shared" si="531"/>
        <v>5.1175120771810665E-3</v>
      </c>
      <c r="AO318" s="13">
        <f t="shared" si="532"/>
        <v>2.6252687839824962E-3</v>
      </c>
      <c r="AP318" s="13">
        <f t="shared" si="533"/>
        <v>8.9783682437988494E-4</v>
      </c>
      <c r="AQ318" s="13">
        <f t="shared" si="534"/>
        <v>2.3029383737701434E-4</v>
      </c>
      <c r="AR318" s="13">
        <f t="shared" si="535"/>
        <v>7.6247419575524585E-4</v>
      </c>
      <c r="AS318" s="13">
        <f t="shared" si="536"/>
        <v>1.1389582660526248E-3</v>
      </c>
      <c r="AT318" s="13">
        <f t="shared" si="537"/>
        <v>8.5066874330394493E-4</v>
      </c>
      <c r="AU318" s="13">
        <f t="shared" si="538"/>
        <v>4.2356676997614556E-4</v>
      </c>
      <c r="AV318" s="13">
        <f t="shared" si="539"/>
        <v>1.5817744278273261E-4</v>
      </c>
      <c r="AW318" s="13">
        <f t="shared" si="540"/>
        <v>2.011788214604215E-6</v>
      </c>
      <c r="AX318" s="13">
        <f t="shared" si="541"/>
        <v>1.2417820912008258E-3</v>
      </c>
      <c r="AY318" s="13">
        <f t="shared" si="542"/>
        <v>1.2740611888633899E-3</v>
      </c>
      <c r="AZ318" s="13">
        <f t="shared" si="543"/>
        <v>6.5358967747646457E-4</v>
      </c>
      <c r="BA318" s="13">
        <f t="shared" si="544"/>
        <v>2.2352640005978704E-4</v>
      </c>
      <c r="BB318" s="13">
        <f t="shared" si="545"/>
        <v>5.7334195955252611E-5</v>
      </c>
      <c r="BC318" s="13">
        <f t="shared" si="546"/>
        <v>1.1764910184948421E-5</v>
      </c>
      <c r="BD318" s="13">
        <f t="shared" si="547"/>
        <v>1.3038234689821015E-4</v>
      </c>
      <c r="BE318" s="13">
        <f t="shared" si="548"/>
        <v>1.9476075724761413E-4</v>
      </c>
      <c r="BF318" s="13">
        <f t="shared" si="549"/>
        <v>1.4546352886743753E-4</v>
      </c>
      <c r="BG318" s="13">
        <f t="shared" si="550"/>
        <v>7.2429506263988529E-5</v>
      </c>
      <c r="BH318" s="13">
        <f t="shared" si="551"/>
        <v>2.7048189081260641E-5</v>
      </c>
      <c r="BI318" s="13">
        <f t="shared" si="552"/>
        <v>8.0807347205609875E-6</v>
      </c>
      <c r="BJ318" s="14">
        <f t="shared" si="553"/>
        <v>0.4791724898512153</v>
      </c>
      <c r="BK318" s="14">
        <f t="shared" si="554"/>
        <v>0.26121832595543659</v>
      </c>
      <c r="BL318" s="14">
        <f t="shared" si="555"/>
        <v>0.24539315210906454</v>
      </c>
      <c r="BM318" s="14">
        <f t="shared" si="556"/>
        <v>0.46024413005565018</v>
      </c>
      <c r="BN318" s="14">
        <f t="shared" si="557"/>
        <v>0.53875435141964301</v>
      </c>
    </row>
    <row r="319" spans="1:66" x14ac:dyDescent="0.25">
      <c r="A319" t="s">
        <v>290</v>
      </c>
      <c r="B319" t="s">
        <v>301</v>
      </c>
      <c r="C319" t="s">
        <v>305</v>
      </c>
      <c r="D319" s="11">
        <v>44416</v>
      </c>
      <c r="E319" s="10">
        <f>VLOOKUP(A319,home!$A$2:$E$405,3,FALSE)</f>
        <v>1.5758000000000001</v>
      </c>
      <c r="F319" s="10">
        <f>VLOOKUP(B319,home!$B$2:$E$405,3,FALSE)</f>
        <v>0.86539999999999995</v>
      </c>
      <c r="G319" s="10">
        <f>VLOOKUP(C319,away!$B$2:$E$405,4,FALSE)</f>
        <v>0.55530000000000002</v>
      </c>
      <c r="H319" s="10">
        <f>VLOOKUP(A319,away!$A$2:$E$405,3,FALSE)</f>
        <v>1.1246</v>
      </c>
      <c r="I319" s="10">
        <f>VLOOKUP(C319,away!$B$2:$E$405,3,FALSE)</f>
        <v>0.66690000000000005</v>
      </c>
      <c r="J319" s="10">
        <f>VLOOKUP(B319,home!$B$2:$E$405,4,FALSE)</f>
        <v>1.7784</v>
      </c>
      <c r="K319" s="12">
        <f t="shared" si="502"/>
        <v>0.75726112179600003</v>
      </c>
      <c r="L319" s="12">
        <f t="shared" si="503"/>
        <v>1.3337924240160002</v>
      </c>
      <c r="M319" s="13">
        <f t="shared" si="504"/>
        <v>0.12355689437322698</v>
      </c>
      <c r="N319" s="13">
        <f t="shared" si="505"/>
        <v>9.3564832438699744E-2</v>
      </c>
      <c r="O319" s="13">
        <f t="shared" si="506"/>
        <v>0.16479924964995529</v>
      </c>
      <c r="P319" s="13">
        <f t="shared" si="507"/>
        <v>0.1247960646610642</v>
      </c>
      <c r="Q319" s="13">
        <f t="shared" si="508"/>
        <v>3.5426504986592271E-2</v>
      </c>
      <c r="R319" s="13">
        <f t="shared" si="509"/>
        <v>0.10990399533331595</v>
      </c>
      <c r="S319" s="13">
        <f t="shared" si="510"/>
        <v>3.1511915692547549E-2</v>
      </c>
      <c r="T319" s="13">
        <f t="shared" si="511"/>
        <v>4.7251603960481822E-2</v>
      </c>
      <c r="U319" s="13">
        <f t="shared" si="512"/>
        <v>8.3226022795969176E-2</v>
      </c>
      <c r="V319" s="13">
        <f t="shared" si="513"/>
        <v>3.5364392594737369E-3</v>
      </c>
      <c r="W319" s="13">
        <f t="shared" si="514"/>
        <v>8.9423716358194849E-3</v>
      </c>
      <c r="X319" s="13">
        <f t="shared" si="515"/>
        <v>1.1927267540591594E-2</v>
      </c>
      <c r="Y319" s="13">
        <f t="shared" si="516"/>
        <v>7.9542495424265117E-3</v>
      </c>
      <c r="Z319" s="13">
        <f t="shared" si="517"/>
        <v>4.8863038781555526E-2</v>
      </c>
      <c r="AA319" s="13">
        <f t="shared" si="518"/>
        <v>3.7002079562082187E-2</v>
      </c>
      <c r="AB319" s="13">
        <f t="shared" si="519"/>
        <v>1.4010118138983604E-2</v>
      </c>
      <c r="AC319" s="13">
        <f t="shared" si="520"/>
        <v>2.2324417059747329E-4</v>
      </c>
      <c r="AD319" s="13">
        <f t="shared" si="521"/>
        <v>1.6929275941143485E-3</v>
      </c>
      <c r="AE319" s="13">
        <f t="shared" si="522"/>
        <v>2.258013999437352E-3</v>
      </c>
      <c r="AF319" s="13">
        <f t="shared" si="523"/>
        <v>1.5058609828858048E-3</v>
      </c>
      <c r="AG319" s="13">
        <f t="shared" si="524"/>
        <v>6.6950199019812442E-4</v>
      </c>
      <c r="AH319" s="13">
        <f t="shared" si="525"/>
        <v>1.6293287735309699E-2</v>
      </c>
      <c r="AI319" s="13">
        <f t="shared" si="526"/>
        <v>1.2338273348185632E-2</v>
      </c>
      <c r="AJ319" s="13">
        <f t="shared" si="527"/>
        <v>4.6716473583363703E-3</v>
      </c>
      <c r="AK319" s="13">
        <f t="shared" si="528"/>
        <v>1.1792189730697067E-3</v>
      </c>
      <c r="AL319" s="13">
        <f t="shared" si="529"/>
        <v>9.0193247703140079E-6</v>
      </c>
      <c r="AM319" s="13">
        <f t="shared" si="530"/>
        <v>2.563976498076871E-4</v>
      </c>
      <c r="AN319" s="13">
        <f t="shared" si="531"/>
        <v>3.4198124284900045E-4</v>
      </c>
      <c r="AO319" s="13">
        <f t="shared" si="532"/>
        <v>2.2806599543378643E-4</v>
      </c>
      <c r="AP319" s="13">
        <f t="shared" si="533"/>
        <v>1.0139756562841729E-4</v>
      </c>
      <c r="AQ319" s="13">
        <f t="shared" si="534"/>
        <v>3.3810826212212059E-5</v>
      </c>
      <c r="AR319" s="13">
        <f t="shared" si="535"/>
        <v>4.3463727487337784E-3</v>
      </c>
      <c r="AS319" s="13">
        <f t="shared" si="536"/>
        <v>3.2913391034497049E-3</v>
      </c>
      <c r="AT319" s="13">
        <f t="shared" si="537"/>
        <v>1.2462015708446825E-3</v>
      </c>
      <c r="AU319" s="13">
        <f t="shared" si="538"/>
        <v>3.1456666650726053E-4</v>
      </c>
      <c r="AV319" s="13">
        <f t="shared" si="539"/>
        <v>5.9552276689729073E-5</v>
      </c>
      <c r="AW319" s="13">
        <f t="shared" si="540"/>
        <v>2.5304946962670484E-7</v>
      </c>
      <c r="AX319" s="13">
        <f t="shared" si="541"/>
        <v>3.2359995319871166E-5</v>
      </c>
      <c r="AY319" s="13">
        <f t="shared" si="542"/>
        <v>4.3161516598837373E-5</v>
      </c>
      <c r="AZ319" s="13">
        <f t="shared" si="543"/>
        <v>2.8784251924285074E-5</v>
      </c>
      <c r="BA319" s="13">
        <f t="shared" si="544"/>
        <v>1.2797405715859795E-5</v>
      </c>
      <c r="BB319" s="13">
        <f t="shared" si="545"/>
        <v>4.267270697718215E-6</v>
      </c>
      <c r="BC319" s="13">
        <f t="shared" si="546"/>
        <v>1.1383306655684054E-6</v>
      </c>
      <c r="BD319" s="13">
        <f t="shared" si="547"/>
        <v>9.6619317403511776E-4</v>
      </c>
      <c r="BE319" s="13">
        <f t="shared" si="548"/>
        <v>7.3166052684147114E-4</v>
      </c>
      <c r="BF319" s="13">
        <f t="shared" si="549"/>
        <v>2.7702903566491246E-4</v>
      </c>
      <c r="BG319" s="13">
        <f t="shared" si="550"/>
        <v>6.992777277255856E-5</v>
      </c>
      <c r="BH319" s="13">
        <f t="shared" si="551"/>
        <v>1.323839591361087E-5</v>
      </c>
      <c r="BI319" s="13">
        <f t="shared" si="552"/>
        <v>2.0049845080641106E-6</v>
      </c>
      <c r="BJ319" s="14">
        <f t="shared" si="553"/>
        <v>0.2122772967221003</v>
      </c>
      <c r="BK319" s="14">
        <f t="shared" si="554"/>
        <v>0.28367673899827911</v>
      </c>
      <c r="BL319" s="14">
        <f t="shared" si="555"/>
        <v>0.4547419791511686</v>
      </c>
      <c r="BM319" s="14">
        <f t="shared" si="556"/>
        <v>0.34746860374311983</v>
      </c>
      <c r="BN319" s="14">
        <f t="shared" si="557"/>
        <v>0.65204754144285448</v>
      </c>
    </row>
    <row r="320" spans="1:66" x14ac:dyDescent="0.25">
      <c r="A320" t="s">
        <v>290</v>
      </c>
      <c r="B320" t="s">
        <v>306</v>
      </c>
      <c r="C320" t="s">
        <v>310</v>
      </c>
      <c r="D320" s="11">
        <v>44416</v>
      </c>
      <c r="E320" s="10">
        <f>VLOOKUP(A320,home!$A$2:$E$405,3,FALSE)</f>
        <v>1.5758000000000001</v>
      </c>
      <c r="F320" s="10">
        <f>VLOOKUP(B320,home!$B$2:$E$405,3,FALSE)</f>
        <v>1.3269</v>
      </c>
      <c r="G320" s="10">
        <f>VLOOKUP(C320,away!$B$2:$E$405,4,FALSE)</f>
        <v>0.86539999999999995</v>
      </c>
      <c r="H320" s="10">
        <f>VLOOKUP(A320,away!$A$2:$E$405,3,FALSE)</f>
        <v>1.1246</v>
      </c>
      <c r="I320" s="10">
        <f>VLOOKUP(C320,away!$B$2:$E$405,3,FALSE)</f>
        <v>1.0508999999999999</v>
      </c>
      <c r="J320" s="10">
        <f>VLOOKUP(B320,home!$B$2:$E$405,4,FALSE)</f>
        <v>0.97</v>
      </c>
      <c r="K320" s="12">
        <f t="shared" si="502"/>
        <v>1.8094899739079999</v>
      </c>
      <c r="L320" s="12">
        <f t="shared" si="503"/>
        <v>1.1463868757999998</v>
      </c>
      <c r="M320" s="13">
        <f t="shared" si="504"/>
        <v>5.2033015432536571E-2</v>
      </c>
      <c r="N320" s="13">
        <f t="shared" si="505"/>
        <v>9.4153219737375157E-2</v>
      </c>
      <c r="O320" s="13">
        <f t="shared" si="506"/>
        <v>5.9649966000158781E-2</v>
      </c>
      <c r="P320" s="13">
        <f t="shared" si="507"/>
        <v>0.10793601542124039</v>
      </c>
      <c r="Q320" s="13">
        <f t="shared" si="508"/>
        <v>8.5184653562968587E-2</v>
      </c>
      <c r="R320" s="13">
        <f t="shared" si="509"/>
        <v>3.4190969082249126E-2</v>
      </c>
      <c r="S320" s="13">
        <f t="shared" si="510"/>
        <v>5.5974958053888392E-2</v>
      </c>
      <c r="T320" s="13">
        <f t="shared" si="511"/>
        <v>9.7654568864156896E-2</v>
      </c>
      <c r="U320" s="13">
        <f t="shared" si="512"/>
        <v>6.1868215752528197E-2</v>
      </c>
      <c r="V320" s="13">
        <f t="shared" si="513"/>
        <v>1.2901453871770165E-2</v>
      </c>
      <c r="W320" s="13">
        <f t="shared" si="514"/>
        <v>5.1380258851006021E-2</v>
      </c>
      <c r="X320" s="13">
        <f t="shared" si="515"/>
        <v>5.8901654422000078E-2</v>
      </c>
      <c r="Y320" s="13">
        <f t="shared" si="516"/>
        <v>3.3762041796143963E-2</v>
      </c>
      <c r="Z320" s="13">
        <f t="shared" si="517"/>
        <v>1.3065359408924653E-2</v>
      </c>
      <c r="AA320" s="13">
        <f t="shared" si="518"/>
        <v>2.3641636855953711E-2</v>
      </c>
      <c r="AB320" s="13">
        <f t="shared" si="519"/>
        <v>2.1389652428811051E-2</v>
      </c>
      <c r="AC320" s="13">
        <f t="shared" si="520"/>
        <v>1.6726537858752562E-3</v>
      </c>
      <c r="AD320" s="13">
        <f t="shared" si="521"/>
        <v>2.3243015811923305E-2</v>
      </c>
      <c r="AE320" s="13">
        <f t="shared" si="522"/>
        <v>2.6645488280800753E-2</v>
      </c>
      <c r="AF320" s="13">
        <f t="shared" si="523"/>
        <v>1.5273019032196345E-2</v>
      </c>
      <c r="AG320" s="13">
        <f t="shared" si="524"/>
        <v>5.8362628574511683E-3</v>
      </c>
      <c r="AH320" s="13">
        <f t="shared" si="525"/>
        <v>3.7444891385003164E-3</v>
      </c>
      <c r="AI320" s="13">
        <f t="shared" si="526"/>
        <v>6.7756155535237264E-3</v>
      </c>
      <c r="AJ320" s="13">
        <f t="shared" si="527"/>
        <v>6.130204205578145E-3</v>
      </c>
      <c r="AK320" s="13">
        <f t="shared" si="528"/>
        <v>3.6975143493341027E-3</v>
      </c>
      <c r="AL320" s="13">
        <f t="shared" si="529"/>
        <v>1.3878848521528141E-4</v>
      </c>
      <c r="AM320" s="13">
        <f t="shared" si="530"/>
        <v>8.4116008150120665E-3</v>
      </c>
      <c r="AN320" s="13">
        <f t="shared" si="531"/>
        <v>9.6429487787984148E-3</v>
      </c>
      <c r="AO320" s="13">
        <f t="shared" si="532"/>
        <v>5.5272749620130703E-3</v>
      </c>
      <c r="AP320" s="13">
        <f t="shared" si="533"/>
        <v>2.1121318251299086E-3</v>
      </c>
      <c r="AQ320" s="13">
        <f t="shared" si="534"/>
        <v>6.0533005107210689E-4</v>
      </c>
      <c r="AR320" s="13">
        <f t="shared" si="535"/>
        <v>8.5852664099048213E-4</v>
      </c>
      <c r="AS320" s="13">
        <f t="shared" si="536"/>
        <v>1.5534953492051902E-3</v>
      </c>
      <c r="AT320" s="13">
        <f t="shared" si="537"/>
        <v>1.4055171294497498E-3</v>
      </c>
      <c r="AU320" s="13">
        <f t="shared" si="538"/>
        <v>8.4775638463175827E-4</v>
      </c>
      <c r="AV320" s="13">
        <f t="shared" si="539"/>
        <v>3.8350166957691536E-4</v>
      </c>
      <c r="AW320" s="13">
        <f t="shared" si="540"/>
        <v>7.9972067072117431E-6</v>
      </c>
      <c r="AX320" s="13">
        <f t="shared" si="541"/>
        <v>2.5367845565467824E-3</v>
      </c>
      <c r="AY320" s="13">
        <f t="shared" si="542"/>
        <v>2.908136522357354E-3</v>
      </c>
      <c r="AZ320" s="13">
        <f t="shared" si="543"/>
        <v>1.6669247711325619E-3</v>
      </c>
      <c r="BA320" s="13">
        <f t="shared" si="544"/>
        <v>6.369802268574291E-4</v>
      </c>
      <c r="BB320" s="13">
        <f t="shared" si="545"/>
        <v>1.8255644305336584E-4</v>
      </c>
      <c r="BC320" s="13">
        <f t="shared" si="546"/>
        <v>4.1856062081821726E-5</v>
      </c>
      <c r="BD320" s="13">
        <f t="shared" si="547"/>
        <v>1.6403394562602451E-4</v>
      </c>
      <c r="BE320" s="13">
        <f t="shared" si="548"/>
        <v>2.968177799908614E-4</v>
      </c>
      <c r="BF320" s="13">
        <f t="shared" si="549"/>
        <v>2.6854439848554714E-4</v>
      </c>
      <c r="BG320" s="13">
        <f t="shared" si="550"/>
        <v>1.6197613220291743E-4</v>
      </c>
      <c r="BH320" s="13">
        <f t="shared" si="551"/>
        <v>7.3273546808393989E-5</v>
      </c>
      <c r="BI320" s="13">
        <f t="shared" si="552"/>
        <v>2.6517549660493489E-5</v>
      </c>
      <c r="BJ320" s="14">
        <f t="shared" si="553"/>
        <v>0.52630670823007719</v>
      </c>
      <c r="BK320" s="14">
        <f t="shared" si="554"/>
        <v>0.23356502157288339</v>
      </c>
      <c r="BL320" s="14">
        <f t="shared" si="555"/>
        <v>0.22712822389326545</v>
      </c>
      <c r="BM320" s="14">
        <f t="shared" si="556"/>
        <v>0.5640173345529722</v>
      </c>
      <c r="BN320" s="14">
        <f t="shared" si="557"/>
        <v>0.43314783923652861</v>
      </c>
    </row>
    <row r="321" spans="1:66" x14ac:dyDescent="0.25">
      <c r="A321" t="s">
        <v>338</v>
      </c>
      <c r="B321" t="s">
        <v>84</v>
      </c>
      <c r="C321" t="s">
        <v>89</v>
      </c>
      <c r="D321" s="11">
        <v>44417</v>
      </c>
      <c r="E321" s="10">
        <f>VLOOKUP(A321,home!$A$2:$E$405,3,FALSE)</f>
        <v>1.3308</v>
      </c>
      <c r="F321" s="10">
        <f>VLOOKUP(B321,home!$B$2:$E$405,3,FALSE)</f>
        <v>0.90169999999999995</v>
      </c>
      <c r="G321" s="10">
        <f>VLOOKUP(C321,away!$B$2:$E$405,4,FALSE)</f>
        <v>0.15029999999999999</v>
      </c>
      <c r="H321" s="10">
        <f>VLOOKUP(A321,away!$A$2:$E$405,3,FALSE)</f>
        <v>0.86150000000000004</v>
      </c>
      <c r="I321" s="10">
        <f>VLOOKUP(C321,away!$B$2:$E$405,3,FALSE)</f>
        <v>1.1608000000000001</v>
      </c>
      <c r="J321" s="10">
        <f>VLOOKUP(B321,home!$B$2:$E$405,4,FALSE)</f>
        <v>0</v>
      </c>
      <c r="K321" s="12">
        <f t="shared" si="502"/>
        <v>0.18035734870799996</v>
      </c>
      <c r="L321" s="12">
        <f t="shared" si="503"/>
        <v>0</v>
      </c>
      <c r="M321" s="13">
        <f t="shared" si="504"/>
        <v>0.83497178200525046</v>
      </c>
      <c r="N321" s="13">
        <f t="shared" si="505"/>
        <v>0.15059329684846109</v>
      </c>
      <c r="O321" s="13">
        <f t="shared" si="506"/>
        <v>0</v>
      </c>
      <c r="P321" s="13">
        <f t="shared" si="507"/>
        <v>0</v>
      </c>
      <c r="Q321" s="13">
        <f t="shared" si="508"/>
        <v>1.3580303876392625E-2</v>
      </c>
      <c r="R321" s="13">
        <f t="shared" si="509"/>
        <v>0</v>
      </c>
      <c r="S321" s="13">
        <f t="shared" si="510"/>
        <v>0</v>
      </c>
      <c r="T321" s="13">
        <f t="shared" si="511"/>
        <v>0</v>
      </c>
      <c r="U321" s="13">
        <f t="shared" si="512"/>
        <v>0</v>
      </c>
      <c r="V321" s="13">
        <f t="shared" si="513"/>
        <v>0</v>
      </c>
      <c r="W321" s="13">
        <f t="shared" si="514"/>
        <v>8.1643586726504939E-4</v>
      </c>
      <c r="X321" s="13">
        <f t="shared" si="515"/>
        <v>0</v>
      </c>
      <c r="Y321" s="13">
        <f t="shared" si="516"/>
        <v>0</v>
      </c>
      <c r="Z321" s="13">
        <f t="shared" si="517"/>
        <v>0</v>
      </c>
      <c r="AA321" s="13">
        <f t="shared" si="518"/>
        <v>0</v>
      </c>
      <c r="AB321" s="13">
        <f t="shared" si="519"/>
        <v>0</v>
      </c>
      <c r="AC321" s="13">
        <f t="shared" si="520"/>
        <v>0</v>
      </c>
      <c r="AD321" s="13">
        <f t="shared" si="521"/>
        <v>3.6812552102510213E-5</v>
      </c>
      <c r="AE321" s="13">
        <f t="shared" si="522"/>
        <v>0</v>
      </c>
      <c r="AF321" s="13">
        <f t="shared" si="523"/>
        <v>0</v>
      </c>
      <c r="AG321" s="13">
        <f t="shared" si="524"/>
        <v>0</v>
      </c>
      <c r="AH321" s="13">
        <f t="shared" si="525"/>
        <v>0</v>
      </c>
      <c r="AI321" s="13">
        <f t="shared" si="526"/>
        <v>0</v>
      </c>
      <c r="AJ321" s="13">
        <f t="shared" si="527"/>
        <v>0</v>
      </c>
      <c r="AK321" s="13">
        <f t="shared" si="528"/>
        <v>0</v>
      </c>
      <c r="AL321" s="13">
        <f t="shared" si="529"/>
        <v>0</v>
      </c>
      <c r="AM321" s="13">
        <f t="shared" si="530"/>
        <v>1.3278828592767712E-6</v>
      </c>
      <c r="AN321" s="13">
        <f t="shared" si="531"/>
        <v>0</v>
      </c>
      <c r="AO321" s="13">
        <f t="shared" si="532"/>
        <v>0</v>
      </c>
      <c r="AP321" s="13">
        <f t="shared" si="533"/>
        <v>0</v>
      </c>
      <c r="AQ321" s="13">
        <f t="shared" si="534"/>
        <v>0</v>
      </c>
      <c r="AR321" s="13">
        <f t="shared" si="535"/>
        <v>0</v>
      </c>
      <c r="AS321" s="13">
        <f t="shared" si="536"/>
        <v>0</v>
      </c>
      <c r="AT321" s="13">
        <f t="shared" si="537"/>
        <v>0</v>
      </c>
      <c r="AU321" s="13">
        <f t="shared" si="538"/>
        <v>0</v>
      </c>
      <c r="AV321" s="13">
        <f t="shared" si="539"/>
        <v>0</v>
      </c>
      <c r="AW321" s="13">
        <f t="shared" si="540"/>
        <v>0</v>
      </c>
      <c r="AX321" s="13">
        <f t="shared" si="541"/>
        <v>3.9915571982326069E-8</v>
      </c>
      <c r="AY321" s="13">
        <f t="shared" si="542"/>
        <v>0</v>
      </c>
      <c r="AZ321" s="13">
        <f t="shared" si="543"/>
        <v>0</v>
      </c>
      <c r="BA321" s="13">
        <f t="shared" si="544"/>
        <v>0</v>
      </c>
      <c r="BB321" s="13">
        <f t="shared" si="545"/>
        <v>0</v>
      </c>
      <c r="BC321" s="13">
        <f t="shared" si="546"/>
        <v>0</v>
      </c>
      <c r="BD321" s="13">
        <f t="shared" si="547"/>
        <v>0</v>
      </c>
      <c r="BE321" s="13">
        <f t="shared" si="548"/>
        <v>0</v>
      </c>
      <c r="BF321" s="13">
        <f t="shared" si="549"/>
        <v>0</v>
      </c>
      <c r="BG321" s="13">
        <f t="shared" si="550"/>
        <v>0</v>
      </c>
      <c r="BH321" s="13">
        <f t="shared" si="551"/>
        <v>0</v>
      </c>
      <c r="BI321" s="13">
        <f t="shared" si="552"/>
        <v>0</v>
      </c>
      <c r="BJ321" s="14">
        <f t="shared" si="553"/>
        <v>0.16502821694265252</v>
      </c>
      <c r="BK321" s="14">
        <f t="shared" si="554"/>
        <v>0.83497178200525046</v>
      </c>
      <c r="BL321" s="14">
        <f t="shared" si="555"/>
        <v>0</v>
      </c>
      <c r="BM321" s="14">
        <f t="shared" si="556"/>
        <v>8.5461621779881868E-4</v>
      </c>
      <c r="BN321" s="14">
        <f t="shared" si="557"/>
        <v>0.99914538273010423</v>
      </c>
    </row>
    <row r="322" spans="1:66" x14ac:dyDescent="0.25">
      <c r="A322" t="s">
        <v>338</v>
      </c>
      <c r="B322" t="s">
        <v>71</v>
      </c>
      <c r="C322" t="s">
        <v>79</v>
      </c>
      <c r="D322" s="11">
        <v>44417</v>
      </c>
      <c r="E322" s="10">
        <f>VLOOKUP(A322,home!$A$2:$E$405,3,FALSE)</f>
        <v>1.3308</v>
      </c>
      <c r="F322" s="10">
        <f>VLOOKUP(B322,home!$B$2:$E$405,3,FALSE)</f>
        <v>0.90169999999999995</v>
      </c>
      <c r="G322" s="10">
        <f>VLOOKUP(C322,away!$B$2:$E$405,4,FALSE)</f>
        <v>0.45090000000000002</v>
      </c>
      <c r="H322" s="10">
        <f>VLOOKUP(A322,away!$A$2:$E$405,3,FALSE)</f>
        <v>0.86150000000000004</v>
      </c>
      <c r="I322" s="10">
        <f>VLOOKUP(C322,away!$B$2:$E$405,3,FALSE)</f>
        <v>0.23219999999999999</v>
      </c>
      <c r="J322" s="10">
        <f>VLOOKUP(B322,home!$B$2:$E$405,4,FALSE)</f>
        <v>1.6251</v>
      </c>
      <c r="K322" s="12">
        <f t="shared" si="502"/>
        <v>0.54107204612399995</v>
      </c>
      <c r="L322" s="12">
        <f t="shared" si="503"/>
        <v>0.32508549152999999</v>
      </c>
      <c r="M322" s="13">
        <f t="shared" si="504"/>
        <v>0.42056445157417366</v>
      </c>
      <c r="N322" s="13">
        <f t="shared" si="505"/>
        <v>0.22755566834025603</v>
      </c>
      <c r="O322" s="13">
        <f t="shared" si="506"/>
        <v>0.13671940146003511</v>
      </c>
      <c r="P322" s="13">
        <f t="shared" si="507"/>
        <v>7.3975046292829777E-2</v>
      </c>
      <c r="Q322" s="13">
        <f t="shared" si="508"/>
        <v>6.1562005537988324E-2</v>
      </c>
      <c r="R322" s="13">
        <f t="shared" si="509"/>
        <v>2.2222746912661451E-2</v>
      </c>
      <c r="S322" s="13">
        <f t="shared" si="510"/>
        <v>3.2529541272113285E-3</v>
      </c>
      <c r="T322" s="13">
        <f t="shared" si="511"/>
        <v>2.0012914829889514E-2</v>
      </c>
      <c r="U322" s="13">
        <f t="shared" si="512"/>
        <v>1.2024107142529534E-2</v>
      </c>
      <c r="V322" s="13">
        <f t="shared" si="513"/>
        <v>6.3575255495112562E-5</v>
      </c>
      <c r="W322" s="13">
        <f t="shared" si="514"/>
        <v>1.1103160099978788E-2</v>
      </c>
      <c r="X322" s="13">
        <f t="shared" si="515"/>
        <v>3.6094762586378875E-3</v>
      </c>
      <c r="Y322" s="13">
        <f t="shared" si="516"/>
        <v>5.8669418185258141E-4</v>
      </c>
      <c r="Z322" s="13">
        <f t="shared" si="517"/>
        <v>2.4080975344164465E-3</v>
      </c>
      <c r="AA322" s="13">
        <f t="shared" si="518"/>
        <v>1.3029542602128661E-3</v>
      </c>
      <c r="AB322" s="13">
        <f t="shared" si="519"/>
        <v>3.5249606378967905E-4</v>
      </c>
      <c r="AC322" s="13">
        <f t="shared" si="520"/>
        <v>6.989092948069787E-7</v>
      </c>
      <c r="AD322" s="13">
        <f t="shared" si="521"/>
        <v>1.5019023884344691E-3</v>
      </c>
      <c r="AE322" s="13">
        <f t="shared" si="522"/>
        <v>4.8824667617430032E-4</v>
      </c>
      <c r="AF322" s="13">
        <f t="shared" si="523"/>
        <v>7.9360955356005567E-5</v>
      </c>
      <c r="AG322" s="13">
        <f t="shared" si="524"/>
        <v>8.5996983933991528E-6</v>
      </c>
      <c r="AH322" s="13">
        <f t="shared" si="525"/>
        <v>1.9570939265698786E-4</v>
      </c>
      <c r="AI322" s="13">
        <f t="shared" si="526"/>
        <v>1.0589288153060177E-4</v>
      </c>
      <c r="AJ322" s="13">
        <f t="shared" si="527"/>
        <v>2.8647839039864508E-5</v>
      </c>
      <c r="AK322" s="13">
        <f t="shared" si="528"/>
        <v>5.1668482954434994E-6</v>
      </c>
      <c r="AL322" s="13">
        <f t="shared" si="529"/>
        <v>4.9173768485962295E-9</v>
      </c>
      <c r="AM322" s="13">
        <f t="shared" si="530"/>
        <v>1.625274796777522E-4</v>
      </c>
      <c r="AN322" s="13">
        <f t="shared" si="531"/>
        <v>5.2835325618174159E-5</v>
      </c>
      <c r="AO322" s="13">
        <f t="shared" si="532"/>
        <v>8.5879988993658709E-6</v>
      </c>
      <c r="AP322" s="13">
        <f t="shared" si="533"/>
        <v>9.3061128115315127E-7</v>
      </c>
      <c r="AQ322" s="13">
        <f t="shared" si="534"/>
        <v>7.5632056439258796E-8</v>
      </c>
      <c r="AR322" s="13">
        <f t="shared" si="535"/>
        <v>1.2724456821786935E-5</v>
      </c>
      <c r="AS322" s="13">
        <f t="shared" si="536"/>
        <v>6.8848478883807462E-6</v>
      </c>
      <c r="AT322" s="13">
        <f t="shared" si="537"/>
        <v>1.8625993671093353E-6</v>
      </c>
      <c r="AU322" s="13">
        <f t="shared" si="538"/>
        <v>3.3593348355703851E-7</v>
      </c>
      <c r="AV322" s="13">
        <f t="shared" si="539"/>
        <v>4.5441054327442463E-8</v>
      </c>
      <c r="AW322" s="13">
        <f t="shared" si="540"/>
        <v>2.4026121894874395E-11</v>
      </c>
      <c r="AX322" s="13">
        <f t="shared" si="541"/>
        <v>1.4656512663436363E-5</v>
      </c>
      <c r="AY322" s="13">
        <f t="shared" si="542"/>
        <v>4.7646196233088788E-6</v>
      </c>
      <c r="AZ322" s="13">
        <f t="shared" si="543"/>
        <v>7.7445435609842499E-7</v>
      </c>
      <c r="BA322" s="13">
        <f t="shared" si="544"/>
        <v>8.3921291673268728E-8</v>
      </c>
      <c r="BB322" s="13">
        <f t="shared" si="545"/>
        <v>6.8203985883592648E-9</v>
      </c>
      <c r="BC322" s="13">
        <f t="shared" si="546"/>
        <v>4.4344252550545792E-10</v>
      </c>
      <c r="BD322" s="13">
        <f t="shared" si="547"/>
        <v>6.8942271672714459E-7</v>
      </c>
      <c r="BE322" s="13">
        <f t="shared" si="548"/>
        <v>3.7302735998392295E-7</v>
      </c>
      <c r="BF322" s="13">
        <f t="shared" si="549"/>
        <v>1.0091733846336755E-7</v>
      </c>
      <c r="BG322" s="13">
        <f t="shared" si="550"/>
        <v>1.820118360392084E-8</v>
      </c>
      <c r="BH322" s="13">
        <f t="shared" si="551"/>
        <v>2.4620379136130115E-9</v>
      </c>
      <c r="BI322" s="13">
        <f t="shared" si="552"/>
        <v>2.664279783106913E-10</v>
      </c>
      <c r="BJ322" s="14">
        <f t="shared" si="553"/>
        <v>0.32675327278626981</v>
      </c>
      <c r="BK322" s="14">
        <f t="shared" si="554"/>
        <v>0.49786149569600485</v>
      </c>
      <c r="BL322" s="14">
        <f t="shared" si="555"/>
        <v>0.17298016037643135</v>
      </c>
      <c r="BM322" s="14">
        <f t="shared" si="556"/>
        <v>5.7398941679580921E-2</v>
      </c>
      <c r="BN322" s="14">
        <f t="shared" si="557"/>
        <v>0.94259932011794445</v>
      </c>
    </row>
    <row r="323" spans="1:66" x14ac:dyDescent="0.25">
      <c r="A323" t="s">
        <v>338</v>
      </c>
      <c r="B323" t="s">
        <v>73</v>
      </c>
      <c r="C323" t="s">
        <v>87</v>
      </c>
      <c r="D323" s="11">
        <v>44417</v>
      </c>
      <c r="E323" s="10">
        <f>VLOOKUP(A323,home!$A$2:$E$405,3,FALSE)</f>
        <v>1.3308</v>
      </c>
      <c r="F323" s="10">
        <f>VLOOKUP(B323,home!$B$2:$E$405,3,FALSE)</f>
        <v>0.60109999999999997</v>
      </c>
      <c r="G323" s="10">
        <f>VLOOKUP(C323,away!$B$2:$E$405,4,FALSE)</f>
        <v>1.2022999999999999</v>
      </c>
      <c r="H323" s="10">
        <f>VLOOKUP(A323,away!$A$2:$E$405,3,FALSE)</f>
        <v>0.86150000000000004</v>
      </c>
      <c r="I323" s="10">
        <f>VLOOKUP(C323,away!$B$2:$E$405,3,FALSE)</f>
        <v>0.92859999999999998</v>
      </c>
      <c r="J323" s="10">
        <f>VLOOKUP(B323,home!$B$2:$E$405,4,FALSE)</f>
        <v>1.3929</v>
      </c>
      <c r="K323" s="12">
        <f t="shared" si="502"/>
        <v>0.96177252692399984</v>
      </c>
      <c r="L323" s="12">
        <f t="shared" si="503"/>
        <v>1.1143045388100001</v>
      </c>
      <c r="M323" s="13">
        <f t="shared" si="504"/>
        <v>0.12542126776848114</v>
      </c>
      <c r="N323" s="13">
        <f t="shared" si="505"/>
        <v>0.12062672963170372</v>
      </c>
      <c r="O323" s="13">
        <f t="shared" si="506"/>
        <v>0.13975748793772291</v>
      </c>
      <c r="P323" s="13">
        <f t="shared" si="507"/>
        <v>0.13441491233041419</v>
      </c>
      <c r="Q323" s="13">
        <f t="shared" si="508"/>
        <v>5.8007737286230904E-2</v>
      </c>
      <c r="R323" s="13">
        <f t="shared" si="509"/>
        <v>7.7866201570844257E-2</v>
      </c>
      <c r="S323" s="13">
        <f t="shared" si="510"/>
        <v>3.6013367147077535E-2</v>
      </c>
      <c r="T323" s="13">
        <f t="shared" si="511"/>
        <v>6.4638284944145183E-2</v>
      </c>
      <c r="U323" s="13">
        <f t="shared" si="512"/>
        <v>7.4889573446764404E-2</v>
      </c>
      <c r="V323" s="13">
        <f t="shared" si="513"/>
        <v>4.2884217095134148E-3</v>
      </c>
      <c r="W323" s="13">
        <f t="shared" si="514"/>
        <v>1.8596749356973943E-2</v>
      </c>
      <c r="X323" s="13">
        <f t="shared" si="515"/>
        <v>2.0722442215588017E-2</v>
      </c>
      <c r="Y323" s="13">
        <f t="shared" si="516"/>
        <v>1.1545555708028843E-2</v>
      </c>
      <c r="Z323" s="13">
        <f t="shared" si="517"/>
        <v>2.8922220610095369E-2</v>
      </c>
      <c r="AA323" s="13">
        <f t="shared" si="518"/>
        <v>2.7816597200424814E-2</v>
      </c>
      <c r="AB323" s="13">
        <f t="shared" si="519"/>
        <v>1.3376619489939815E-2</v>
      </c>
      <c r="AC323" s="13">
        <f t="shared" si="520"/>
        <v>2.8724585469833152E-4</v>
      </c>
      <c r="AD323" s="13">
        <f t="shared" si="521"/>
        <v>4.4714606554072736E-3</v>
      </c>
      <c r="AE323" s="13">
        <f t="shared" si="522"/>
        <v>4.9825689034306633E-3</v>
      </c>
      <c r="AF323" s="13">
        <f t="shared" si="523"/>
        <v>2.7760495720131769E-3</v>
      </c>
      <c r="AG323" s="13">
        <f t="shared" si="524"/>
        <v>1.0311215460186136E-3</v>
      </c>
      <c r="AH323" s="13">
        <f t="shared" si="525"/>
        <v>8.0570404245733536E-3</v>
      </c>
      <c r="AI323" s="13">
        <f t="shared" si="526"/>
        <v>7.7490401286707316E-3</v>
      </c>
      <c r="AJ323" s="13">
        <f t="shared" si="527"/>
        <v>3.7264069528935629E-3</v>
      </c>
      <c r="AK323" s="13">
        <f t="shared" si="528"/>
        <v>1.1946519438105349E-3</v>
      </c>
      <c r="AL323" s="13">
        <f t="shared" si="529"/>
        <v>1.2313741381668283E-5</v>
      </c>
      <c r="AM323" s="13">
        <f t="shared" si="530"/>
        <v>8.6010560271846E-4</v>
      </c>
      <c r="AN323" s="13">
        <f t="shared" si="531"/>
        <v>9.5841957696509079E-4</v>
      </c>
      <c r="AO323" s="13">
        <f t="shared" si="532"/>
        <v>5.3398564234828053E-4</v>
      </c>
      <c r="AP323" s="13">
        <f t="shared" si="533"/>
        <v>1.9834087497602078E-4</v>
      </c>
      <c r="AQ323" s="13">
        <f t="shared" si="534"/>
        <v>5.5253034304331708E-5</v>
      </c>
      <c r="AR323" s="13">
        <f t="shared" si="535"/>
        <v>1.7955993428955463E-3</v>
      </c>
      <c r="AS323" s="13">
        <f t="shared" si="536"/>
        <v>1.7269581173597233E-3</v>
      </c>
      <c r="AT323" s="13">
        <f t="shared" si="537"/>
        <v>8.3047043621248717E-4</v>
      </c>
      <c r="AU323" s="13">
        <f t="shared" si="538"/>
        <v>2.6624121665725346E-4</v>
      </c>
      <c r="AV323" s="13">
        <f t="shared" si="539"/>
        <v>6.4015871928941676E-5</v>
      </c>
      <c r="AW323" s="13">
        <f t="shared" si="540"/>
        <v>3.665758026097623E-7</v>
      </c>
      <c r="AX323" s="13">
        <f t="shared" si="541"/>
        <v>1.3787098982467045E-4</v>
      </c>
      <c r="AY323" s="13">
        <f t="shared" si="542"/>
        <v>1.5363026973185762E-4</v>
      </c>
      <c r="AZ323" s="13">
        <f t="shared" si="543"/>
        <v>8.5595453430406784E-5</v>
      </c>
      <c r="BA323" s="13">
        <f t="shared" si="544"/>
        <v>3.1793134086334089E-5</v>
      </c>
      <c r="BB323" s="13">
        <f t="shared" si="545"/>
        <v>8.8568084038492544E-6</v>
      </c>
      <c r="BC323" s="13">
        <f t="shared" si="546"/>
        <v>1.9738363607559539E-6</v>
      </c>
      <c r="BD323" s="13">
        <f t="shared" si="547"/>
        <v>3.3347408294546045E-4</v>
      </c>
      <c r="BE323" s="13">
        <f t="shared" si="548"/>
        <v>3.2072621141811903E-4</v>
      </c>
      <c r="BF323" s="13">
        <f t="shared" si="549"/>
        <v>1.5423282940318266E-4</v>
      </c>
      <c r="BG323" s="13">
        <f t="shared" si="550"/>
        <v>4.9445632689912395E-5</v>
      </c>
      <c r="BH323" s="13">
        <f t="shared" si="551"/>
        <v>1.1888862774383241E-5</v>
      </c>
      <c r="BI323" s="13">
        <f t="shared" si="552"/>
        <v>2.28687631855425E-6</v>
      </c>
      <c r="BJ323" s="14">
        <f t="shared" si="553"/>
        <v>0.3104245250426903</v>
      </c>
      <c r="BK323" s="14">
        <f t="shared" si="554"/>
        <v>0.30059115882129817</v>
      </c>
      <c r="BL323" s="14">
        <f t="shared" si="555"/>
        <v>0.35998895857624785</v>
      </c>
      <c r="BM323" s="14">
        <f t="shared" si="556"/>
        <v>0.34367926283100536</v>
      </c>
      <c r="BN323" s="14">
        <f t="shared" si="557"/>
        <v>0.65609433652539706</v>
      </c>
    </row>
    <row r="324" spans="1:66" x14ac:dyDescent="0.25">
      <c r="A324" t="s">
        <v>341</v>
      </c>
      <c r="B324" t="s">
        <v>150</v>
      </c>
      <c r="C324" t="s">
        <v>151</v>
      </c>
      <c r="D324" s="11">
        <v>44417</v>
      </c>
      <c r="E324" s="10">
        <f>VLOOKUP(A324,home!$A$2:$E$405,3,FALSE)</f>
        <v>1.3095000000000001</v>
      </c>
      <c r="F324" s="10">
        <f>VLOOKUP(B324,home!$B$2:$E$405,3,FALSE)</f>
        <v>1.3364</v>
      </c>
      <c r="G324" s="10">
        <f>VLOOKUP(C324,away!$B$2:$E$405,4,FALSE)</f>
        <v>1.3364</v>
      </c>
      <c r="H324" s="10">
        <f>VLOOKUP(A324,away!$A$2:$E$405,3,FALSE)</f>
        <v>1.2142999999999999</v>
      </c>
      <c r="I324" s="10">
        <f>VLOOKUP(C324,away!$B$2:$E$405,3,FALSE)</f>
        <v>1.2353000000000001</v>
      </c>
      <c r="J324" s="10">
        <f>VLOOKUP(B324,home!$B$2:$E$405,4,FALSE)</f>
        <v>0.82350000000000001</v>
      </c>
      <c r="K324" s="12">
        <f t="shared" si="502"/>
        <v>2.3387211151200002</v>
      </c>
      <c r="L324" s="12">
        <f t="shared" si="503"/>
        <v>1.2352704145650002</v>
      </c>
      <c r="M324" s="13">
        <f t="shared" si="504"/>
        <v>2.8043692750284659E-2</v>
      </c>
      <c r="N324" s="13">
        <f t="shared" si="505"/>
        <v>6.5586376381028405E-2</v>
      </c>
      <c r="O324" s="13">
        <f t="shared" si="506"/>
        <v>3.4641543969577623E-2</v>
      </c>
      <c r="P324" s="13">
        <f t="shared" si="507"/>
        <v>8.1016910342009099E-2</v>
      </c>
      <c r="Q324" s="13">
        <f t="shared" si="508"/>
        <v>7.6694121653259409E-2</v>
      </c>
      <c r="R324" s="13">
        <f t="shared" si="509"/>
        <v>2.1395837190235922E-2</v>
      </c>
      <c r="S324" s="13">
        <f t="shared" si="510"/>
        <v>5.8513511574706203E-2</v>
      </c>
      <c r="T324" s="13">
        <f t="shared" si="511"/>
        <v>9.4737979449320317E-2</v>
      </c>
      <c r="U324" s="13">
        <f t="shared" si="512"/>
        <v>5.003889621247453E-2</v>
      </c>
      <c r="V324" s="13">
        <f t="shared" si="513"/>
        <v>1.8782531654192702E-2</v>
      </c>
      <c r="W324" s="13">
        <f t="shared" si="514"/>
        <v>5.9788720572019935E-2</v>
      </c>
      <c r="X324" s="13">
        <f t="shared" si="515"/>
        <v>7.3855237647310015E-2</v>
      </c>
      <c r="Y324" s="13">
        <f t="shared" si="516"/>
        <v>4.5615595013194642E-2</v>
      </c>
      <c r="Z324" s="13">
        <f t="shared" si="517"/>
        <v>8.8098815586493268E-3</v>
      </c>
      <c r="AA324" s="13">
        <f t="shared" si="518"/>
        <v>2.0603856022919479E-2</v>
      </c>
      <c r="AB324" s="13">
        <f t="shared" si="519"/>
        <v>2.4093336566847093E-2</v>
      </c>
      <c r="AC324" s="13">
        <f t="shared" si="520"/>
        <v>3.3913656997976668E-3</v>
      </c>
      <c r="AD324" s="13">
        <f t="shared" si="521"/>
        <v>3.4957285811948145E-2</v>
      </c>
      <c r="AE324" s="13">
        <f t="shared" si="522"/>
        <v>4.3181700936992383E-2</v>
      </c>
      <c r="AF324" s="13">
        <f t="shared" si="523"/>
        <v>2.6670538809030225E-2</v>
      </c>
      <c r="AG324" s="13">
        <f t="shared" si="524"/>
        <v>1.0981775843767565E-2</v>
      </c>
      <c r="AH324" s="13">
        <f t="shared" si="525"/>
        <v>2.7206465113053264E-3</v>
      </c>
      <c r="AI324" s="13">
        <f t="shared" si="526"/>
        <v>6.3628334427673315E-3</v>
      </c>
      <c r="AJ324" s="13">
        <f t="shared" si="527"/>
        <v>7.440446462295823E-3</v>
      </c>
      <c r="AK324" s="13">
        <f t="shared" si="528"/>
        <v>5.8003764157637154E-3</v>
      </c>
      <c r="AL324" s="13">
        <f t="shared" si="529"/>
        <v>3.9189984469457364E-4</v>
      </c>
      <c r="AM324" s="13">
        <f t="shared" si="530"/>
        <v>1.6351068491137582E-2</v>
      </c>
      <c r="AN324" s="13">
        <f t="shared" si="531"/>
        <v>2.019799115362823E-2</v>
      </c>
      <c r="AO324" s="13">
        <f t="shared" si="532"/>
        <v>1.247499045286128E-2</v>
      </c>
      <c r="AP324" s="13">
        <f t="shared" si="533"/>
        <v>5.1366622094667913E-3</v>
      </c>
      <c r="AQ324" s="13">
        <f t="shared" si="534"/>
        <v>1.5862917142421037E-3</v>
      </c>
      <c r="AR324" s="13">
        <f t="shared" si="535"/>
        <v>6.7214682878099044E-4</v>
      </c>
      <c r="AS324" s="13">
        <f t="shared" si="536"/>
        <v>1.5719639809310499E-3</v>
      </c>
      <c r="AT324" s="13">
        <f t="shared" si="537"/>
        <v>1.8381926772057702E-3</v>
      </c>
      <c r="AU324" s="13">
        <f t="shared" si="538"/>
        <v>1.4330066759466991E-3</v>
      </c>
      <c r="AV324" s="13">
        <f t="shared" si="539"/>
        <v>8.3785074278611724E-4</v>
      </c>
      <c r="AW324" s="13">
        <f t="shared" si="540"/>
        <v>3.144945090524587E-5</v>
      </c>
      <c r="AX324" s="13">
        <f t="shared" si="541"/>
        <v>6.373431522499467E-3</v>
      </c>
      <c r="AY324" s="13">
        <f t="shared" si="542"/>
        <v>7.8729113989995572E-3</v>
      </c>
      <c r="AZ324" s="13">
        <f t="shared" si="543"/>
        <v>4.8625872638378507E-3</v>
      </c>
      <c r="BA324" s="13">
        <f t="shared" si="544"/>
        <v>2.0022033950864906E-3</v>
      </c>
      <c r="BB324" s="13">
        <f t="shared" si="545"/>
        <v>6.1831565447298517E-4</v>
      </c>
      <c r="BC324" s="13">
        <f t="shared" si="546"/>
        <v>1.5275740696657478E-4</v>
      </c>
      <c r="BD324" s="13">
        <f t="shared" si="547"/>
        <v>1.3838051530614068E-4</v>
      </c>
      <c r="BE324" s="13">
        <f t="shared" si="548"/>
        <v>3.2363343306765762E-4</v>
      </c>
      <c r="BF324" s="13">
        <f t="shared" si="549"/>
        <v>3.7844417173705315E-4</v>
      </c>
      <c r="BG324" s="13">
        <f t="shared" si="550"/>
        <v>2.9502512511184859E-4</v>
      </c>
      <c r="BH324" s="13">
        <f t="shared" si="551"/>
        <v>1.7249537239750004E-4</v>
      </c>
      <c r="BI324" s="13">
        <f t="shared" si="552"/>
        <v>8.0683713937304186E-5</v>
      </c>
      <c r="BJ324" s="14">
        <f t="shared" si="553"/>
        <v>0.60969854278106983</v>
      </c>
      <c r="BK324" s="14">
        <f t="shared" si="554"/>
        <v>0.19801282326468445</v>
      </c>
      <c r="BL324" s="14">
        <f t="shared" si="555"/>
        <v>0.18083959603139499</v>
      </c>
      <c r="BM324" s="14">
        <f t="shared" si="556"/>
        <v>0.68214089940130895</v>
      </c>
      <c r="BN324" s="14">
        <f t="shared" si="557"/>
        <v>0.30737848228639508</v>
      </c>
    </row>
    <row r="325" spans="1:66" x14ac:dyDescent="0.25">
      <c r="A325" t="s">
        <v>343</v>
      </c>
      <c r="B325" t="s">
        <v>181</v>
      </c>
      <c r="C325" t="s">
        <v>192</v>
      </c>
      <c r="D325" s="11">
        <v>44417</v>
      </c>
      <c r="E325" s="10">
        <f>VLOOKUP(A325,home!$A$2:$E$405,3,FALSE)</f>
        <v>1.29</v>
      </c>
      <c r="F325" s="10">
        <f>VLOOKUP(B325,home!$B$2:$E$405,3,FALSE)</f>
        <v>1.2735000000000001</v>
      </c>
      <c r="G325" s="10">
        <f>VLOOKUP(C325,away!$B$2:$E$405,4,FALSE)</f>
        <v>0.7752</v>
      </c>
      <c r="H325" s="10">
        <f>VLOOKUP(A325,away!$A$2:$E$405,3,FALSE)</f>
        <v>1.1041000000000001</v>
      </c>
      <c r="I325" s="10">
        <f>VLOOKUP(C325,away!$B$2:$E$405,3,FALSE)</f>
        <v>0.76639999999999997</v>
      </c>
      <c r="J325" s="10">
        <f>VLOOKUP(B325,home!$B$2:$E$405,4,FALSE)</f>
        <v>1.2939000000000001</v>
      </c>
      <c r="K325" s="12">
        <f t="shared" si="502"/>
        <v>1.2735101880000002</v>
      </c>
      <c r="L325" s="12">
        <f t="shared" si="503"/>
        <v>1.0948752003360001</v>
      </c>
      <c r="M325" s="13">
        <f t="shared" si="504"/>
        <v>9.3631783265436308E-2</v>
      </c>
      <c r="N325" s="13">
        <f t="shared" si="505"/>
        <v>0.11924102990914105</v>
      </c>
      <c r="O325" s="13">
        <f t="shared" si="506"/>
        <v>0.10251511746056152</v>
      </c>
      <c r="P325" s="13">
        <f t="shared" si="507"/>
        <v>0.13055404651004179</v>
      </c>
      <c r="Q325" s="13">
        <f t="shared" si="508"/>
        <v>7.5927333208451964E-2</v>
      </c>
      <c r="R325" s="13">
        <f t="shared" si="509"/>
        <v>5.6120629883550439E-2</v>
      </c>
      <c r="S325" s="13">
        <f t="shared" si="510"/>
        <v>4.5509010043702752E-2</v>
      </c>
      <c r="T325" s="13">
        <f t="shared" si="511"/>
        <v>8.3130954157582065E-2</v>
      </c>
      <c r="U325" s="13">
        <f t="shared" si="512"/>
        <v>7.1470193913678731E-2</v>
      </c>
      <c r="V325" s="13">
        <f t="shared" si="513"/>
        <v>7.0505325419590349E-3</v>
      </c>
      <c r="W325" s="13">
        <f t="shared" si="514"/>
        <v>3.2231410796211425E-2</v>
      </c>
      <c r="X325" s="13">
        <f t="shared" si="515"/>
        <v>3.5289372352613903E-2</v>
      </c>
      <c r="Y325" s="13">
        <f t="shared" si="516"/>
        <v>1.9318729312149924E-2</v>
      </c>
      <c r="Z325" s="13">
        <f t="shared" si="517"/>
        <v>2.0481695295578264E-2</v>
      </c>
      <c r="AA325" s="13">
        <f t="shared" si="518"/>
        <v>2.6083647626430593E-2</v>
      </c>
      <c r="AB325" s="13">
        <f t="shared" si="519"/>
        <v>1.6608895496230697E-2</v>
      </c>
      <c r="AC325" s="13">
        <f t="shared" si="520"/>
        <v>6.1442514583565013E-4</v>
      </c>
      <c r="AD325" s="13">
        <f t="shared" si="521"/>
        <v>1.0261757505647113E-2</v>
      </c>
      <c r="AE325" s="13">
        <f t="shared" si="522"/>
        <v>1.1235343804794833E-2</v>
      </c>
      <c r="AF325" s="13">
        <f t="shared" si="523"/>
        <v>6.1506496495592903E-3</v>
      </c>
      <c r="AG325" s="13">
        <f t="shared" si="524"/>
        <v>2.2447312557525921E-3</v>
      </c>
      <c r="AH325" s="13">
        <f t="shared" si="525"/>
        <v>5.6062250599917913E-3</v>
      </c>
      <c r="AI325" s="13">
        <f t="shared" si="526"/>
        <v>7.1395847301204563E-3</v>
      </c>
      <c r="AJ325" s="13">
        <f t="shared" si="527"/>
        <v>4.5461669459488183E-3</v>
      </c>
      <c r="AK325" s="13">
        <f t="shared" si="528"/>
        <v>1.9298633073382217E-3</v>
      </c>
      <c r="AL325" s="13">
        <f t="shared" si="529"/>
        <v>3.4268572601661796E-5</v>
      </c>
      <c r="AM325" s="13">
        <f t="shared" si="530"/>
        <v>2.6136905460454117E-3</v>
      </c>
      <c r="AN325" s="13">
        <f t="shared" si="531"/>
        <v>2.8616649602177797E-3</v>
      </c>
      <c r="AO325" s="13">
        <f t="shared" si="532"/>
        <v>1.5665829983064765E-3</v>
      </c>
      <c r="AP325" s="13">
        <f t="shared" si="533"/>
        <v>5.7173762470459166E-4</v>
      </c>
      <c r="AQ325" s="13">
        <f t="shared" si="534"/>
        <v>1.5649533659701717E-4</v>
      </c>
      <c r="AR325" s="13">
        <f t="shared" si="535"/>
        <v>1.2276233571374435E-3</v>
      </c>
      <c r="AS325" s="13">
        <f t="shared" si="536"/>
        <v>1.5633908523412969E-3</v>
      </c>
      <c r="AT325" s="13">
        <f t="shared" si="537"/>
        <v>9.9549708914132315E-4</v>
      </c>
      <c r="AU325" s="13">
        <f t="shared" si="538"/>
        <v>4.2259189504860635E-4</v>
      </c>
      <c r="AV325" s="13">
        <f t="shared" si="539"/>
        <v>1.3454377092765674E-4</v>
      </c>
      <c r="AW325" s="13">
        <f t="shared" si="540"/>
        <v>1.3272739072025517E-6</v>
      </c>
      <c r="AX325" s="13">
        <f t="shared" si="541"/>
        <v>5.5476025644468564E-4</v>
      </c>
      <c r="AY325" s="13">
        <f t="shared" si="542"/>
        <v>6.0739324691332596E-4</v>
      </c>
      <c r="AZ325" s="13">
        <f t="shared" si="543"/>
        <v>3.3250990144848062E-4</v>
      </c>
      <c r="BA325" s="13">
        <f t="shared" si="544"/>
        <v>1.2135228165403629E-4</v>
      </c>
      <c r="BB325" s="13">
        <f t="shared" si="545"/>
        <v>3.321640092179842E-5</v>
      </c>
      <c r="BC325" s="13">
        <f t="shared" si="546"/>
        <v>7.2735627227389907E-6</v>
      </c>
      <c r="BD325" s="13">
        <f t="shared" si="547"/>
        <v>2.2401572818050178E-4</v>
      </c>
      <c r="BE325" s="13">
        <f t="shared" si="548"/>
        <v>2.8528631211010772E-4</v>
      </c>
      <c r="BF325" s="13">
        <f t="shared" si="549"/>
        <v>1.8165751248458507E-4</v>
      </c>
      <c r="BG325" s="13">
        <f t="shared" si="550"/>
        <v>7.7114230958618747E-5</v>
      </c>
      <c r="BH325" s="13">
        <f t="shared" si="551"/>
        <v>2.4551439691396498E-5</v>
      </c>
      <c r="BI325" s="13">
        <f t="shared" si="552"/>
        <v>6.2533017154122004E-6</v>
      </c>
      <c r="BJ325" s="14">
        <f t="shared" si="553"/>
        <v>0.40445798906788066</v>
      </c>
      <c r="BK325" s="14">
        <f t="shared" si="554"/>
        <v>0.27800145932649051</v>
      </c>
      <c r="BL325" s="14">
        <f t="shared" si="555"/>
        <v>0.29716284991358821</v>
      </c>
      <c r="BM325" s="14">
        <f t="shared" si="556"/>
        <v>0.42150798739334844</v>
      </c>
      <c r="BN325" s="14">
        <f t="shared" si="557"/>
        <v>0.5779899402371832</v>
      </c>
    </row>
    <row r="326" spans="1:66" x14ac:dyDescent="0.25">
      <c r="A326" t="s">
        <v>343</v>
      </c>
      <c r="B326" t="s">
        <v>189</v>
      </c>
      <c r="C326" t="s">
        <v>195</v>
      </c>
      <c r="D326" s="11">
        <v>44417</v>
      </c>
      <c r="E326" s="10">
        <f>VLOOKUP(A326,home!$A$2:$E$405,3,FALSE)</f>
        <v>1.29</v>
      </c>
      <c r="F326" s="10">
        <f>VLOOKUP(B326,home!$B$2:$E$405,3,FALSE)</f>
        <v>0.59630000000000005</v>
      </c>
      <c r="G326" s="10">
        <f>VLOOKUP(C326,away!$B$2:$E$405,4,FALSE)</f>
        <v>0.90439999999999998</v>
      </c>
      <c r="H326" s="10">
        <f>VLOOKUP(A326,away!$A$2:$E$405,3,FALSE)</f>
        <v>1.1041000000000001</v>
      </c>
      <c r="I326" s="10">
        <f>VLOOKUP(C326,away!$B$2:$E$405,3,FALSE)</f>
        <v>1.8869</v>
      </c>
      <c r="J326" s="10">
        <f>VLOOKUP(B326,home!$B$2:$E$405,4,FALSE)</f>
        <v>1.4631000000000001</v>
      </c>
      <c r="K326" s="12">
        <f t="shared" si="502"/>
        <v>0.69568889880000007</v>
      </c>
      <c r="L326" s="12">
        <f t="shared" si="503"/>
        <v>3.0481146948990001</v>
      </c>
      <c r="M326" s="13">
        <f t="shared" si="504"/>
        <v>2.3663923785825623E-2</v>
      </c>
      <c r="N326" s="13">
        <f t="shared" si="505"/>
        <v>1.6462729079848158E-2</v>
      </c>
      <c r="O326" s="13">
        <f t="shared" si="506"/>
        <v>7.2130353830545058E-2</v>
      </c>
      <c r="P326" s="13">
        <f t="shared" si="507"/>
        <v>5.0180286426426253E-2</v>
      </c>
      <c r="Q326" s="13">
        <f t="shared" si="508"/>
        <v>5.7264689324011513E-3</v>
      </c>
      <c r="R326" s="13">
        <f t="shared" si="509"/>
        <v>0.10993079572957441</v>
      </c>
      <c r="S326" s="13">
        <f t="shared" si="510"/>
        <v>2.6602320568519421E-2</v>
      </c>
      <c r="T326" s="13">
        <f t="shared" si="511"/>
        <v>1.7454934102734534E-2</v>
      </c>
      <c r="U326" s="13">
        <f t="shared" si="512"/>
        <v>7.6477634225315366E-2</v>
      </c>
      <c r="V326" s="13">
        <f t="shared" si="513"/>
        <v>6.2679192259903248E-3</v>
      </c>
      <c r="W326" s="13">
        <f t="shared" si="514"/>
        <v>1.3279469551981898E-3</v>
      </c>
      <c r="X326" s="13">
        <f t="shared" si="515"/>
        <v>4.0477346281859866E-3</v>
      </c>
      <c r="Y326" s="13">
        <f t="shared" si="516"/>
        <v>6.1689797006126241E-3</v>
      </c>
      <c r="Z326" s="13">
        <f t="shared" si="517"/>
        <v>0.11169389129508533</v>
      </c>
      <c r="AA326" s="13">
        <f t="shared" si="518"/>
        <v>7.7704200237764837E-2</v>
      </c>
      <c r="AB326" s="13">
        <f t="shared" si="519"/>
        <v>2.7028974747772657E-2</v>
      </c>
      <c r="AC326" s="13">
        <f t="shared" si="520"/>
        <v>8.3071066559103142E-4</v>
      </c>
      <c r="AD326" s="13">
        <f t="shared" si="521"/>
        <v>2.3095948873166035E-4</v>
      </c>
      <c r="AE326" s="13">
        <f t="shared" si="522"/>
        <v>7.0399101152933386E-4</v>
      </c>
      <c r="AF326" s="13">
        <f t="shared" si="523"/>
        <v>1.0729226736596873E-3</v>
      </c>
      <c r="AG326" s="13">
        <f t="shared" si="524"/>
        <v>1.0901304560241389E-3</v>
      </c>
      <c r="AH326" s="13">
        <f t="shared" si="525"/>
        <v>8.5113947846750262E-2</v>
      </c>
      <c r="AI326" s="13">
        <f t="shared" si="526"/>
        <v>5.9212828650026333E-2</v>
      </c>
      <c r="AJ326" s="13">
        <f t="shared" si="527"/>
        <v>2.0596853779184954E-2</v>
      </c>
      <c r="AK326" s="13">
        <f t="shared" si="528"/>
        <v>4.7763341747952678E-3</v>
      </c>
      <c r="AL326" s="13">
        <f t="shared" si="529"/>
        <v>7.0462193022805656E-5</v>
      </c>
      <c r="AM326" s="13">
        <f t="shared" si="530"/>
        <v>3.2135190476627977E-5</v>
      </c>
      <c r="AN326" s="13">
        <f t="shared" si="531"/>
        <v>9.7951746315188114E-5</v>
      </c>
      <c r="AO326" s="13">
        <f t="shared" si="532"/>
        <v>1.49284078667172E-4</v>
      </c>
      <c r="AP326" s="13">
        <f t="shared" si="533"/>
        <v>1.5167833129995509E-4</v>
      </c>
      <c r="AQ326" s="13">
        <f t="shared" si="534"/>
        <v>1.15583237633288E-4</v>
      </c>
      <c r="AR326" s="13">
        <f t="shared" si="535"/>
        <v>5.1887415034509318E-2</v>
      </c>
      <c r="AS326" s="13">
        <f t="shared" si="536"/>
        <v>3.6097498626936356E-2</v>
      </c>
      <c r="AT326" s="13">
        <f t="shared" si="537"/>
        <v>1.2556314534603933E-2</v>
      </c>
      <c r="AU326" s="13">
        <f t="shared" si="538"/>
        <v>2.9117628771883493E-3</v>
      </c>
      <c r="AV326" s="13">
        <f t="shared" si="539"/>
        <v>5.0642027739947041E-4</v>
      </c>
      <c r="AW326" s="13">
        <f t="shared" si="540"/>
        <v>4.1504963186907578E-6</v>
      </c>
      <c r="AX326" s="13">
        <f t="shared" si="541"/>
        <v>3.7260158792355934E-6</v>
      </c>
      <c r="AY326" s="13">
        <f t="shared" si="542"/>
        <v>1.135732375492503E-5</v>
      </c>
      <c r="AZ326" s="13">
        <f t="shared" si="543"/>
        <v>1.7309212716056242E-5</v>
      </c>
      <c r="BA326" s="13">
        <f t="shared" si="544"/>
        <v>1.7586821878981221E-5</v>
      </c>
      <c r="BB326" s="13">
        <f t="shared" si="545"/>
        <v>1.3401662551473474E-5</v>
      </c>
      <c r="BC326" s="13">
        <f t="shared" si="546"/>
        <v>8.1699609118447848E-6</v>
      </c>
      <c r="BD326" s="13">
        <f t="shared" si="547"/>
        <v>2.6359798707835218E-2</v>
      </c>
      <c r="BE326" s="13">
        <f t="shared" si="548"/>
        <v>1.8338219335643547E-2</v>
      </c>
      <c r="BF326" s="13">
        <f t="shared" si="549"/>
        <v>6.3788478077833636E-3</v>
      </c>
      <c r="BG326" s="13">
        <f t="shared" si="550"/>
        <v>1.4792312023365348E-3</v>
      </c>
      <c r="BH326" s="13">
        <f t="shared" si="551"/>
        <v>2.5727118155602585E-4</v>
      </c>
      <c r="BI326" s="13">
        <f t="shared" si="552"/>
        <v>3.5796140997937319E-5</v>
      </c>
      <c r="BJ326" s="14">
        <f t="shared" si="553"/>
        <v>5.4904980611010207E-2</v>
      </c>
      <c r="BK326" s="14">
        <f t="shared" si="554"/>
        <v>0.10762698018913038</v>
      </c>
      <c r="BL326" s="14">
        <f t="shared" si="555"/>
        <v>0.68978049894851912</v>
      </c>
      <c r="BM326" s="14">
        <f t="shared" si="556"/>
        <v>0.68590458643168806</v>
      </c>
      <c r="BN326" s="14">
        <f t="shared" si="557"/>
        <v>0.27809455778462067</v>
      </c>
    </row>
    <row r="327" spans="1:66" x14ac:dyDescent="0.25">
      <c r="A327" t="s">
        <v>343</v>
      </c>
      <c r="B327" t="s">
        <v>194</v>
      </c>
      <c r="C327" t="s">
        <v>183</v>
      </c>
      <c r="D327" s="11">
        <v>44417</v>
      </c>
      <c r="E327" s="10">
        <f>VLOOKUP(A327,home!$A$2:$E$405,3,FALSE)</f>
        <v>1.29</v>
      </c>
      <c r="F327" s="10">
        <f>VLOOKUP(B327,home!$B$2:$E$405,3,FALSE)</f>
        <v>1.133</v>
      </c>
      <c r="G327" s="10">
        <f>VLOOKUP(C327,away!$B$2:$E$405,4,FALSE)</f>
        <v>0.89449999999999996</v>
      </c>
      <c r="H327" s="10">
        <f>VLOOKUP(A327,away!$A$2:$E$405,3,FALSE)</f>
        <v>1.1041000000000001</v>
      </c>
      <c r="I327" s="10">
        <f>VLOOKUP(C327,away!$B$2:$E$405,3,FALSE)</f>
        <v>0.76639999999999997</v>
      </c>
      <c r="J327" s="10">
        <f>VLOOKUP(B327,home!$B$2:$E$405,4,FALSE)</f>
        <v>0.627</v>
      </c>
      <c r="K327" s="12">
        <f t="shared" si="502"/>
        <v>1.307374365</v>
      </c>
      <c r="L327" s="12">
        <f t="shared" si="503"/>
        <v>0.53055626448000004</v>
      </c>
      <c r="M327" s="13">
        <f t="shared" si="504"/>
        <v>0.15914641849273736</v>
      </c>
      <c r="N327" s="13">
        <f t="shared" si="505"/>
        <v>0.20806394781896675</v>
      </c>
      <c r="O327" s="13">
        <f t="shared" si="506"/>
        <v>8.443612930087753E-2</v>
      </c>
      <c r="P327" s="13">
        <f t="shared" si="507"/>
        <v>0.11038963092779266</v>
      </c>
      <c r="Q327" s="13">
        <f t="shared" si="508"/>
        <v>0.13600873582960743</v>
      </c>
      <c r="R327" s="13">
        <f t="shared" si="509"/>
        <v>2.2399058674511928E-2</v>
      </c>
      <c r="S327" s="13">
        <f t="shared" si="510"/>
        <v>1.9142546109088814E-2</v>
      </c>
      <c r="T327" s="13">
        <f t="shared" si="511"/>
        <v>7.2160286818403654E-2</v>
      </c>
      <c r="U327" s="13">
        <f t="shared" si="512"/>
        <v>2.9283955111187775E-2</v>
      </c>
      <c r="V327" s="13">
        <f t="shared" si="513"/>
        <v>1.4753280658248412E-3</v>
      </c>
      <c r="W327" s="13">
        <f t="shared" si="514"/>
        <v>5.927144487989526E-2</v>
      </c>
      <c r="X327" s="13">
        <f t="shared" si="515"/>
        <v>3.144683638580946E-2</v>
      </c>
      <c r="Y327" s="13">
        <f t="shared" si="516"/>
        <v>8.3421580212844054E-3</v>
      </c>
      <c r="Z327" s="13">
        <f t="shared" si="517"/>
        <v>3.9613202994057978E-3</v>
      </c>
      <c r="AA327" s="13">
        <f t="shared" si="518"/>
        <v>5.1789286109972642E-3</v>
      </c>
      <c r="AB327" s="13">
        <f t="shared" si="519"/>
        <v>3.3853992520914409E-3</v>
      </c>
      <c r="AC327" s="13">
        <f t="shared" si="520"/>
        <v>6.3958759732963443E-5</v>
      </c>
      <c r="AD327" s="13">
        <f t="shared" si="521"/>
        <v>1.9372491903121375E-2</v>
      </c>
      <c r="AE327" s="13">
        <f t="shared" si="522"/>
        <v>1.0278196937789124E-2</v>
      </c>
      <c r="AF327" s="13">
        <f t="shared" si="523"/>
        <v>2.7265808864515863E-3</v>
      </c>
      <c r="AG327" s="13">
        <f t="shared" si="524"/>
        <v>4.8220152330610703E-4</v>
      </c>
      <c r="AH327" s="13">
        <f t="shared" si="525"/>
        <v>5.2542582511538372E-4</v>
      </c>
      <c r="AI327" s="13">
        <f t="shared" si="526"/>
        <v>6.869282544648259E-4</v>
      </c>
      <c r="AJ327" s="13">
        <f t="shared" si="527"/>
        <v>4.4903619524075519E-4</v>
      </c>
      <c r="AK327" s="13">
        <f t="shared" si="528"/>
        <v>1.956861368716328E-4</v>
      </c>
      <c r="AL327" s="13">
        <f t="shared" si="529"/>
        <v>1.7745630591978183E-6</v>
      </c>
      <c r="AM327" s="13">
        <f t="shared" si="530"/>
        <v>5.0654198600621914E-3</v>
      </c>
      <c r="AN327" s="13">
        <f t="shared" si="531"/>
        <v>2.6874902389774011E-3</v>
      </c>
      <c r="AO327" s="13">
        <f t="shared" si="532"/>
        <v>7.1293239100915615E-4</v>
      </c>
      <c r="AP327" s="13">
        <f t="shared" si="533"/>
        <v>1.2608358206687092E-4</v>
      </c>
      <c r="AQ327" s="13">
        <f t="shared" si="534"/>
        <v>1.6723608578414136E-5</v>
      </c>
      <c r="AR327" s="13">
        <f t="shared" si="535"/>
        <v>5.5753592606907976E-5</v>
      </c>
      <c r="AS327" s="13">
        <f t="shared" si="536"/>
        <v>7.2890817730925008E-5</v>
      </c>
      <c r="AT327" s="13">
        <f t="shared" si="537"/>
        <v>4.7647793272649418E-5</v>
      </c>
      <c r="AU327" s="13">
        <f t="shared" si="538"/>
        <v>2.0764501157827107E-5</v>
      </c>
      <c r="AV327" s="13">
        <f t="shared" si="539"/>
        <v>6.7867441289389883E-6</v>
      </c>
      <c r="AW327" s="13">
        <f t="shared" si="540"/>
        <v>3.4191672712851428E-8</v>
      </c>
      <c r="AX327" s="13">
        <f t="shared" si="541"/>
        <v>1.1037333455011997E-3</v>
      </c>
      <c r="AY327" s="13">
        <f t="shared" si="542"/>
        <v>5.8559264077112985E-4</v>
      </c>
      <c r="AZ327" s="13">
        <f t="shared" si="543"/>
        <v>1.5534492199725458E-4</v>
      </c>
      <c r="BA327" s="13">
        <f t="shared" si="544"/>
        <v>2.74730738402668E-5</v>
      </c>
      <c r="BB327" s="13">
        <f t="shared" si="545"/>
        <v>3.64400285761879E-6</v>
      </c>
      <c r="BC327" s="13">
        <f t="shared" si="546"/>
        <v>3.8666970877853425E-7</v>
      </c>
      <c r="BD327" s="13">
        <f t="shared" si="547"/>
        <v>4.9300696374768053E-6</v>
      </c>
      <c r="BE327" s="13">
        <f t="shared" si="548"/>
        <v>6.4454466617020191E-6</v>
      </c>
      <c r="BF327" s="13">
        <f t="shared" si="549"/>
        <v>4.2133058682420241E-6</v>
      </c>
      <c r="BG327" s="13">
        <f t="shared" si="550"/>
        <v>1.8361226946812303E-6</v>
      </c>
      <c r="BH327" s="13">
        <f t="shared" si="551"/>
        <v>6.0012493550524002E-7</v>
      </c>
      <c r="BI327" s="13">
        <f t="shared" si="552"/>
        <v>1.5691759129536587E-7</v>
      </c>
      <c r="BJ327" s="14">
        <f t="shared" si="553"/>
        <v>0.55863770534000523</v>
      </c>
      <c r="BK327" s="14">
        <f t="shared" si="554"/>
        <v>0.290805249559007</v>
      </c>
      <c r="BL327" s="14">
        <f t="shared" si="555"/>
        <v>0.14676257279764465</v>
      </c>
      <c r="BM327" s="14">
        <f t="shared" si="556"/>
        <v>0.27913736850247101</v>
      </c>
      <c r="BN327" s="14">
        <f t="shared" si="557"/>
        <v>0.72044392104449373</v>
      </c>
    </row>
    <row r="328" spans="1:66" x14ac:dyDescent="0.25">
      <c r="A328" t="s">
        <v>343</v>
      </c>
      <c r="B328" t="s">
        <v>196</v>
      </c>
      <c r="C328" t="s">
        <v>185</v>
      </c>
      <c r="D328" s="11">
        <v>44417</v>
      </c>
      <c r="E328" s="10">
        <f>VLOOKUP(A328,home!$A$2:$E$405,3,FALSE)</f>
        <v>1.29</v>
      </c>
      <c r="F328" s="10">
        <f>VLOOKUP(B328,home!$B$2:$E$405,3,FALSE)</f>
        <v>0.83479999999999999</v>
      </c>
      <c r="G328" s="10">
        <f>VLOOKUP(C328,away!$B$2:$E$405,4,FALSE)</f>
        <v>0.60909999999999997</v>
      </c>
      <c r="H328" s="10">
        <f>VLOOKUP(A328,away!$A$2:$E$405,3,FALSE)</f>
        <v>1.1041000000000001</v>
      </c>
      <c r="I328" s="10">
        <f>VLOOKUP(C328,away!$B$2:$E$405,3,FALSE)</f>
        <v>1.0350999999999999</v>
      </c>
      <c r="J328" s="10">
        <f>VLOOKUP(B328,home!$B$2:$E$405,4,FALSE)</f>
        <v>1.4631000000000001</v>
      </c>
      <c r="K328" s="12">
        <f t="shared" si="502"/>
        <v>0.65593491719999997</v>
      </c>
      <c r="L328" s="12">
        <f t="shared" si="503"/>
        <v>1.672109555721</v>
      </c>
      <c r="M328" s="13">
        <f t="shared" si="504"/>
        <v>9.7486197712621597E-2</v>
      </c>
      <c r="N328" s="13">
        <f t="shared" si="505"/>
        <v>6.3944601024771272E-2</v>
      </c>
      <c r="O328" s="13">
        <f t="shared" si="506"/>
        <v>0.16300760274618126</v>
      </c>
      <c r="P328" s="13">
        <f t="shared" si="507"/>
        <v>0.1069223784102869</v>
      </c>
      <c r="Q328" s="13">
        <f t="shared" si="508"/>
        <v>2.0971748289285188E-2</v>
      </c>
      <c r="R328" s="13">
        <f t="shared" si="509"/>
        <v>0.13628328510353122</v>
      </c>
      <c r="S328" s="13">
        <f t="shared" si="510"/>
        <v>2.9317983656040228E-2</v>
      </c>
      <c r="T328" s="13">
        <f t="shared" si="511"/>
        <v>3.5067060714689298E-2</v>
      </c>
      <c r="U328" s="13">
        <f t="shared" si="512"/>
        <v>8.9392965330128735E-2</v>
      </c>
      <c r="V328" s="13">
        <f t="shared" si="513"/>
        <v>3.5728687937942516E-3</v>
      </c>
      <c r="W328" s="13">
        <f t="shared" si="514"/>
        <v>4.5853673258905081E-3</v>
      </c>
      <c r="X328" s="13">
        <f t="shared" si="515"/>
        <v>7.6672365221123681E-3</v>
      </c>
      <c r="Y328" s="13">
        <f t="shared" si="516"/>
        <v>6.4102297272985685E-3</v>
      </c>
      <c r="Z328" s="13">
        <f t="shared" si="517"/>
        <v>7.5960194435554643E-2</v>
      </c>
      <c r="AA328" s="13">
        <f t="shared" si="518"/>
        <v>4.9824943847581432E-2</v>
      </c>
      <c r="AB328" s="13">
        <f t="shared" si="519"/>
        <v>1.6340960208578986E-2</v>
      </c>
      <c r="AC328" s="13">
        <f t="shared" si="520"/>
        <v>2.4491904889098096E-4</v>
      </c>
      <c r="AD328" s="13">
        <f t="shared" si="521"/>
        <v>7.5192563430989375E-4</v>
      </c>
      <c r="AE328" s="13">
        <f t="shared" si="522"/>
        <v>1.2573020383211475E-3</v>
      </c>
      <c r="AF328" s="13">
        <f t="shared" si="523"/>
        <v>1.0511733763521409E-3</v>
      </c>
      <c r="AG328" s="13">
        <f t="shared" si="524"/>
        <v>5.8589234910597391E-4</v>
      </c>
      <c r="AH328" s="13">
        <f t="shared" si="525"/>
        <v>3.1753441742529032E-2</v>
      </c>
      <c r="AI328" s="13">
        <f t="shared" si="526"/>
        <v>2.0828191180200805E-2</v>
      </c>
      <c r="AJ328" s="13">
        <f t="shared" si="527"/>
        <v>6.830968928605392E-3</v>
      </c>
      <c r="AK328" s="13">
        <f t="shared" si="528"/>
        <v>1.4935570128601838E-3</v>
      </c>
      <c r="AL328" s="13">
        <f t="shared" si="529"/>
        <v>1.0745039950211745E-5</v>
      </c>
      <c r="AM328" s="13">
        <f t="shared" si="530"/>
        <v>9.8642855736323553E-5</v>
      </c>
      <c r="AN328" s="13">
        <f t="shared" si="531"/>
        <v>1.6494166168031467E-4</v>
      </c>
      <c r="AO328" s="13">
        <f t="shared" si="532"/>
        <v>1.3790026431607724E-4</v>
      </c>
      <c r="AP328" s="13">
        <f t="shared" si="533"/>
        <v>7.6861449899788114E-5</v>
      </c>
      <c r="AQ328" s="13">
        <f t="shared" si="534"/>
        <v>3.2130191211001675E-5</v>
      </c>
      <c r="AR328" s="13">
        <f t="shared" si="535"/>
        <v>1.0619046672942563E-2</v>
      </c>
      <c r="AS328" s="13">
        <f t="shared" si="536"/>
        <v>6.9654035001595156E-3</v>
      </c>
      <c r="AT328" s="13">
        <f t="shared" si="537"/>
        <v>2.2844256840708608E-3</v>
      </c>
      <c r="AU328" s="13">
        <f t="shared" si="538"/>
        <v>4.9947819064352465E-4</v>
      </c>
      <c r="AV328" s="13">
        <f t="shared" si="539"/>
        <v>8.1906296405741516E-5</v>
      </c>
      <c r="AW328" s="13">
        <f t="shared" si="540"/>
        <v>3.2736407094519526E-7</v>
      </c>
      <c r="AX328" s="13">
        <f t="shared" si="541"/>
        <v>1.0783882234962819E-5</v>
      </c>
      <c r="AY328" s="13">
        <f t="shared" si="542"/>
        <v>1.8031832532851266E-5</v>
      </c>
      <c r="AZ328" s="13">
        <f t="shared" si="543"/>
        <v>1.5075599742670701E-5</v>
      </c>
      <c r="BA328" s="13">
        <f t="shared" si="544"/>
        <v>8.4026847959815765E-6</v>
      </c>
      <c r="BB328" s="13">
        <f t="shared" si="545"/>
        <v>3.512552385268091E-6</v>
      </c>
      <c r="BC328" s="13">
        <f t="shared" si="546"/>
        <v>1.174674481675472E-6</v>
      </c>
      <c r="BD328" s="13">
        <f t="shared" si="547"/>
        <v>2.9593682357457623E-3</v>
      </c>
      <c r="BE328" s="13">
        <f t="shared" si="548"/>
        <v>1.9411529586782065E-3</v>
      </c>
      <c r="BF328" s="13">
        <f t="shared" si="549"/>
        <v>6.366350026115621E-4</v>
      </c>
      <c r="BG328" s="13">
        <f t="shared" si="550"/>
        <v>1.3919704257487895E-4</v>
      </c>
      <c r="BH328" s="13">
        <f t="shared" si="551"/>
        <v>2.282605014895952E-5</v>
      </c>
      <c r="BI328" s="13">
        <f t="shared" si="552"/>
        <v>2.9944806628921627E-6</v>
      </c>
      <c r="BJ328" s="14">
        <f t="shared" si="553"/>
        <v>0.14285999465115329</v>
      </c>
      <c r="BK328" s="14">
        <f t="shared" si="554"/>
        <v>0.23757312449411705</v>
      </c>
      <c r="BL328" s="14">
        <f t="shared" si="555"/>
        <v>0.54190835021484141</v>
      </c>
      <c r="BM328" s="14">
        <f t="shared" si="556"/>
        <v>0.40966814604052704</v>
      </c>
      <c r="BN328" s="14">
        <f t="shared" si="557"/>
        <v>0.58861581328667745</v>
      </c>
    </row>
    <row r="329" spans="1:66" x14ac:dyDescent="0.25">
      <c r="A329" t="s">
        <v>343</v>
      </c>
      <c r="B329" t="s">
        <v>177</v>
      </c>
      <c r="C329" t="s">
        <v>188</v>
      </c>
      <c r="D329" s="11">
        <v>44417</v>
      </c>
      <c r="E329" s="10">
        <f>VLOOKUP(A329,home!$A$2:$E$405,3,FALSE)</f>
        <v>1.29</v>
      </c>
      <c r="F329" s="10">
        <f>VLOOKUP(B329,home!$B$2:$E$405,3,FALSE)</f>
        <v>0.99670000000000003</v>
      </c>
      <c r="G329" s="10">
        <f>VLOOKUP(C329,away!$B$2:$E$405,4,FALSE)</f>
        <v>0.83479999999999999</v>
      </c>
      <c r="H329" s="10">
        <f>VLOOKUP(A329,away!$A$2:$E$405,3,FALSE)</f>
        <v>1.1041000000000001</v>
      </c>
      <c r="I329" s="10">
        <f>VLOOKUP(C329,away!$B$2:$E$405,3,FALSE)</f>
        <v>1.1147</v>
      </c>
      <c r="J329" s="10">
        <f>VLOOKUP(B329,home!$B$2:$E$405,4,FALSE)</f>
        <v>0.84099999999999997</v>
      </c>
      <c r="K329" s="12">
        <f t="shared" si="502"/>
        <v>1.0733382564</v>
      </c>
      <c r="L329" s="12">
        <f t="shared" si="503"/>
        <v>1.0350525670699999</v>
      </c>
      <c r="M329" s="13">
        <f t="shared" si="504"/>
        <v>0.12143321677751426</v>
      </c>
      <c r="N329" s="13">
        <f t="shared" si="505"/>
        <v>0.13033891716502038</v>
      </c>
      <c r="O329" s="13">
        <f t="shared" si="506"/>
        <v>0.12568976275313393</v>
      </c>
      <c r="P329" s="13">
        <f t="shared" si="507"/>
        <v>0.13490763080077844</v>
      </c>
      <c r="Q329" s="13">
        <f t="shared" si="508"/>
        <v>6.9948873045483501E-2</v>
      </c>
      <c r="R329" s="13">
        <f t="shared" si="509"/>
        <v>6.5047755796025258E-2</v>
      </c>
      <c r="S329" s="13">
        <f t="shared" si="510"/>
        <v>3.7469296563280276E-2</v>
      </c>
      <c r="T329" s="13">
        <f t="shared" si="511"/>
        <v>7.2400760609381221E-2</v>
      </c>
      <c r="U329" s="13">
        <f t="shared" si="512"/>
        <v>6.9818244788838746E-2</v>
      </c>
      <c r="V329" s="13">
        <f t="shared" si="513"/>
        <v>4.6252162860158721E-3</v>
      </c>
      <c r="W329" s="13">
        <f t="shared" si="514"/>
        <v>2.5026267143928076E-2</v>
      </c>
      <c r="X329" s="13">
        <f t="shared" si="515"/>
        <v>2.5903502051502349E-2</v>
      </c>
      <c r="Y329" s="13">
        <f t="shared" si="516"/>
        <v>1.3405743147255258E-2</v>
      </c>
      <c r="Z329" s="13">
        <f t="shared" si="517"/>
        <v>2.244261553960614E-2</v>
      </c>
      <c r="AA329" s="13">
        <f t="shared" si="518"/>
        <v>2.4088517832336401E-2</v>
      </c>
      <c r="AB329" s="13">
        <f t="shared" si="519"/>
        <v>1.2927563864710128E-2</v>
      </c>
      <c r="AC329" s="13">
        <f t="shared" si="520"/>
        <v>3.2115233152742178E-4</v>
      </c>
      <c r="AD329" s="13">
        <f t="shared" si="521"/>
        <v>6.7154124851160901E-3</v>
      </c>
      <c r="AE329" s="13">
        <f t="shared" si="522"/>
        <v>6.9508049316533375E-3</v>
      </c>
      <c r="AF329" s="13">
        <f t="shared" si="523"/>
        <v>3.597224243855301E-3</v>
      </c>
      <c r="AG329" s="13">
        <f t="shared" si="524"/>
        <v>1.2411053959762897E-3</v>
      </c>
      <c r="AH329" s="13">
        <f t="shared" si="525"/>
        <v>5.8073217065086006E-3</v>
      </c>
      <c r="AI329" s="13">
        <f t="shared" si="526"/>
        <v>6.2332205548178143E-3</v>
      </c>
      <c r="AJ329" s="13">
        <f t="shared" si="527"/>
        <v>3.3451770410323962E-3</v>
      </c>
      <c r="AK329" s="13">
        <f t="shared" si="528"/>
        <v>1.1968354975236746E-3</v>
      </c>
      <c r="AL329" s="13">
        <f t="shared" si="529"/>
        <v>1.4271515264852405E-5</v>
      </c>
      <c r="AM329" s="13">
        <f t="shared" si="530"/>
        <v>1.4415818255562596E-3</v>
      </c>
      <c r="AN329" s="13">
        <f t="shared" si="531"/>
        <v>1.4921129691834634E-3</v>
      </c>
      <c r="AO329" s="13">
        <f t="shared" si="532"/>
        <v>7.7220767955589172E-4</v>
      </c>
      <c r="AP329" s="13">
        <f t="shared" si="533"/>
        <v>2.6642518034516457E-4</v>
      </c>
      <c r="AQ329" s="13">
        <f t="shared" si="534"/>
        <v>6.8941016712087554E-5</v>
      </c>
      <c r="AR329" s="13">
        <f t="shared" si="535"/>
        <v>1.2021766480246126E-3</v>
      </c>
      <c r="AS329" s="13">
        <f t="shared" si="536"/>
        <v>1.2903421872755342E-3</v>
      </c>
      <c r="AT329" s="13">
        <f t="shared" si="537"/>
        <v>6.9248681672484191E-4</v>
      </c>
      <c r="AU329" s="13">
        <f t="shared" si="538"/>
        <v>2.4775753081447612E-4</v>
      </c>
      <c r="AV329" s="13">
        <f t="shared" si="539"/>
        <v>6.6481909033594752E-5</v>
      </c>
      <c r="AW329" s="13">
        <f t="shared" si="540"/>
        <v>4.4041956270542674E-7</v>
      </c>
      <c r="AX329" s="13">
        <f t="shared" si="541"/>
        <v>2.5788415385008073E-4</v>
      </c>
      <c r="AY329" s="13">
        <f t="shared" si="542"/>
        <v>2.669236554492009E-4</v>
      </c>
      <c r="AZ329" s="13">
        <f t="shared" si="543"/>
        <v>1.3814000739220176E-4</v>
      </c>
      <c r="BA329" s="13">
        <f t="shared" si="544"/>
        <v>4.7660723088789076E-5</v>
      </c>
      <c r="BB329" s="13">
        <f t="shared" si="545"/>
        <v>1.2332838445365884E-5</v>
      </c>
      <c r="BC329" s="13">
        <f t="shared" si="546"/>
        <v>2.5530272184271102E-6</v>
      </c>
      <c r="BD329" s="13">
        <f t="shared" si="547"/>
        <v>2.0738600426824705E-4</v>
      </c>
      <c r="BE329" s="13">
        <f t="shared" si="548"/>
        <v>2.2259533222304326E-4</v>
      </c>
      <c r="BF329" s="13">
        <f t="shared" si="549"/>
        <v>1.1946004288552998E-4</v>
      </c>
      <c r="BG329" s="13">
        <f t="shared" si="550"/>
        <v>4.2740344713407993E-5</v>
      </c>
      <c r="BH329" s="13">
        <f t="shared" si="551"/>
        <v>1.1468711768156071E-5</v>
      </c>
      <c r="BI329" s="13">
        <f t="shared" si="552"/>
        <v>2.4619614184773606E-6</v>
      </c>
      <c r="BJ329" s="14">
        <f t="shared" si="553"/>
        <v>0.36029537329596861</v>
      </c>
      <c r="BK329" s="14">
        <f t="shared" si="554"/>
        <v>0.29903770792983031</v>
      </c>
      <c r="BL329" s="14">
        <f t="shared" si="555"/>
        <v>0.3182597573240768</v>
      </c>
      <c r="BM329" s="14">
        <f t="shared" si="556"/>
        <v>0.35240281451563971</v>
      </c>
      <c r="BN329" s="14">
        <f t="shared" si="557"/>
        <v>0.6473661563379558</v>
      </c>
    </row>
    <row r="330" spans="1:66" x14ac:dyDescent="0.25">
      <c r="A330" t="s">
        <v>343</v>
      </c>
      <c r="B330" t="s">
        <v>178</v>
      </c>
      <c r="C330" t="s">
        <v>193</v>
      </c>
      <c r="D330" s="11">
        <v>44417</v>
      </c>
      <c r="E330" s="10">
        <f>VLOOKUP(A330,home!$A$2:$E$405,3,FALSE)</f>
        <v>1.29</v>
      </c>
      <c r="F330" s="10">
        <f>VLOOKUP(B330,home!$B$2:$E$405,3,FALSE)</f>
        <v>1.1073999999999999</v>
      </c>
      <c r="G330" s="10">
        <f>VLOOKUP(C330,away!$B$2:$E$405,4,FALSE)</f>
        <v>1.5504</v>
      </c>
      <c r="H330" s="10">
        <f>VLOOKUP(A330,away!$A$2:$E$405,3,FALSE)</f>
        <v>1.1041000000000001</v>
      </c>
      <c r="I330" s="10">
        <f>VLOOKUP(C330,away!$B$2:$E$405,3,FALSE)</f>
        <v>0.69669999999999999</v>
      </c>
      <c r="J330" s="10">
        <f>VLOOKUP(B330,home!$B$2:$E$405,4,FALSE)</f>
        <v>1.1645000000000001</v>
      </c>
      <c r="K330" s="12">
        <f t="shared" si="502"/>
        <v>2.2148177184</v>
      </c>
      <c r="L330" s="12">
        <f t="shared" si="503"/>
        <v>0.89576422431500002</v>
      </c>
      <c r="M330" s="13">
        <f t="shared" si="504"/>
        <v>4.4575007689987525E-2</v>
      </c>
      <c r="N330" s="13">
        <f t="shared" si="505"/>
        <v>9.872551682960061E-2</v>
      </c>
      <c r="O330" s="13">
        <f t="shared" si="506"/>
        <v>3.9928697187256834E-2</v>
      </c>
      <c r="P330" s="13">
        <f t="shared" si="507"/>
        <v>8.8434786002964685E-2</v>
      </c>
      <c r="Q330" s="13">
        <f t="shared" si="508"/>
        <v>0.10932951196619844</v>
      </c>
      <c r="R330" s="13">
        <f t="shared" si="509"/>
        <v>1.7883349231925819E-2</v>
      </c>
      <c r="S330" s="13">
        <f t="shared" si="510"/>
        <v>4.3862647370596267E-2</v>
      </c>
      <c r="T330" s="13">
        <f t="shared" si="511"/>
        <v>9.7933465481139279E-2</v>
      </c>
      <c r="U330" s="13">
        <f t="shared" si="512"/>
        <v>3.9608358743204328E-2</v>
      </c>
      <c r="V330" s="13">
        <f t="shared" si="513"/>
        <v>9.669055062124926E-3</v>
      </c>
      <c r="W330" s="13">
        <f t="shared" si="514"/>
        <v>8.0714980082253696E-2</v>
      </c>
      <c r="X330" s="13">
        <f t="shared" si="515"/>
        <v>7.2301591523980663E-2</v>
      </c>
      <c r="Y330" s="13">
        <f t="shared" si="516"/>
        <v>3.2382589524109252E-2</v>
      </c>
      <c r="Z330" s="13">
        <f t="shared" si="517"/>
        <v>5.3397548176300951E-3</v>
      </c>
      <c r="AA330" s="13">
        <f t="shared" si="518"/>
        <v>1.1826583581998895E-2</v>
      </c>
      <c r="AB330" s="13">
        <f t="shared" si="519"/>
        <v>1.3096863432774851E-2</v>
      </c>
      <c r="AC330" s="13">
        <f t="shared" si="520"/>
        <v>1.1989353165355275E-3</v>
      </c>
      <c r="AD330" s="13">
        <f t="shared" si="521"/>
        <v>4.4692242006619663E-2</v>
      </c>
      <c r="AE330" s="13">
        <f t="shared" si="522"/>
        <v>4.0033711493957923E-2</v>
      </c>
      <c r="AF330" s="13">
        <f t="shared" si="523"/>
        <v>1.7930383261417857E-2</v>
      </c>
      <c r="AG330" s="13">
        <f t="shared" si="524"/>
        <v>5.3537986179448766E-3</v>
      </c>
      <c r="AH330" s="13">
        <f t="shared" si="525"/>
        <v>1.1957903330616763E-3</v>
      </c>
      <c r="AI330" s="13">
        <f t="shared" si="526"/>
        <v>2.6484576171564378E-3</v>
      </c>
      <c r="AJ330" s="13">
        <f t="shared" si="527"/>
        <v>2.932925428454762E-3</v>
      </c>
      <c r="AK330" s="13">
        <f t="shared" si="528"/>
        <v>2.1652984018958391E-3</v>
      </c>
      <c r="AL330" s="13">
        <f t="shared" si="529"/>
        <v>9.5145323484067235E-5</v>
      </c>
      <c r="AM330" s="13">
        <f t="shared" si="530"/>
        <v>1.9797033894256411E-2</v>
      </c>
      <c r="AN330" s="13">
        <f t="shared" si="531"/>
        <v>1.7733474710026356E-2</v>
      </c>
      <c r="AO330" s="13">
        <f t="shared" si="532"/>
        <v>7.9425061090182131E-3</v>
      </c>
      <c r="AP330" s="13">
        <f t="shared" si="533"/>
        <v>2.3715376079539502E-3</v>
      </c>
      <c r="AQ330" s="13">
        <f t="shared" si="534"/>
        <v>5.3108463645568007E-4</v>
      </c>
      <c r="AR330" s="13">
        <f t="shared" si="535"/>
        <v>2.1422924002767368E-4</v>
      </c>
      <c r="AS330" s="13">
        <f t="shared" si="536"/>
        <v>4.7447871661265812E-4</v>
      </c>
      <c r="AT330" s="13">
        <f t="shared" si="537"/>
        <v>5.2544193427870396E-4</v>
      </c>
      <c r="AU330" s="13">
        <f t="shared" si="538"/>
        <v>3.8791936867694723E-4</v>
      </c>
      <c r="AV330" s="13">
        <f t="shared" si="539"/>
        <v>2.1479267276406123E-4</v>
      </c>
      <c r="AW330" s="13">
        <f t="shared" si="540"/>
        <v>5.2434441764215063E-6</v>
      </c>
      <c r="AX330" s="13">
        <f t="shared" si="541"/>
        <v>7.3078035734607319E-3</v>
      </c>
      <c r="AY330" s="13">
        <f t="shared" si="542"/>
        <v>6.5460689994274388E-3</v>
      </c>
      <c r="AZ330" s="13">
        <f t="shared" si="543"/>
        <v>2.9318672097922932E-3</v>
      </c>
      <c r="BA330" s="13">
        <f t="shared" si="544"/>
        <v>8.7542058565805928E-4</v>
      </c>
      <c r="BB330" s="13">
        <f t="shared" si="545"/>
        <v>1.9604261046534354E-4</v>
      </c>
      <c r="BC330" s="13">
        <f t="shared" si="546"/>
        <v>3.5121591379235246E-5</v>
      </c>
      <c r="BD330" s="13">
        <f t="shared" si="547"/>
        <v>3.1983148169830167E-5</v>
      </c>
      <c r="BE330" s="13">
        <f t="shared" si="548"/>
        <v>7.0836843256752373E-5</v>
      </c>
      <c r="BF330" s="13">
        <f t="shared" si="549"/>
        <v>7.8445347780289388E-5</v>
      </c>
      <c r="BG330" s="13">
        <f t="shared" si="550"/>
        <v>5.7914048729945001E-5</v>
      </c>
      <c r="BH330" s="13">
        <f t="shared" si="551"/>
        <v>3.2067265317840814E-5</v>
      </c>
      <c r="BI330" s="13">
        <f t="shared" si="552"/>
        <v>1.4204629481317535E-5</v>
      </c>
      <c r="BJ330" s="14">
        <f t="shared" si="553"/>
        <v>0.66566575231511604</v>
      </c>
      <c r="BK330" s="14">
        <f t="shared" si="554"/>
        <v>0.19438164576512046</v>
      </c>
      <c r="BL330" s="14">
        <f t="shared" si="555"/>
        <v>0.13338863717282548</v>
      </c>
      <c r="BM330" s="14">
        <f t="shared" si="556"/>
        <v>0.59335809560750707</v>
      </c>
      <c r="BN330" s="14">
        <f t="shared" si="557"/>
        <v>0.39887686890793389</v>
      </c>
    </row>
    <row r="331" spans="1:66" x14ac:dyDescent="0.25">
      <c r="A331" t="s">
        <v>343</v>
      </c>
      <c r="B331" t="s">
        <v>186</v>
      </c>
      <c r="C331" t="s">
        <v>184</v>
      </c>
      <c r="D331" s="11">
        <v>44417</v>
      </c>
      <c r="E331" s="10">
        <f>VLOOKUP(A331,home!$A$2:$E$405,3,FALSE)</f>
        <v>1.29</v>
      </c>
      <c r="F331" s="10">
        <f>VLOOKUP(B331,home!$B$2:$E$405,3,FALSE)</f>
        <v>0.55369999999999997</v>
      </c>
      <c r="G331" s="10">
        <f>VLOOKUP(C331,away!$B$2:$E$405,4,FALSE)</f>
        <v>0.3876</v>
      </c>
      <c r="H331" s="10">
        <f>VLOOKUP(A331,away!$A$2:$E$405,3,FALSE)</f>
        <v>1.1041000000000001</v>
      </c>
      <c r="I331" s="10">
        <f>VLOOKUP(C331,away!$B$2:$E$405,3,FALSE)</f>
        <v>2.0055000000000001</v>
      </c>
      <c r="J331" s="10">
        <f>VLOOKUP(B331,home!$B$2:$E$405,4,FALSE)</f>
        <v>1.1645000000000001</v>
      </c>
      <c r="K331" s="12">
        <f t="shared" si="502"/>
        <v>0.2768522148</v>
      </c>
      <c r="L331" s="12">
        <f t="shared" si="503"/>
        <v>2.5785203844750009</v>
      </c>
      <c r="M331" s="13">
        <f t="shared" si="504"/>
        <v>5.7534379858415807E-2</v>
      </c>
      <c r="N331" s="13">
        <f t="shared" si="505"/>
        <v>1.5928520490946927E-2</v>
      </c>
      <c r="O331" s="13">
        <f t="shared" si="506"/>
        <v>0.14835357127305307</v>
      </c>
      <c r="P331" s="13">
        <f t="shared" si="507"/>
        <v>4.1072014780434395E-2</v>
      </c>
      <c r="Q331" s="13">
        <f t="shared" si="508"/>
        <v>2.2049230882029195E-3</v>
      </c>
      <c r="R331" s="13">
        <f t="shared" si="509"/>
        <v>0.19126635381861617</v>
      </c>
      <c r="S331" s="13">
        <f t="shared" si="510"/>
        <v>7.3300103445777818E-3</v>
      </c>
      <c r="T331" s="13">
        <f t="shared" si="511"/>
        <v>5.6854391291307985E-3</v>
      </c>
      <c r="U331" s="13">
        <f t="shared" si="512"/>
        <v>5.2952513671404321E-2</v>
      </c>
      <c r="V331" s="13">
        <f t="shared" si="513"/>
        <v>5.8140752625569997E-4</v>
      </c>
      <c r="W331" s="13">
        <f t="shared" si="514"/>
        <v>2.0347928014421138E-4</v>
      </c>
      <c r="X331" s="13">
        <f t="shared" si="515"/>
        <v>5.2467547167014841E-4</v>
      </c>
      <c r="Y331" s="13">
        <f t="shared" si="516"/>
        <v>6.7644319946775686E-4</v>
      </c>
      <c r="Z331" s="13">
        <f t="shared" si="517"/>
        <v>0.16439473072850322</v>
      </c>
      <c r="AA331" s="13">
        <f t="shared" si="518"/>
        <v>4.551304530363573E-2</v>
      </c>
      <c r="AB331" s="13">
        <f t="shared" si="519"/>
        <v>6.3001936973021439E-3</v>
      </c>
      <c r="AC331" s="13">
        <f t="shared" si="520"/>
        <v>2.5940553468415591E-5</v>
      </c>
      <c r="AD331" s="13">
        <f t="shared" si="521"/>
        <v>1.408342234345864E-5</v>
      </c>
      <c r="AE331" s="13">
        <f t="shared" si="522"/>
        <v>3.6314391595778785E-5</v>
      </c>
      <c r="AF331" s="13">
        <f t="shared" si="523"/>
        <v>4.6818699489761636E-5</v>
      </c>
      <c r="AG331" s="13">
        <f t="shared" si="524"/>
        <v>4.0240990336319896E-5</v>
      </c>
      <c r="AH331" s="13">
        <f t="shared" si="525"/>
        <v>0.10597379107093108</v>
      </c>
      <c r="AI331" s="13">
        <f t="shared" si="526"/>
        <v>2.9339078768739733E-2</v>
      </c>
      <c r="AJ331" s="13">
        <f t="shared" si="527"/>
        <v>4.0612944686586249E-3</v>
      </c>
      <c r="AK331" s="13">
        <f t="shared" si="528"/>
        <v>3.7479278953437661E-4</v>
      </c>
      <c r="AL331" s="13">
        <f t="shared" si="529"/>
        <v>7.4072636089189972E-7</v>
      </c>
      <c r="AM331" s="13">
        <f t="shared" si="530"/>
        <v>7.7980533355006595E-7</v>
      </c>
      <c r="AN331" s="13">
        <f t="shared" si="531"/>
        <v>2.0107439484811721E-6</v>
      </c>
      <c r="AO331" s="13">
        <f t="shared" si="532"/>
        <v>2.5923721295592272E-6</v>
      </c>
      <c r="AP331" s="13">
        <f t="shared" si="533"/>
        <v>2.2281614600711115E-6</v>
      </c>
      <c r="AQ331" s="13">
        <f t="shared" si="534"/>
        <v>1.4363399361737355E-6</v>
      </c>
      <c r="AR331" s="13">
        <f t="shared" si="535"/>
        <v>5.4651116099298125E-2</v>
      </c>
      <c r="AS331" s="13">
        <f t="shared" si="536"/>
        <v>1.5130282533382623E-2</v>
      </c>
      <c r="AT331" s="13">
        <f t="shared" si="537"/>
        <v>2.0944261149583665E-3</v>
      </c>
      <c r="AU331" s="13">
        <f t="shared" si="538"/>
        <v>1.932821695537278E-4</v>
      </c>
      <c r="AV331" s="13">
        <f t="shared" si="539"/>
        <v>1.3377649180574659E-5</v>
      </c>
      <c r="AW331" s="13">
        <f t="shared" si="540"/>
        <v>1.468837903609239E-8</v>
      </c>
      <c r="AX331" s="13">
        <f t="shared" si="541"/>
        <v>3.5981805617698087E-8</v>
      </c>
      <c r="AY331" s="13">
        <f t="shared" si="542"/>
        <v>9.2779819255451604E-8</v>
      </c>
      <c r="AZ331" s="13">
        <f t="shared" si="543"/>
        <v>1.1961732760904411E-7</v>
      </c>
      <c r="BA331" s="13">
        <f t="shared" si="544"/>
        <v>1.028119058587815E-7</v>
      </c>
      <c r="BB331" s="13">
        <f t="shared" si="545"/>
        <v>6.6275648755898222E-8</v>
      </c>
      <c r="BC331" s="13">
        <f t="shared" si="546"/>
        <v>3.417862226227776E-8</v>
      </c>
      <c r="BD331" s="13">
        <f t="shared" si="547"/>
        <v>2.3486502816058373E-2</v>
      </c>
      <c r="BE331" s="13">
        <f t="shared" si="548"/>
        <v>6.5022903225321971E-3</v>
      </c>
      <c r="BF331" s="13">
        <f t="shared" si="549"/>
        <v>9.0008673853282238E-4</v>
      </c>
      <c r="BG331" s="13">
        <f t="shared" si="550"/>
        <v>8.3063669024973483E-5</v>
      </c>
      <c r="BH331" s="13">
        <f t="shared" si="551"/>
        <v>5.7490901847445129E-6</v>
      </c>
      <c r="BI331" s="13">
        <f t="shared" si="552"/>
        <v>3.1832967014629184E-7</v>
      </c>
      <c r="BJ331" s="14">
        <f t="shared" si="553"/>
        <v>2.537043723126528E-2</v>
      </c>
      <c r="BK331" s="14">
        <f t="shared" si="554"/>
        <v>0.10654458656933224</v>
      </c>
      <c r="BL331" s="14">
        <f t="shared" si="555"/>
        <v>0.68719513039425195</v>
      </c>
      <c r="BM331" s="14">
        <f t="shared" si="556"/>
        <v>0.52714504352224312</v>
      </c>
      <c r="BN331" s="14">
        <f t="shared" si="557"/>
        <v>0.45635976330966926</v>
      </c>
    </row>
    <row r="332" spans="1:66" x14ac:dyDescent="0.25">
      <c r="A332" t="s">
        <v>343</v>
      </c>
      <c r="B332" t="s">
        <v>187</v>
      </c>
      <c r="C332" t="s">
        <v>179</v>
      </c>
      <c r="D332" s="11">
        <v>44417</v>
      </c>
      <c r="E332" s="10">
        <f>VLOOKUP(A332,home!$A$2:$E$405,3,FALSE)</f>
        <v>1.29</v>
      </c>
      <c r="F332" s="10">
        <f>VLOOKUP(B332,home!$B$2:$E$405,3,FALSE)</f>
        <v>1.3714999999999999</v>
      </c>
      <c r="G332" s="10">
        <f>VLOOKUP(C332,away!$B$2:$E$405,4,FALSE)</f>
        <v>0.8236</v>
      </c>
      <c r="H332" s="10">
        <f>VLOOKUP(A332,away!$A$2:$E$405,3,FALSE)</f>
        <v>1.1041000000000001</v>
      </c>
      <c r="I332" s="10">
        <f>VLOOKUP(C332,away!$B$2:$E$405,3,FALSE)</f>
        <v>0.96230000000000004</v>
      </c>
      <c r="J332" s="10">
        <f>VLOOKUP(B332,home!$B$2:$E$405,4,FALSE)</f>
        <v>0.69669999999999999</v>
      </c>
      <c r="K332" s="12">
        <f t="shared" si="502"/>
        <v>1.4571419459999999</v>
      </c>
      <c r="L332" s="12">
        <f t="shared" si="503"/>
        <v>0.74022663208100004</v>
      </c>
      <c r="M332" s="13">
        <f t="shared" si="504"/>
        <v>0.11109511218031434</v>
      </c>
      <c r="N332" s="13">
        <f t="shared" si="505"/>
        <v>0.1618813479535115</v>
      </c>
      <c r="O332" s="13">
        <f t="shared" si="506"/>
        <v>8.2235560729894977E-2</v>
      </c>
      <c r="P332" s="13">
        <f t="shared" si="507"/>
        <v>0.11982888499236033</v>
      </c>
      <c r="Q332" s="13">
        <f t="shared" si="508"/>
        <v>0.11794205118904147</v>
      </c>
      <c r="R332" s="13">
        <f t="shared" si="509"/>
        <v>3.0436476078191343E-2</v>
      </c>
      <c r="S332" s="13">
        <f t="shared" si="510"/>
        <v>3.2312316439284075E-2</v>
      </c>
      <c r="T332" s="13">
        <f t="shared" si="511"/>
        <v>8.7303847332389078E-2</v>
      </c>
      <c r="U332" s="13">
        <f t="shared" si="512"/>
        <v>4.4350265981958174E-2</v>
      </c>
      <c r="V332" s="13">
        <f t="shared" si="513"/>
        <v>3.8725064541046505E-3</v>
      </c>
      <c r="W332" s="13">
        <f t="shared" si="514"/>
        <v>5.7286103328277174E-2</v>
      </c>
      <c r="X332" s="13">
        <f t="shared" si="515"/>
        <v>4.2404699331734783E-2</v>
      </c>
      <c r="Y332" s="13">
        <f t="shared" si="516"/>
        <v>1.5694543885368731E-2</v>
      </c>
      <c r="Z332" s="13">
        <f t="shared" si="517"/>
        <v>7.5099633932578357E-3</v>
      </c>
      <c r="AA332" s="13">
        <f t="shared" si="518"/>
        <v>1.0943082673240484E-2</v>
      </c>
      <c r="AB332" s="13">
        <f t="shared" si="519"/>
        <v>7.972812390862262E-3</v>
      </c>
      <c r="AC332" s="13">
        <f t="shared" si="520"/>
        <v>2.6105903840751107E-4</v>
      </c>
      <c r="AD332" s="13">
        <f t="shared" si="521"/>
        <v>2.0868496020630702E-2</v>
      </c>
      <c r="AE332" s="13">
        <f t="shared" si="522"/>
        <v>1.5447416525947218E-2</v>
      </c>
      <c r="AF332" s="13">
        <f t="shared" si="523"/>
        <v>5.717294554677144E-3</v>
      </c>
      <c r="AG332" s="13">
        <f t="shared" si="524"/>
        <v>1.4106978976079015E-3</v>
      </c>
      <c r="AH332" s="13">
        <f t="shared" si="525"/>
        <v>1.3897687274107115E-3</v>
      </c>
      <c r="AI332" s="13">
        <f t="shared" si="526"/>
        <v>2.0250903079491872E-3</v>
      </c>
      <c r="AJ332" s="13">
        <f t="shared" si="527"/>
        <v>1.4754220160754093E-3</v>
      </c>
      <c r="AK332" s="13">
        <f t="shared" si="528"/>
        <v>7.1663310255845516E-4</v>
      </c>
      <c r="AL332" s="13">
        <f t="shared" si="529"/>
        <v>1.1263290661708505E-5</v>
      </c>
      <c r="AM332" s="13">
        <f t="shared" si="530"/>
        <v>6.0816721803190147E-3</v>
      </c>
      <c r="AN332" s="13">
        <f t="shared" si="531"/>
        <v>4.501815715458257E-3</v>
      </c>
      <c r="AO332" s="13">
        <f t="shared" si="532"/>
        <v>1.6661819426514912E-3</v>
      </c>
      <c r="AP332" s="13">
        <f t="shared" si="533"/>
        <v>4.1111741594769714E-4</v>
      </c>
      <c r="AQ332" s="13">
        <f t="shared" si="534"/>
        <v>7.6080015049201865E-5</v>
      </c>
      <c r="AR332" s="13">
        <f t="shared" si="535"/>
        <v>2.0574876489254577E-4</v>
      </c>
      <c r="AS332" s="13">
        <f t="shared" si="536"/>
        <v>2.9980515566262059E-4</v>
      </c>
      <c r="AT332" s="13">
        <f t="shared" si="537"/>
        <v>2.1842933397153198E-4</v>
      </c>
      <c r="AU332" s="13">
        <f t="shared" si="538"/>
        <v>1.0609418158892069E-4</v>
      </c>
      <c r="AV332" s="13">
        <f t="shared" si="539"/>
        <v>3.8648570554939286E-5</v>
      </c>
      <c r="AW332" s="13">
        <f t="shared" si="540"/>
        <v>3.3746548211640063E-7</v>
      </c>
      <c r="AX332" s="13">
        <f t="shared" si="541"/>
        <v>1.4769766059606858E-3</v>
      </c>
      <c r="AY332" s="13">
        <f t="shared" si="542"/>
        <v>1.0932974186927049E-3</v>
      </c>
      <c r="AZ332" s="13">
        <f t="shared" si="543"/>
        <v>4.0464393305087581E-4</v>
      </c>
      <c r="BA332" s="13">
        <f t="shared" si="544"/>
        <v>9.9842738584753169E-5</v>
      </c>
      <c r="BB332" s="13">
        <f t="shared" si="545"/>
        <v>1.8476563530083885E-5</v>
      </c>
      <c r="BC332" s="13">
        <f t="shared" si="546"/>
        <v>2.7353688788609273E-6</v>
      </c>
      <c r="BD332" s="13">
        <f t="shared" si="547"/>
        <v>2.5383452548539093E-5</v>
      </c>
      <c r="BE332" s="13">
        <f t="shared" si="548"/>
        <v>3.698729344277691E-5</v>
      </c>
      <c r="BF332" s="13">
        <f t="shared" si="549"/>
        <v>2.69478683722405E-5</v>
      </c>
      <c r="BG332" s="13">
        <f t="shared" si="550"/>
        <v>1.3088956453492793E-5</v>
      </c>
      <c r="BH332" s="13">
        <f t="shared" si="551"/>
        <v>4.7681168694379332E-6</v>
      </c>
      <c r="BI332" s="13">
        <f t="shared" si="552"/>
        <v>1.3895646187776434E-6</v>
      </c>
      <c r="BJ332" s="14">
        <f t="shared" si="553"/>
        <v>0.5417893379173091</v>
      </c>
      <c r="BK332" s="14">
        <f t="shared" si="554"/>
        <v>0.26847443981382529</v>
      </c>
      <c r="BL332" s="14">
        <f t="shared" si="555"/>
        <v>0.18252240326711686</v>
      </c>
      <c r="BM332" s="14">
        <f t="shared" si="556"/>
        <v>0.3757837513149847</v>
      </c>
      <c r="BN332" s="14">
        <f t="shared" si="557"/>
        <v>0.62341943312331394</v>
      </c>
    </row>
    <row r="333" spans="1:66" x14ac:dyDescent="0.25">
      <c r="A333" t="s">
        <v>343</v>
      </c>
      <c r="B333" t="s">
        <v>190</v>
      </c>
      <c r="C333" t="s">
        <v>182</v>
      </c>
      <c r="D333" s="11">
        <v>44417</v>
      </c>
      <c r="E333" s="10">
        <f>VLOOKUP(A333,home!$A$2:$E$405,3,FALSE)</f>
        <v>1.29</v>
      </c>
      <c r="F333" s="10">
        <f>VLOOKUP(B333,home!$B$2:$E$405,3,FALSE)</f>
        <v>0.55369999999999997</v>
      </c>
      <c r="G333" s="10">
        <f>VLOOKUP(C333,away!$B$2:$E$405,4,FALSE)</f>
        <v>0.67179999999999995</v>
      </c>
      <c r="H333" s="10">
        <f>VLOOKUP(A333,away!$A$2:$E$405,3,FALSE)</f>
        <v>1.1041000000000001</v>
      </c>
      <c r="I333" s="10">
        <f>VLOOKUP(C333,away!$B$2:$E$405,3,FALSE)</f>
        <v>1.268</v>
      </c>
      <c r="J333" s="10">
        <f>VLOOKUP(B333,home!$B$2:$E$405,4,FALSE)</f>
        <v>0.71160000000000001</v>
      </c>
      <c r="K333" s="12">
        <f t="shared" si="502"/>
        <v>0.47984860139999991</v>
      </c>
      <c r="L333" s="12">
        <f t="shared" si="503"/>
        <v>0.99623914608000008</v>
      </c>
      <c r="M333" s="13">
        <f t="shared" si="504"/>
        <v>0.22853000885721603</v>
      </c>
      <c r="N333" s="13">
        <f t="shared" si="505"/>
        <v>0.1096598051280647</v>
      </c>
      <c r="O333" s="13">
        <f t="shared" si="506"/>
        <v>0.22767054087756775</v>
      </c>
      <c r="P333" s="13">
        <f t="shared" si="507"/>
        <v>0.10924739062008239</v>
      </c>
      <c r="Q333" s="13">
        <f t="shared" si="508"/>
        <v>2.6310052060249185E-2</v>
      </c>
      <c r="R333" s="13">
        <f t="shared" si="509"/>
        <v>0.1134071526157199</v>
      </c>
      <c r="S333" s="13">
        <f t="shared" si="510"/>
        <v>1.3056263832678711E-2</v>
      </c>
      <c r="T333" s="13">
        <f t="shared" si="511"/>
        <v>2.6211103797822995E-2</v>
      </c>
      <c r="U333" s="13">
        <f t="shared" si="512"/>
        <v>5.4418263571409539E-2</v>
      </c>
      <c r="V333" s="13">
        <f t="shared" si="513"/>
        <v>6.9349645302366051E-4</v>
      </c>
      <c r="W333" s="13">
        <f t="shared" si="514"/>
        <v>4.2082805612905852E-3</v>
      </c>
      <c r="X333" s="13">
        <f t="shared" si="515"/>
        <v>4.1924538328451961E-3</v>
      </c>
      <c r="Y333" s="13">
        <f t="shared" si="516"/>
        <v>2.0883433132067603E-3</v>
      </c>
      <c r="Z333" s="13">
        <f t="shared" si="517"/>
        <v>3.7660214960416355E-2</v>
      </c>
      <c r="AA333" s="13">
        <f t="shared" si="518"/>
        <v>1.8071201477179142E-2</v>
      </c>
      <c r="AB333" s="13">
        <f t="shared" si="519"/>
        <v>4.3357203772210109E-3</v>
      </c>
      <c r="AC333" s="13">
        <f t="shared" si="520"/>
        <v>2.0720111954873904E-5</v>
      </c>
      <c r="AD333" s="13">
        <f t="shared" si="521"/>
        <v>5.0483438540852347E-4</v>
      </c>
      <c r="AE333" s="13">
        <f t="shared" si="522"/>
        <v>5.0293577703120905E-4</v>
      </c>
      <c r="AF333" s="13">
        <f t="shared" si="523"/>
        <v>2.5052215452132649E-4</v>
      </c>
      <c r="AG333" s="13">
        <f t="shared" si="524"/>
        <v>8.3193325764816057E-5</v>
      </c>
      <c r="AH333" s="13">
        <f t="shared" si="525"/>
        <v>9.379645098338607E-3</v>
      </c>
      <c r="AI333" s="13">
        <f t="shared" si="526"/>
        <v>4.5008095820661459E-3</v>
      </c>
      <c r="AJ333" s="13">
        <f t="shared" si="527"/>
        <v>1.0798535915610787E-3</v>
      </c>
      <c r="AK333" s="13">
        <f t="shared" si="528"/>
        <v>1.727220785424501E-4</v>
      </c>
      <c r="AL333" s="13">
        <f t="shared" si="529"/>
        <v>3.9620497557329435E-7</v>
      </c>
      <c r="AM333" s="13">
        <f t="shared" si="530"/>
        <v>4.8448814755381734E-5</v>
      </c>
      <c r="AN333" s="13">
        <f t="shared" si="531"/>
        <v>4.8266605840489601E-5</v>
      </c>
      <c r="AO333" s="13">
        <f t="shared" si="532"/>
        <v>2.404254109335465E-5</v>
      </c>
      <c r="AP333" s="13">
        <f t="shared" si="533"/>
        <v>7.9840402028123182E-6</v>
      </c>
      <c r="AQ333" s="13">
        <f t="shared" si="534"/>
        <v>1.9885033484795333E-6</v>
      </c>
      <c r="AR333" s="13">
        <f t="shared" si="535"/>
        <v>1.8688739246604631E-3</v>
      </c>
      <c r="AS333" s="13">
        <f t="shared" si="536"/>
        <v>8.9677653894125204E-4</v>
      </c>
      <c r="AT333" s="13">
        <f t="shared" si="537"/>
        <v>2.1515848398964612E-4</v>
      </c>
      <c r="AU333" s="13">
        <f t="shared" si="538"/>
        <v>3.4414499207258647E-5</v>
      </c>
      <c r="AV333" s="13">
        <f t="shared" si="539"/>
        <v>4.1284373281211164E-6</v>
      </c>
      <c r="AW333" s="13">
        <f t="shared" si="540"/>
        <v>5.2612054403857782E-9</v>
      </c>
      <c r="AX333" s="13">
        <f t="shared" si="541"/>
        <v>3.8746826666429293E-6</v>
      </c>
      <c r="AY333" s="13">
        <f t="shared" si="542"/>
        <v>3.8601105511473299E-6</v>
      </c>
      <c r="AZ333" s="13">
        <f t="shared" si="543"/>
        <v>1.9227966196247069E-6</v>
      </c>
      <c r="BA333" s="13">
        <f t="shared" si="544"/>
        <v>6.3852175414014302E-7</v>
      </c>
      <c r="BB333" s="13">
        <f t="shared" si="545"/>
        <v>1.5903009177451994E-7</v>
      </c>
      <c r="BC333" s="13">
        <f t="shared" si="546"/>
        <v>3.1686400566094372E-8</v>
      </c>
      <c r="BD333" s="13">
        <f t="shared" si="547"/>
        <v>3.1030756047248619E-4</v>
      </c>
      <c r="BE333" s="13">
        <f t="shared" si="548"/>
        <v>1.4890064889656841E-4</v>
      </c>
      <c r="BF333" s="13">
        <f t="shared" si="549"/>
        <v>3.5724884060285385E-5</v>
      </c>
      <c r="BG333" s="13">
        <f t="shared" si="550"/>
        <v>5.7141785505016965E-6</v>
      </c>
      <c r="BH333" s="13">
        <f t="shared" si="551"/>
        <v>6.8548514640202942E-7</v>
      </c>
      <c r="BI333" s="13">
        <f t="shared" si="552"/>
        <v>6.5785817756297642E-8</v>
      </c>
      <c r="BJ333" s="14">
        <f t="shared" si="553"/>
        <v>0.17415274166952963</v>
      </c>
      <c r="BK333" s="14">
        <f t="shared" si="554"/>
        <v>0.35155213619048231</v>
      </c>
      <c r="BL333" s="14">
        <f t="shared" si="555"/>
        <v>0.43655665969667645</v>
      </c>
      <c r="BM333" s="14">
        <f t="shared" si="556"/>
        <v>0.18509294750885902</v>
      </c>
      <c r="BN333" s="14">
        <f t="shared" si="557"/>
        <v>0.81482495015889989</v>
      </c>
    </row>
    <row r="334" spans="1:66" x14ac:dyDescent="0.25">
      <c r="A334" t="s">
        <v>343</v>
      </c>
      <c r="B334" t="s">
        <v>191</v>
      </c>
      <c r="C334" t="s">
        <v>180</v>
      </c>
      <c r="D334" s="11">
        <v>44417</v>
      </c>
      <c r="E334" s="10">
        <f>VLOOKUP(A334,home!$A$2:$E$405,3,FALSE)</f>
        <v>1.29</v>
      </c>
      <c r="F334" s="10">
        <f>VLOOKUP(B334,home!$B$2:$E$405,3,FALSE)</f>
        <v>0.60909999999999997</v>
      </c>
      <c r="G334" s="10">
        <f>VLOOKUP(C334,away!$B$2:$E$405,4,FALSE)</f>
        <v>0.60909999999999997</v>
      </c>
      <c r="H334" s="10">
        <f>VLOOKUP(A334,away!$A$2:$E$405,3,FALSE)</f>
        <v>1.1041000000000001</v>
      </c>
      <c r="I334" s="10">
        <f>VLOOKUP(C334,away!$B$2:$E$405,3,FALSE)</f>
        <v>0.58220000000000005</v>
      </c>
      <c r="J334" s="10">
        <f>VLOOKUP(B334,home!$B$2:$E$405,4,FALSE)</f>
        <v>0.97040000000000004</v>
      </c>
      <c r="K334" s="12">
        <f t="shared" si="502"/>
        <v>0.47859362489999996</v>
      </c>
      <c r="L334" s="12">
        <f t="shared" si="503"/>
        <v>0.6237799322080001</v>
      </c>
      <c r="M334" s="13">
        <f t="shared" si="504"/>
        <v>0.33208193209001635</v>
      </c>
      <c r="N334" s="13">
        <f t="shared" si="505"/>
        <v>0.15893229564275657</v>
      </c>
      <c r="O334" s="13">
        <f t="shared" si="506"/>
        <v>0.20714604508661208</v>
      </c>
      <c r="P334" s="13">
        <f t="shared" si="507"/>
        <v>9.9138776601700507E-2</v>
      </c>
      <c r="Q334" s="13">
        <f t="shared" si="508"/>
        <v>3.8031991742672654E-2</v>
      </c>
      <c r="R334" s="13">
        <f t="shared" si="509"/>
        <v>6.4606772980641103E-2</v>
      </c>
      <c r="S334" s="13">
        <f t="shared" si="510"/>
        <v>7.399150688675301E-3</v>
      </c>
      <c r="T334" s="13">
        <f t="shared" si="511"/>
        <v>2.3723593230979566E-2</v>
      </c>
      <c r="U334" s="13">
        <f t="shared" si="512"/>
        <v>3.09203896738964E-2</v>
      </c>
      <c r="V334" s="13">
        <f t="shared" si="513"/>
        <v>2.4543566454292325E-4</v>
      </c>
      <c r="W334" s="13">
        <f t="shared" si="514"/>
        <v>6.0672895967641936E-3</v>
      </c>
      <c r="X334" s="13">
        <f t="shared" si="515"/>
        <v>3.7846534933558725E-3</v>
      </c>
      <c r="Y334" s="13">
        <f t="shared" si="516"/>
        <v>1.1803954497581484E-3</v>
      </c>
      <c r="Z334" s="13">
        <f t="shared" si="517"/>
        <v>1.3433469490013988E-2</v>
      </c>
      <c r="AA334" s="13">
        <f t="shared" si="518"/>
        <v>6.4291728582093486E-3</v>
      </c>
      <c r="AB334" s="13">
        <f t="shared" si="519"/>
        <v>1.5384805716595524E-3</v>
      </c>
      <c r="AC334" s="13">
        <f t="shared" si="520"/>
        <v>4.5794782036303159E-6</v>
      </c>
      <c r="AD334" s="13">
        <f t="shared" si="521"/>
        <v>7.2594153035835838E-4</v>
      </c>
      <c r="AE334" s="13">
        <f t="shared" si="522"/>
        <v>4.528277585939086E-4</v>
      </c>
      <c r="AF334" s="13">
        <f t="shared" si="523"/>
        <v>1.4123243427880447E-4</v>
      </c>
      <c r="AG334" s="13">
        <f t="shared" si="524"/>
        <v>2.9365986093334494E-5</v>
      </c>
      <c r="AH334" s="13">
        <f t="shared" si="525"/>
        <v>2.0948821719497905E-3</v>
      </c>
      <c r="AI334" s="13">
        <f t="shared" si="526"/>
        <v>1.0025972524118354E-3</v>
      </c>
      <c r="AJ334" s="13">
        <f t="shared" si="527"/>
        <v>2.3991832667328021E-4</v>
      </c>
      <c r="AK334" s="13">
        <f t="shared" si="528"/>
        <v>3.8274460547502525E-5</v>
      </c>
      <c r="AL334" s="13">
        <f t="shared" si="529"/>
        <v>5.4685765494642762E-8</v>
      </c>
      <c r="AM334" s="13">
        <f t="shared" si="530"/>
        <v>6.9486197695932045E-5</v>
      </c>
      <c r="AN334" s="13">
        <f t="shared" si="531"/>
        <v>4.3344095688160178E-5</v>
      </c>
      <c r="AO334" s="13">
        <f t="shared" si="532"/>
        <v>1.351858853498881E-5</v>
      </c>
      <c r="AP334" s="13">
        <f t="shared" si="533"/>
        <v>2.8108747466343897E-6</v>
      </c>
      <c r="AQ334" s="13">
        <f t="shared" si="534"/>
        <v>4.3834181472519473E-7</v>
      </c>
      <c r="AR334" s="13">
        <f t="shared" si="535"/>
        <v>2.613490918405178E-4</v>
      </c>
      <c r="AS334" s="13">
        <f t="shared" si="536"/>
        <v>1.2508000922827642E-4</v>
      </c>
      <c r="AT334" s="13">
        <f t="shared" si="537"/>
        <v>2.9931247509543123E-5</v>
      </c>
      <c r="AU334" s="13">
        <f t="shared" si="538"/>
        <v>4.7749680811237818E-6</v>
      </c>
      <c r="AV334" s="13">
        <f t="shared" si="539"/>
        <v>5.713173206817067E-7</v>
      </c>
      <c r="AW334" s="13">
        <f t="shared" si="540"/>
        <v>4.5349249393443059E-10</v>
      </c>
      <c r="AX334" s="13">
        <f t="shared" si="541"/>
        <v>5.5426085393023559E-6</v>
      </c>
      <c r="AY334" s="13">
        <f t="shared" si="542"/>
        <v>3.4573679789015059E-6</v>
      </c>
      <c r="AZ334" s="13">
        <f t="shared" si="543"/>
        <v>1.0783183817486456E-6</v>
      </c>
      <c r="BA334" s="13">
        <f t="shared" si="544"/>
        <v>2.2421112235527022E-7</v>
      </c>
      <c r="BB334" s="13">
        <f t="shared" si="545"/>
        <v>3.4964599675762518E-8</v>
      </c>
      <c r="BC334" s="13">
        <f t="shared" si="546"/>
        <v>4.3620431230854025E-9</v>
      </c>
      <c r="BD334" s="13">
        <f t="shared" si="547"/>
        <v>2.717071979848341E-5</v>
      </c>
      <c r="BE334" s="13">
        <f t="shared" si="548"/>
        <v>1.3003733279498373E-5</v>
      </c>
      <c r="BF334" s="13">
        <f t="shared" si="549"/>
        <v>3.1117519237339445E-6</v>
      </c>
      <c r="BG334" s="13">
        <f t="shared" si="550"/>
        <v>4.9642154432312574E-7</v>
      </c>
      <c r="BH334" s="13">
        <f t="shared" si="551"/>
        <v>5.9396046594015172E-8</v>
      </c>
      <c r="BI334" s="13">
        <f t="shared" si="552"/>
        <v>5.6853138488318043E-9</v>
      </c>
      <c r="BJ334" s="14">
        <f t="shared" si="553"/>
        <v>0.23320952679675694</v>
      </c>
      <c r="BK334" s="14">
        <f t="shared" si="554"/>
        <v>0.43887338657688313</v>
      </c>
      <c r="BL334" s="14">
        <f t="shared" si="555"/>
        <v>0.31448208772448744</v>
      </c>
      <c r="BM334" s="14">
        <f t="shared" si="556"/>
        <v>0.1000571995292559</v>
      </c>
      <c r="BN334" s="14">
        <f t="shared" si="557"/>
        <v>0.89993781414439922</v>
      </c>
    </row>
    <row r="335" spans="1:66" x14ac:dyDescent="0.25">
      <c r="A335" t="s">
        <v>346</v>
      </c>
      <c r="B335" t="s">
        <v>244</v>
      </c>
      <c r="C335" t="s">
        <v>321</v>
      </c>
      <c r="D335" s="11">
        <v>44417</v>
      </c>
      <c r="E335" s="10">
        <f>VLOOKUP(A335,home!$A$2:$E$405,3,FALSE)</f>
        <v>1.4510000000000001</v>
      </c>
      <c r="F335" s="10">
        <f>VLOOKUP(B335,home!$B$2:$E$405,3,FALSE)</f>
        <v>1.3784000000000001</v>
      </c>
      <c r="G335" s="10">
        <f>VLOOKUP(C335,away!$B$2:$E$405,4,FALSE)</f>
        <v>0.68920000000000003</v>
      </c>
      <c r="H335" s="10">
        <f>VLOOKUP(A335,away!$A$2:$E$405,3,FALSE)</f>
        <v>1.0980000000000001</v>
      </c>
      <c r="I335" s="10">
        <f>VLOOKUP(C335,away!$B$2:$E$405,3,FALSE)</f>
        <v>0.60719999999999996</v>
      </c>
      <c r="J335" s="10">
        <f>VLOOKUP(B335,home!$B$2:$E$405,4,FALSE)</f>
        <v>0.30359999999999998</v>
      </c>
      <c r="K335" s="12">
        <f t="shared" si="502"/>
        <v>1.3784402492800003</v>
      </c>
      <c r="L335" s="12">
        <f t="shared" si="503"/>
        <v>0.20241182015999998</v>
      </c>
      <c r="M335" s="13">
        <f t="shared" si="504"/>
        <v>0.20579966786833023</v>
      </c>
      <c r="N335" s="13">
        <f t="shared" si="505"/>
        <v>0.28368254547816241</v>
      </c>
      <c r="O335" s="13">
        <f t="shared" si="506"/>
        <v>4.1656285361552178E-2</v>
      </c>
      <c r="P335" s="13">
        <f t="shared" si="507"/>
        <v>5.7420700377856813E-2</v>
      </c>
      <c r="Q335" s="13">
        <f t="shared" si="508"/>
        <v>0.19551971935265161</v>
      </c>
      <c r="R335" s="13">
        <f t="shared" si="509"/>
        <v>4.2158622705680696E-3</v>
      </c>
      <c r="S335" s="13">
        <f t="shared" si="510"/>
        <v>4.0052747242443325E-3</v>
      </c>
      <c r="T335" s="13">
        <f t="shared" si="511"/>
        <v>3.9575502271342579E-2</v>
      </c>
      <c r="U335" s="13">
        <f t="shared" si="512"/>
        <v>5.8113142391719979E-3</v>
      </c>
      <c r="V335" s="13">
        <f t="shared" si="513"/>
        <v>1.2416912376434657E-4</v>
      </c>
      <c r="W335" s="13">
        <f t="shared" si="514"/>
        <v>8.9837416894541611E-2</v>
      </c>
      <c r="X335" s="13">
        <f t="shared" si="515"/>
        <v>1.8184155072096898E-2</v>
      </c>
      <c r="Y335" s="13">
        <f t="shared" si="516"/>
        <v>1.8403439631074143E-3</v>
      </c>
      <c r="Z335" s="13">
        <f t="shared" si="517"/>
        <v>2.8444678524318449E-4</v>
      </c>
      <c r="AA335" s="13">
        <f t="shared" si="518"/>
        <v>3.9209289755751E-4</v>
      </c>
      <c r="AB335" s="13">
        <f t="shared" si="519"/>
        <v>2.7023831572504589E-4</v>
      </c>
      <c r="AC335" s="13">
        <f t="shared" si="520"/>
        <v>2.1652968775729609E-6</v>
      </c>
      <c r="AD335" s="13">
        <f t="shared" si="521"/>
        <v>3.0958877834695819E-2</v>
      </c>
      <c r="AE335" s="13">
        <f t="shared" si="522"/>
        <v>6.266442812631859E-3</v>
      </c>
      <c r="AF335" s="13">
        <f t="shared" si="523"/>
        <v>6.3420104781668218E-4</v>
      </c>
      <c r="AG335" s="13">
        <f t="shared" si="524"/>
        <v>4.2789929478651286E-5</v>
      </c>
      <c r="AH335" s="13">
        <f t="shared" si="525"/>
        <v>1.4393847884933395E-5</v>
      </c>
      <c r="AI335" s="13">
        <f t="shared" si="526"/>
        <v>1.9841059266605995E-5</v>
      </c>
      <c r="AJ335" s="13">
        <f t="shared" si="527"/>
        <v>1.3674857340719817E-5</v>
      </c>
      <c r="AK335" s="13">
        <f t="shared" si="528"/>
        <v>6.2833245872034226E-6</v>
      </c>
      <c r="AL335" s="13">
        <f t="shared" si="529"/>
        <v>2.4165804449358678E-8</v>
      </c>
      <c r="AM335" s="13">
        <f t="shared" si="530"/>
        <v>8.5349926559774303E-3</v>
      </c>
      <c r="AN335" s="13">
        <f t="shared" si="531"/>
        <v>1.7275833985486238E-3</v>
      </c>
      <c r="AO335" s="13">
        <f t="shared" si="532"/>
        <v>1.7484165008921281E-4</v>
      </c>
      <c r="AP335" s="13">
        <f t="shared" si="533"/>
        <v>1.1796672211445133E-5</v>
      </c>
      <c r="AQ335" s="13">
        <f t="shared" si="534"/>
        <v>5.9694647353737525E-7</v>
      </c>
      <c r="AR335" s="13">
        <f t="shared" si="535"/>
        <v>5.8269698989910698E-7</v>
      </c>
      <c r="AS335" s="13">
        <f t="shared" si="536"/>
        <v>8.0321298401123089E-7</v>
      </c>
      <c r="AT335" s="13">
        <f t="shared" si="537"/>
        <v>5.5359055295268709E-7</v>
      </c>
      <c r="AU335" s="13">
        <f t="shared" si="538"/>
        <v>2.5436383327038508E-7</v>
      </c>
      <c r="AV335" s="13">
        <f t="shared" si="539"/>
        <v>8.765633643526154E-8</v>
      </c>
      <c r="AW335" s="13">
        <f t="shared" si="540"/>
        <v>1.8729344240572293E-10</v>
      </c>
      <c r="AX335" s="13">
        <f t="shared" si="541"/>
        <v>1.9608295673847506E-3</v>
      </c>
      <c r="AY335" s="13">
        <f t="shared" si="542"/>
        <v>3.9689508175789264E-4</v>
      </c>
      <c r="AZ335" s="13">
        <f t="shared" si="543"/>
        <v>4.0168127955583526E-5</v>
      </c>
      <c r="BA335" s="13">
        <f t="shared" si="544"/>
        <v>2.710167963969814E-6</v>
      </c>
      <c r="BB335" s="13">
        <f t="shared" si="545"/>
        <v>1.3714250763161281E-7</v>
      </c>
      <c r="BC335" s="13">
        <f t="shared" si="546"/>
        <v>5.5518529182042875E-9</v>
      </c>
      <c r="BD335" s="13">
        <f t="shared" si="547"/>
        <v>1.9657459721205233E-8</v>
      </c>
      <c r="BE335" s="13">
        <f t="shared" si="548"/>
        <v>2.7096633678309708E-8</v>
      </c>
      <c r="BF335" s="13">
        <f t="shared" si="549"/>
        <v>1.8675545241089044E-8</v>
      </c>
      <c r="BG335" s="13">
        <f t="shared" si="550"/>
        <v>8.5810410791889041E-9</v>
      </c>
      <c r="BH335" s="13">
        <f t="shared" si="551"/>
        <v>2.9571131010697696E-9</v>
      </c>
      <c r="BI335" s="13">
        <f t="shared" si="552"/>
        <v>8.152407440375529E-10</v>
      </c>
      <c r="BJ335" s="14">
        <f t="shared" si="553"/>
        <v>0.67939255161924861</v>
      </c>
      <c r="BK335" s="14">
        <f t="shared" si="554"/>
        <v>0.26774889663863566</v>
      </c>
      <c r="BL335" s="14">
        <f t="shared" si="555"/>
        <v>5.2402345477384399E-2</v>
      </c>
      <c r="BM335" s="14">
        <f t="shared" si="556"/>
        <v>0.21113656491692595</v>
      </c>
      <c r="BN335" s="14">
        <f t="shared" si="557"/>
        <v>0.78829478070912129</v>
      </c>
    </row>
    <row r="336" spans="1:66" x14ac:dyDescent="0.25">
      <c r="A336" t="s">
        <v>347</v>
      </c>
      <c r="B336" t="s">
        <v>324</v>
      </c>
      <c r="C336" t="s">
        <v>257</v>
      </c>
      <c r="D336" s="11">
        <v>44417</v>
      </c>
      <c r="E336" s="10">
        <f>VLOOKUP(A336,home!$A$2:$E$405,3,FALSE)</f>
        <v>1.1607000000000001</v>
      </c>
      <c r="F336" s="10">
        <f>VLOOKUP(B336,home!$B$2:$E$405,3,FALSE)</f>
        <v>1.7231000000000001</v>
      </c>
      <c r="G336" s="10">
        <f>VLOOKUP(C336,away!$B$2:$E$405,4,FALSE)</f>
        <v>0.86150000000000004</v>
      </c>
      <c r="H336" s="10">
        <f>VLOOKUP(A336,away!$A$2:$E$405,3,FALSE)</f>
        <v>0.83930000000000005</v>
      </c>
      <c r="I336" s="10">
        <f>VLOOKUP(C336,away!$B$2:$E$405,3,FALSE)</f>
        <v>0.79430000000000001</v>
      </c>
      <c r="J336" s="10">
        <f>VLOOKUP(B336,home!$B$2:$E$405,4,FALSE)</f>
        <v>0</v>
      </c>
      <c r="K336" s="12">
        <f t="shared" si="502"/>
        <v>1.7230018694550002</v>
      </c>
      <c r="L336" s="12">
        <f t="shared" si="503"/>
        <v>0</v>
      </c>
      <c r="M336" s="13">
        <f t="shared" si="504"/>
        <v>0.17852942070720046</v>
      </c>
      <c r="N336" s="13">
        <f t="shared" si="505"/>
        <v>0.30760652563122465</v>
      </c>
      <c r="O336" s="13">
        <f t="shared" si="506"/>
        <v>0</v>
      </c>
      <c r="P336" s="13">
        <f t="shared" si="507"/>
        <v>0</v>
      </c>
      <c r="Q336" s="13">
        <f t="shared" si="508"/>
        <v>0.26500330935957878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0.15220039914610528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6.5560393065134143E-2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2.2592135962686152E-2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6.4877154164482984E-3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0.81945047858117737</v>
      </c>
      <c r="BK336" s="14">
        <f t="shared" si="554"/>
        <v>0.17852942070720046</v>
      </c>
      <c r="BL336" s="14">
        <f t="shared" si="555"/>
        <v>0</v>
      </c>
      <c r="BM336" s="14">
        <f t="shared" si="556"/>
        <v>0.24684064359037386</v>
      </c>
      <c r="BN336" s="14">
        <f t="shared" si="557"/>
        <v>0.75113925569800388</v>
      </c>
    </row>
    <row r="337" spans="1:66" x14ac:dyDescent="0.25">
      <c r="A337" t="s">
        <v>347</v>
      </c>
      <c r="B337" t="s">
        <v>258</v>
      </c>
      <c r="C337" t="s">
        <v>253</v>
      </c>
      <c r="D337" s="11">
        <v>44417</v>
      </c>
      <c r="E337" s="10">
        <f>VLOOKUP(A337,home!$A$2:$E$405,3,FALSE)</f>
        <v>1.1607000000000001</v>
      </c>
      <c r="F337" s="10">
        <f>VLOOKUP(B337,home!$B$2:$E$405,3,FALSE)</f>
        <v>1.2923</v>
      </c>
      <c r="G337" s="10">
        <f>VLOOKUP(C337,away!$B$2:$E$405,4,FALSE)</f>
        <v>2.2974999999999999</v>
      </c>
      <c r="H337" s="10">
        <f>VLOOKUP(A337,away!$A$2:$E$405,3,FALSE)</f>
        <v>0.83930000000000005</v>
      </c>
      <c r="I337" s="10">
        <f>VLOOKUP(C337,away!$B$2:$E$405,3,FALSE)</f>
        <v>0.79430000000000001</v>
      </c>
      <c r="J337" s="10">
        <f>VLOOKUP(B337,home!$B$2:$E$405,4,FALSE)</f>
        <v>0.59570000000000001</v>
      </c>
      <c r="K337" s="12">
        <f t="shared" si="502"/>
        <v>3.4461870714750003</v>
      </c>
      <c r="L337" s="12">
        <f t="shared" si="503"/>
        <v>0.39712697324300006</v>
      </c>
      <c r="M337" s="13">
        <f t="shared" si="504"/>
        <v>2.1422488489758106E-2</v>
      </c>
      <c r="N337" s="13">
        <f t="shared" si="505"/>
        <v>7.3825902872226401E-2</v>
      </c>
      <c r="O337" s="13">
        <f t="shared" si="506"/>
        <v>8.5074480132706441E-3</v>
      </c>
      <c r="P337" s="13">
        <f t="shared" si="507"/>
        <v>2.9318257354578978E-2</v>
      </c>
      <c r="Q337" s="13">
        <f t="shared" si="508"/>
        <v>0.12720893600911792</v>
      </c>
      <c r="R337" s="13">
        <f t="shared" si="509"/>
        <v>1.6892685397661726E-3</v>
      </c>
      <c r="S337" s="13">
        <f t="shared" si="510"/>
        <v>1.0031050019238803E-2</v>
      </c>
      <c r="T337" s="13">
        <f t="shared" si="511"/>
        <v>5.0518099726763473E-2</v>
      </c>
      <c r="U337" s="13">
        <f t="shared" si="512"/>
        <v>5.8215354019916371E-3</v>
      </c>
      <c r="V337" s="13">
        <f t="shared" si="513"/>
        <v>1.5253591837034064E-3</v>
      </c>
      <c r="W337" s="13">
        <f t="shared" si="514"/>
        <v>0.14612859688357085</v>
      </c>
      <c r="X337" s="13">
        <f t="shared" si="515"/>
        <v>5.8031607384618988E-2</v>
      </c>
      <c r="Y337" s="13">
        <f t="shared" si="516"/>
        <v>1.1522958296539935E-2</v>
      </c>
      <c r="Z337" s="13">
        <f t="shared" si="517"/>
        <v>2.2361803406398752E-4</v>
      </c>
      <c r="AA337" s="13">
        <f t="shared" si="518"/>
        <v>7.7062957793997008E-4</v>
      </c>
      <c r="AB337" s="13">
        <f t="shared" si="519"/>
        <v>1.327866844196481E-3</v>
      </c>
      <c r="AC337" s="13">
        <f t="shared" si="520"/>
        <v>1.304729173018567E-4</v>
      </c>
      <c r="AD337" s="13">
        <f t="shared" si="521"/>
        <v>0.12589662033823598</v>
      </c>
      <c r="AE337" s="13">
        <f t="shared" si="522"/>
        <v>4.9996943776446784E-2</v>
      </c>
      <c r="AF337" s="13">
        <f t="shared" si="523"/>
        <v>9.9275674766703802E-3</v>
      </c>
      <c r="AG337" s="13">
        <f t="shared" si="524"/>
        <v>1.314168274558585E-3</v>
      </c>
      <c r="AH337" s="13">
        <f t="shared" si="525"/>
        <v>2.2201188257595364E-5</v>
      </c>
      <c r="AI337" s="13">
        <f t="shared" si="526"/>
        <v>7.6509447944707743E-5</v>
      </c>
      <c r="AJ337" s="13">
        <f t="shared" si="527"/>
        <v>1.3183293517637072E-4</v>
      </c>
      <c r="AK337" s="13">
        <f t="shared" si="528"/>
        <v>1.5144031893313679E-4</v>
      </c>
      <c r="AL337" s="13">
        <f t="shared" si="529"/>
        <v>7.1424728627345917E-6</v>
      </c>
      <c r="AM337" s="13">
        <f t="shared" si="530"/>
        <v>8.6772661070405085E-2</v>
      </c>
      <c r="AN337" s="13">
        <f t="shared" si="531"/>
        <v>3.4459764251130676E-2</v>
      </c>
      <c r="AO337" s="13">
        <f t="shared" si="532"/>
        <v>6.8424509378594307E-3</v>
      </c>
      <c r="AP337" s="13">
        <f t="shared" si="533"/>
        <v>9.0577394350528076E-4</v>
      </c>
      <c r="AQ337" s="13">
        <f t="shared" si="534"/>
        <v>8.9926816156657075E-5</v>
      </c>
      <c r="AR337" s="13">
        <f t="shared" si="535"/>
        <v>1.763338139027377E-6</v>
      </c>
      <c r="AS337" s="13">
        <f t="shared" si="536"/>
        <v>6.0767930973549346E-6</v>
      </c>
      <c r="AT337" s="13">
        <f t="shared" si="537"/>
        <v>1.0470882904066553E-5</v>
      </c>
      <c r="AU337" s="13">
        <f t="shared" si="538"/>
        <v>1.2028207096974249E-5</v>
      </c>
      <c r="AV337" s="13">
        <f t="shared" si="539"/>
        <v>1.0362862947654127E-5</v>
      </c>
      <c r="AW337" s="13">
        <f t="shared" si="540"/>
        <v>2.7152781998467461E-7</v>
      </c>
      <c r="AX337" s="13">
        <f t="shared" si="541"/>
        <v>4.9839137123051991E-2</v>
      </c>
      <c r="AY337" s="13">
        <f t="shared" si="542"/>
        <v>1.979246567472048E-2</v>
      </c>
      <c r="AZ337" s="13">
        <f t="shared" si="543"/>
        <v>3.9300609932088589E-3</v>
      </c>
      <c r="BA337" s="13">
        <f t="shared" si="544"/>
        <v>5.202444089644708E-4</v>
      </c>
      <c r="BB337" s="13">
        <f t="shared" si="545"/>
        <v>5.1650771869663449E-5</v>
      </c>
      <c r="BC337" s="13">
        <f t="shared" si="546"/>
        <v>4.1023829396528294E-6</v>
      </c>
      <c r="BD337" s="13">
        <f t="shared" si="547"/>
        <v>1.1671152299264767E-7</v>
      </c>
      <c r="BE337" s="13">
        <f t="shared" si="548"/>
        <v>4.0220974162941971E-7</v>
      </c>
      <c r="BF337" s="13">
        <f t="shared" si="549"/>
        <v>6.930450058123035E-7</v>
      </c>
      <c r="BG337" s="13">
        <f t="shared" si="550"/>
        <v>7.9612091299355857E-7</v>
      </c>
      <c r="BH337" s="13">
        <f t="shared" si="551"/>
        <v>6.8589539942231888E-7</v>
      </c>
      <c r="BI337" s="13">
        <f t="shared" si="552"/>
        <v>4.7274477157467531E-7</v>
      </c>
      <c r="BJ337" s="14">
        <f t="shared" si="553"/>
        <v>0.85757963941256132</v>
      </c>
      <c r="BK337" s="14">
        <f t="shared" si="554"/>
        <v>8.222723611216437E-2</v>
      </c>
      <c r="BL337" s="14">
        <f t="shared" si="555"/>
        <v>1.8542601079016219E-2</v>
      </c>
      <c r="BM337" s="14">
        <f t="shared" si="556"/>
        <v>0.67680859921218761</v>
      </c>
      <c r="BN337" s="14">
        <f t="shared" si="557"/>
        <v>0.26197230127871823</v>
      </c>
    </row>
    <row r="338" spans="1:66" s="10" customFormat="1" x14ac:dyDescent="0.25">
      <c r="A338" t="s">
        <v>348</v>
      </c>
      <c r="B338" t="s">
        <v>269</v>
      </c>
      <c r="C338" t="s">
        <v>272</v>
      </c>
      <c r="D338" s="11">
        <v>44417</v>
      </c>
      <c r="E338" s="10">
        <f>VLOOKUP(A338,home!$A$2:$E$405,3,FALSE)</f>
        <v>1.2707999999999999</v>
      </c>
      <c r="F338" s="10">
        <f>VLOOKUP(B338,home!$B$2:$E$405,3,FALSE)</f>
        <v>1.9673</v>
      </c>
      <c r="G338" s="10">
        <f>VLOOKUP(C338,away!$B$2:$E$405,4,FALSE)</f>
        <v>1.1803999999999999</v>
      </c>
      <c r="H338" s="10">
        <f>VLOOKUP(A338,away!$A$2:$E$405,3,FALSE)</f>
        <v>1.2917000000000001</v>
      </c>
      <c r="I338" s="10">
        <f>VLOOKUP(C338,away!$B$2:$E$405,3,FALSE)</f>
        <v>0</v>
      </c>
      <c r="J338" s="10">
        <f>VLOOKUP(B338,home!$B$2:$E$405,4,FALSE)</f>
        <v>0</v>
      </c>
      <c r="K338" s="12">
        <f t="shared" si="502"/>
        <v>2.9510529291359995</v>
      </c>
      <c r="L338" s="12">
        <f t="shared" si="503"/>
        <v>0</v>
      </c>
      <c r="M338" s="13">
        <f t="shared" si="504"/>
        <v>5.228462495035234E-2</v>
      </c>
      <c r="N338" s="13">
        <f t="shared" si="505"/>
        <v>0.15429469560851444</v>
      </c>
      <c r="O338" s="13">
        <f t="shared" si="506"/>
        <v>0</v>
      </c>
      <c r="P338" s="13">
        <f t="shared" si="507"/>
        <v>0</v>
      </c>
      <c r="Q338" s="13">
        <f t="shared" si="508"/>
        <v>0.22766590671282702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0.2239513802897638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0.1652230941970394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9.7516419218217187E-2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4.7962685762128983E-2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0.91661418178849086</v>
      </c>
      <c r="BK338" s="14">
        <f t="shared" si="554"/>
        <v>5.228462495035234E-2</v>
      </c>
      <c r="BL338" s="14">
        <f t="shared" si="555"/>
        <v>0</v>
      </c>
      <c r="BM338" s="14">
        <f t="shared" si="556"/>
        <v>0.53465357946714942</v>
      </c>
      <c r="BN338" s="14">
        <f t="shared" si="557"/>
        <v>0.43424522727169379</v>
      </c>
    </row>
    <row r="339" spans="1:66" x14ac:dyDescent="0.25">
      <c r="A339" t="s">
        <v>349</v>
      </c>
      <c r="B339" t="s">
        <v>285</v>
      </c>
      <c r="C339" t="s">
        <v>282</v>
      </c>
      <c r="D339" s="11">
        <v>44417</v>
      </c>
      <c r="E339" s="10">
        <f>VLOOKUP(A339,home!$A$2:$E$405,3,FALSE)</f>
        <v>1.4559</v>
      </c>
      <c r="F339" s="10">
        <f>VLOOKUP(B339,home!$B$2:$E$405,3,FALSE)</f>
        <v>1.1161000000000001</v>
      </c>
      <c r="G339" s="10">
        <f>VLOOKUP(C339,away!$B$2:$E$405,4,FALSE)</f>
        <v>0.85860000000000003</v>
      </c>
      <c r="H339" s="10">
        <f>VLOOKUP(A339,away!$A$2:$E$405,3,FALSE)</f>
        <v>1.0662</v>
      </c>
      <c r="I339" s="10">
        <f>VLOOKUP(C339,away!$B$2:$E$405,3,FALSE)</f>
        <v>1.0550999999999999</v>
      </c>
      <c r="J339" s="10">
        <f>VLOOKUP(B339,home!$B$2:$E$405,4,FALSE)</f>
        <v>0.93789999999999996</v>
      </c>
      <c r="K339" s="12">
        <f t="shared" si="502"/>
        <v>1.3951648894140001</v>
      </c>
      <c r="L339" s="12">
        <f t="shared" si="503"/>
        <v>1.0550883727979998</v>
      </c>
      <c r="M339" s="13">
        <f t="shared" si="504"/>
        <v>8.6271734362049393E-2</v>
      </c>
      <c r="N339" s="13">
        <f t="shared" si="505"/>
        <v>0.12036329473078262</v>
      </c>
      <c r="O339" s="13">
        <f t="shared" si="506"/>
        <v>9.1024303826515982E-2</v>
      </c>
      <c r="P339" s="13">
        <f t="shared" si="507"/>
        <v>0.1269939127821075</v>
      </c>
      <c r="Q339" s="13">
        <f t="shared" si="508"/>
        <v>8.3963321391288523E-2</v>
      </c>
      <c r="R339" s="13">
        <f t="shared" si="509"/>
        <v>4.8019342304694741E-2</v>
      </c>
      <c r="S339" s="13">
        <f t="shared" si="510"/>
        <v>4.6734466401326731E-2</v>
      </c>
      <c r="T339" s="13">
        <f t="shared" si="511"/>
        <v>8.8588724141450095E-2</v>
      </c>
      <c r="U339" s="13">
        <f t="shared" si="512"/>
        <v>6.699490039626245E-2</v>
      </c>
      <c r="V339" s="13">
        <f t="shared" si="513"/>
        <v>7.6437971692012285E-3</v>
      </c>
      <c r="W339" s="13">
        <f t="shared" si="514"/>
        <v>3.9047559334569729E-2</v>
      </c>
      <c r="X339" s="13">
        <f t="shared" si="515"/>
        <v>4.1198625840044523E-2</v>
      </c>
      <c r="Y339" s="13">
        <f t="shared" si="516"/>
        <v>2.17340955495431E-2</v>
      </c>
      <c r="Z339" s="13">
        <f t="shared" si="517"/>
        <v>1.6888216578363514E-2</v>
      </c>
      <c r="AA339" s="13">
        <f t="shared" si="518"/>
        <v>2.3561846814952214E-2</v>
      </c>
      <c r="AB339" s="13">
        <f t="shared" si="519"/>
        <v>1.643633070298621E-2</v>
      </c>
      <c r="AC339" s="13">
        <f t="shared" si="520"/>
        <v>7.0323997063448634E-4</v>
      </c>
      <c r="AD339" s="13">
        <f t="shared" si="521"/>
        <v>1.3619445950225399E-2</v>
      </c>
      <c r="AE339" s="13">
        <f t="shared" si="522"/>
        <v>1.4369719066033623E-2</v>
      </c>
      <c r="AF339" s="13">
        <f t="shared" si="523"/>
        <v>7.5806617534729046E-3</v>
      </c>
      <c r="AG339" s="13">
        <f t="shared" si="524"/>
        <v>2.6660893580679203E-3</v>
      </c>
      <c r="AH339" s="13">
        <f t="shared" si="525"/>
        <v>4.4546402372814403E-3</v>
      </c>
      <c r="AI339" s="13">
        <f t="shared" si="526"/>
        <v>6.2149576540259151E-3</v>
      </c>
      <c r="AJ339" s="13">
        <f t="shared" si="527"/>
        <v>4.3354453540458806E-3</v>
      </c>
      <c r="AK339" s="13">
        <f t="shared" si="528"/>
        <v>2.0162203793126199E-3</v>
      </c>
      <c r="AL339" s="13">
        <f t="shared" si="529"/>
        <v>4.1407395437703732E-5</v>
      </c>
      <c r="AM339" s="13">
        <f t="shared" si="530"/>
        <v>3.8002745606052326E-3</v>
      </c>
      <c r="AN339" s="13">
        <f t="shared" si="531"/>
        <v>4.0096255023346081E-3</v>
      </c>
      <c r="AO339" s="13">
        <f t="shared" si="532"/>
        <v>2.1152546233937923E-3</v>
      </c>
      <c r="AP339" s="13">
        <f t="shared" si="533"/>
        <v>7.4392685288333428E-4</v>
      </c>
      <c r="AQ339" s="13">
        <f t="shared" si="534"/>
        <v>1.9622714317235349E-4</v>
      </c>
      <c r="AR339" s="13">
        <f t="shared" si="535"/>
        <v>9.4000782387075447E-4</v>
      </c>
      <c r="AS339" s="13">
        <f t="shared" si="536"/>
        <v>1.3114659116389359E-3</v>
      </c>
      <c r="AT339" s="13">
        <f t="shared" si="537"/>
        <v>9.1485559679098361E-4</v>
      </c>
      <c r="AU339" s="13">
        <f t="shared" si="538"/>
        <v>4.2545813584222384E-4</v>
      </c>
      <c r="AV339" s="13">
        <f t="shared" si="539"/>
        <v>1.4839606326065073E-4</v>
      </c>
      <c r="AW339" s="13">
        <f t="shared" si="540"/>
        <v>1.6931279867021791E-6</v>
      </c>
      <c r="AX339" s="13">
        <f t="shared" si="541"/>
        <v>8.8366827284827381E-4</v>
      </c>
      <c r="AY339" s="13">
        <f t="shared" si="542"/>
        <v>9.3234812009270417E-4</v>
      </c>
      <c r="AZ339" s="13">
        <f t="shared" si="543"/>
        <v>4.9185483045494267E-4</v>
      </c>
      <c r="BA339" s="13">
        <f t="shared" si="544"/>
        <v>1.7298343757251387E-4</v>
      </c>
      <c r="BB339" s="13">
        <f t="shared" si="545"/>
        <v>4.562820341734701E-5</v>
      </c>
      <c r="BC339" s="13">
        <f t="shared" si="546"/>
        <v>9.6283573794609618E-6</v>
      </c>
      <c r="BD339" s="13">
        <f t="shared" si="547"/>
        <v>1.6529855421753046E-4</v>
      </c>
      <c r="BE339" s="13">
        <f t="shared" si="548"/>
        <v>2.3061873911519497E-4</v>
      </c>
      <c r="BF339" s="13">
        <f t="shared" si="549"/>
        <v>1.6087558382722357E-4</v>
      </c>
      <c r="BG339" s="13">
        <f t="shared" si="550"/>
        <v>7.4815988706573692E-5</v>
      </c>
      <c r="BH339" s="13">
        <f t="shared" si="551"/>
        <v>2.6095160152551492E-5</v>
      </c>
      <c r="BI339" s="13">
        <f t="shared" si="552"/>
        <v>7.2814102456950228E-6</v>
      </c>
      <c r="BJ339" s="14">
        <f t="shared" si="553"/>
        <v>0.44653295701963291</v>
      </c>
      <c r="BK339" s="14">
        <f t="shared" si="554"/>
        <v>0.26932090620084975</v>
      </c>
      <c r="BL339" s="14">
        <f t="shared" si="555"/>
        <v>0.26746315663774578</v>
      </c>
      <c r="BM339" s="14">
        <f t="shared" si="556"/>
        <v>0.44263867204704727</v>
      </c>
      <c r="BN339" s="14">
        <f t="shared" si="557"/>
        <v>0.55663590939743868</v>
      </c>
    </row>
    <row r="340" spans="1:66" x14ac:dyDescent="0.25">
      <c r="A340" t="s">
        <v>349</v>
      </c>
      <c r="B340" t="s">
        <v>289</v>
      </c>
      <c r="C340" t="s">
        <v>288</v>
      </c>
      <c r="D340" s="11">
        <v>44417</v>
      </c>
      <c r="E340" s="10">
        <f>VLOOKUP(A340,home!$A$2:$E$405,3,FALSE)</f>
        <v>1.4559</v>
      </c>
      <c r="F340" s="10">
        <f>VLOOKUP(B340,home!$B$2:$E$405,3,FALSE)</f>
        <v>0.76319999999999999</v>
      </c>
      <c r="G340" s="10">
        <f>VLOOKUP(C340,away!$B$2:$E$405,4,FALSE)</f>
        <v>1.5264</v>
      </c>
      <c r="H340" s="10">
        <f>VLOOKUP(A340,away!$A$2:$E$405,3,FALSE)</f>
        <v>1.0662</v>
      </c>
      <c r="I340" s="10">
        <f>VLOOKUP(C340,away!$B$2:$E$405,3,FALSE)</f>
        <v>0.93789999999999996</v>
      </c>
      <c r="J340" s="10">
        <f>VLOOKUP(B340,home!$B$2:$E$405,4,FALSE)</f>
        <v>1.1463000000000001</v>
      </c>
      <c r="K340" s="12">
        <f t="shared" si="502"/>
        <v>1.696048492032</v>
      </c>
      <c r="L340" s="12">
        <f t="shared" si="503"/>
        <v>1.1462873677740002</v>
      </c>
      <c r="M340" s="13">
        <f t="shared" si="504"/>
        <v>5.8289351067960009E-2</v>
      </c>
      <c r="N340" s="13">
        <f t="shared" si="505"/>
        <v>9.8861565980337421E-2</v>
      </c>
      <c r="O340" s="13">
        <f t="shared" si="506"/>
        <v>6.6816346804946497E-2</v>
      </c>
      <c r="P340" s="13">
        <f t="shared" si="507"/>
        <v>0.11332376424161662</v>
      </c>
      <c r="Q340" s="13">
        <f t="shared" si="508"/>
        <v>8.3837004950436694E-2</v>
      </c>
      <c r="R340" s="13">
        <f t="shared" si="509"/>
        <v>3.8295367151658426E-2</v>
      </c>
      <c r="S340" s="13">
        <f t="shared" si="510"/>
        <v>5.5079852951684966E-2</v>
      </c>
      <c r="T340" s="13">
        <f t="shared" si="511"/>
        <v>9.6101299726691916E-2</v>
      </c>
      <c r="U340" s="13">
        <f t="shared" si="512"/>
        <v>6.4950799709382057E-2</v>
      </c>
      <c r="V340" s="13">
        <f t="shared" si="513"/>
        <v>1.1898221079643086E-2</v>
      </c>
      <c r="W340" s="13">
        <f t="shared" si="514"/>
        <v>4.7397208607555821E-2</v>
      </c>
      <c r="X340" s="13">
        <f t="shared" si="515"/>
        <v>5.4330821494590356E-2</v>
      </c>
      <c r="Y340" s="13">
        <f t="shared" si="516"/>
        <v>3.1139367180016527E-2</v>
      </c>
      <c r="Z340" s="13">
        <f t="shared" si="517"/>
        <v>1.4632498536737823E-2</v>
      </c>
      <c r="AA340" s="13">
        <f t="shared" si="518"/>
        <v>2.4817427077894631E-2</v>
      </c>
      <c r="AB340" s="13">
        <f t="shared" si="519"/>
        <v>2.1045779885788665E-2</v>
      </c>
      <c r="AC340" s="13">
        <f t="shared" si="520"/>
        <v>1.4457520711545283E-3</v>
      </c>
      <c r="AD340" s="13">
        <f t="shared" si="521"/>
        <v>2.0096991046342792E-2</v>
      </c>
      <c r="AE340" s="13">
        <f t="shared" si="522"/>
        <v>2.3036926966689929E-2</v>
      </c>
      <c r="AF340" s="13">
        <f t="shared" si="523"/>
        <v>1.3203469187124442E-2</v>
      </c>
      <c r="AG340" s="13">
        <f t="shared" si="524"/>
        <v>5.0449899799980017E-3</v>
      </c>
      <c r="AH340" s="13">
        <f t="shared" si="525"/>
        <v>4.1932620579085257E-3</v>
      </c>
      <c r="AI340" s="13">
        <f t="shared" si="526"/>
        <v>7.111975790010756E-3</v>
      </c>
      <c r="AJ340" s="13">
        <f t="shared" si="527"/>
        <v>6.03112790700792E-3</v>
      </c>
      <c r="AK340" s="13">
        <f t="shared" si="528"/>
        <v>3.4096951306442978E-3</v>
      </c>
      <c r="AL340" s="13">
        <f t="shared" si="529"/>
        <v>1.124308738124908E-4</v>
      </c>
      <c r="AM340" s="13">
        <f t="shared" si="530"/>
        <v>6.8170942717060588E-3</v>
      </c>
      <c r="AN340" s="13">
        <f t="shared" si="531"/>
        <v>7.8143490485811529E-3</v>
      </c>
      <c r="AO340" s="13">
        <f t="shared" si="532"/>
        <v>4.4787448008826768E-3</v>
      </c>
      <c r="AP340" s="13">
        <f t="shared" si="533"/>
        <v>1.7113095295784319E-3</v>
      </c>
      <c r="AQ340" s="13">
        <f t="shared" si="534"/>
        <v>4.9041312402675564E-4</v>
      </c>
      <c r="AR340" s="13">
        <f t="shared" si="535"/>
        <v>9.6133666534931029E-4</v>
      </c>
      <c r="AS340" s="13">
        <f t="shared" si="536"/>
        <v>1.6304736016007689E-3</v>
      </c>
      <c r="AT340" s="13">
        <f t="shared" si="537"/>
        <v>1.3826811466464846E-3</v>
      </c>
      <c r="AU340" s="13">
        <f t="shared" si="538"/>
        <v>7.8169809124361547E-4</v>
      </c>
      <c r="AV340" s="13">
        <f t="shared" si="539"/>
        <v>3.3144946721950662E-4</v>
      </c>
      <c r="AW340" s="13">
        <f t="shared" si="540"/>
        <v>6.0717636354798327E-6</v>
      </c>
      <c r="AX340" s="13">
        <f t="shared" si="541"/>
        <v>1.9270204099278419E-3</v>
      </c>
      <c r="AY340" s="13">
        <f t="shared" si="542"/>
        <v>2.2089191533429609E-3</v>
      </c>
      <c r="AZ340" s="13">
        <f t="shared" si="543"/>
        <v>1.2660280609555379E-3</v>
      </c>
      <c r="BA340" s="13">
        <f t="shared" si="544"/>
        <v>4.8374399117358198E-4</v>
      </c>
      <c r="BB340" s="13">
        <f t="shared" si="545"/>
        <v>1.3862740657971358E-4</v>
      </c>
      <c r="BC340" s="13">
        <f t="shared" si="546"/>
        <v>3.1781368997919195E-5</v>
      </c>
      <c r="BD340" s="13">
        <f t="shared" si="547"/>
        <v>1.8366134594464923E-4</v>
      </c>
      <c r="BE340" s="13">
        <f t="shared" si="548"/>
        <v>3.1149854883398976E-4</v>
      </c>
      <c r="BF340" s="13">
        <f t="shared" si="549"/>
        <v>2.6415832201002239E-4</v>
      </c>
      <c r="BG340" s="13">
        <f t="shared" si="550"/>
        <v>1.4934177456760064E-4</v>
      </c>
      <c r="BH340" s="13">
        <f t="shared" si="551"/>
        <v>6.3322722888190471E-5</v>
      </c>
      <c r="BI340" s="13">
        <f t="shared" si="552"/>
        <v>2.1479681733175133E-5</v>
      </c>
      <c r="BJ340" s="14">
        <f t="shared" si="553"/>
        <v>0.50041767628553646</v>
      </c>
      <c r="BK340" s="14">
        <f t="shared" si="554"/>
        <v>0.24235829143921464</v>
      </c>
      <c r="BL340" s="14">
        <f t="shared" si="555"/>
        <v>0.24275288288327909</v>
      </c>
      <c r="BM340" s="14">
        <f t="shared" si="556"/>
        <v>0.53853510155810491</v>
      </c>
      <c r="BN340" s="14">
        <f t="shared" si="557"/>
        <v>0.45942340019695566</v>
      </c>
    </row>
    <row r="341" spans="1:66" x14ac:dyDescent="0.25">
      <c r="A341" t="s">
        <v>290</v>
      </c>
      <c r="B341" t="s">
        <v>313</v>
      </c>
      <c r="C341" t="s">
        <v>302</v>
      </c>
      <c r="D341" s="11">
        <v>44417</v>
      </c>
      <c r="E341" s="10">
        <f>VLOOKUP(A341,home!$A$2:$E$405,3,FALSE)</f>
        <v>1.5758000000000001</v>
      </c>
      <c r="F341" s="10">
        <f>VLOOKUP(B341,home!$B$2:$E$405,3,FALSE)</f>
        <v>0.75</v>
      </c>
      <c r="G341" s="10">
        <f>VLOOKUP(C341,away!$B$2:$E$405,4,FALSE)</f>
        <v>0.88839999999999997</v>
      </c>
      <c r="H341" s="10">
        <f>VLOOKUP(A341,away!$A$2:$E$405,3,FALSE)</f>
        <v>1.1246</v>
      </c>
      <c r="I341" s="10">
        <f>VLOOKUP(C341,away!$B$2:$E$405,3,FALSE)</f>
        <v>0.80030000000000001</v>
      </c>
      <c r="J341" s="10">
        <f>VLOOKUP(B341,home!$B$2:$E$405,4,FALSE)</f>
        <v>1.2125999999999999</v>
      </c>
      <c r="K341" s="12">
        <f t="shared" si="502"/>
        <v>1.04995554</v>
      </c>
      <c r="L341" s="12">
        <f t="shared" si="503"/>
        <v>1.0913610749880001</v>
      </c>
      <c r="M341" s="13">
        <f t="shared" si="504"/>
        <v>0.11750003882317241</v>
      </c>
      <c r="N341" s="13">
        <f t="shared" si="505"/>
        <v>0.12336981671260493</v>
      </c>
      <c r="O341" s="13">
        <f t="shared" si="506"/>
        <v>0.12823496868118917</v>
      </c>
      <c r="P341" s="13">
        <f t="shared" si="507"/>
        <v>0.13464101578854104</v>
      </c>
      <c r="Q341" s="13">
        <f t="shared" si="508"/>
        <v>6.4766411263092072E-2</v>
      </c>
      <c r="R341" s="13">
        <f t="shared" si="509"/>
        <v>6.997532663547755E-2</v>
      </c>
      <c r="S341" s="13">
        <f t="shared" si="510"/>
        <v>3.8570632218793498E-2</v>
      </c>
      <c r="T341" s="13">
        <f t="shared" si="511"/>
        <v>7.0683540219203075E-2</v>
      </c>
      <c r="U341" s="13">
        <f t="shared" si="512"/>
        <v>7.3470981864229221E-2</v>
      </c>
      <c r="V341" s="13">
        <f t="shared" si="513"/>
        <v>4.9108154947174083E-3</v>
      </c>
      <c r="W341" s="13">
        <f t="shared" si="514"/>
        <v>2.266728410386731E-2</v>
      </c>
      <c r="X341" s="13">
        <f t="shared" si="515"/>
        <v>2.473819154665503E-2</v>
      </c>
      <c r="Y341" s="13">
        <f t="shared" si="516"/>
        <v>1.3499149659808243E-2</v>
      </c>
      <c r="Z341" s="13">
        <f t="shared" si="517"/>
        <v>2.545611589984375E-2</v>
      </c>
      <c r="AA341" s="13">
        <f t="shared" si="518"/>
        <v>2.6727789915923027E-2</v>
      </c>
      <c r="AB341" s="13">
        <f t="shared" si="519"/>
        <v>1.4031495547089757E-2</v>
      </c>
      <c r="AC341" s="13">
        <f t="shared" si="520"/>
        <v>3.5170051494296949E-4</v>
      </c>
      <c r="AD341" s="13">
        <f t="shared" si="521"/>
        <v>5.9499101304023522E-3</v>
      </c>
      <c r="AE341" s="13">
        <f t="shared" si="522"/>
        <v>6.4935003159979025E-3</v>
      </c>
      <c r="AF341" s="13">
        <f t="shared" si="523"/>
        <v>3.543376742651194E-3</v>
      </c>
      <c r="AG341" s="13">
        <f t="shared" si="524"/>
        <v>1.2890344836490955E-3</v>
      </c>
      <c r="AH341" s="13">
        <f t="shared" si="525"/>
        <v>6.9454535033681456E-3</v>
      </c>
      <c r="AI341" s="13">
        <f t="shared" si="526"/>
        <v>7.2924173836737931E-3</v>
      </c>
      <c r="AJ341" s="13">
        <f t="shared" si="527"/>
        <v>3.8283570159903021E-3</v>
      </c>
      <c r="AK341" s="13">
        <f t="shared" si="528"/>
        <v>1.339868219345629E-3</v>
      </c>
      <c r="AL341" s="13">
        <f t="shared" si="529"/>
        <v>1.6120271979326622E-5</v>
      </c>
      <c r="AM341" s="13">
        <f t="shared" si="530"/>
        <v>1.249428220783615E-3</v>
      </c>
      <c r="AN341" s="13">
        <f t="shared" si="531"/>
        <v>1.3635773261547503E-3</v>
      </c>
      <c r="AO341" s="13">
        <f t="shared" si="532"/>
        <v>7.4407760825075542E-4</v>
      </c>
      <c r="AP341" s="13">
        <f t="shared" si="533"/>
        <v>2.7068577947168154E-4</v>
      </c>
      <c r="AQ341" s="13">
        <f t="shared" si="534"/>
        <v>7.3853980817044755E-5</v>
      </c>
      <c r="AR341" s="13">
        <f t="shared" si="535"/>
        <v>1.5159995203430064E-3</v>
      </c>
      <c r="AS341" s="13">
        <f t="shared" si="536"/>
        <v>1.5917320950214822E-3</v>
      </c>
      <c r="AT341" s="13">
        <f t="shared" si="537"/>
        <v>8.3562396568180586E-4</v>
      </c>
      <c r="AU341" s="13">
        <f t="shared" si="538"/>
        <v>2.9245600404146071E-4</v>
      </c>
      <c r="AV341" s="13">
        <f t="shared" si="539"/>
        <v>7.6766450412398489E-5</v>
      </c>
      <c r="AW341" s="13">
        <f t="shared" si="540"/>
        <v>5.1310852882885565E-7</v>
      </c>
      <c r="AX341" s="13">
        <f t="shared" si="541"/>
        <v>2.1864068037401657E-4</v>
      </c>
      <c r="AY341" s="13">
        <f t="shared" si="542"/>
        <v>2.3861592796909443E-4</v>
      </c>
      <c r="AZ341" s="13">
        <f t="shared" si="543"/>
        <v>1.3020806782880503E-4</v>
      </c>
      <c r="BA341" s="13">
        <f t="shared" si="544"/>
        <v>4.7368005625918376E-5</v>
      </c>
      <c r="BB341" s="13">
        <f t="shared" si="545"/>
        <v>1.2923899384984974E-5</v>
      </c>
      <c r="BC341" s="13">
        <f t="shared" si="546"/>
        <v>2.8209281451667913E-6</v>
      </c>
      <c r="BD341" s="13">
        <f t="shared" si="547"/>
        <v>2.7575047770047261E-4</v>
      </c>
      <c r="BE341" s="13">
        <f t="shared" si="548"/>
        <v>2.8952574171925763E-4</v>
      </c>
      <c r="BF341" s="13">
        <f t="shared" si="549"/>
        <v>1.5199457824537183E-4</v>
      </c>
      <c r="BG341" s="13">
        <f t="shared" si="550"/>
        <v>5.3195849826230554E-5</v>
      </c>
      <c r="BH341" s="13">
        <f t="shared" si="551"/>
        <v>1.3963319307514699E-5</v>
      </c>
      <c r="BI341" s="13">
        <f t="shared" si="552"/>
        <v>2.9321728927428055E-6</v>
      </c>
      <c r="BJ341" s="14">
        <f t="shared" si="553"/>
        <v>0.34135241560273716</v>
      </c>
      <c r="BK341" s="14">
        <f t="shared" si="554"/>
        <v>0.29622893904011571</v>
      </c>
      <c r="BL341" s="14">
        <f t="shared" si="555"/>
        <v>0.33694659894147844</v>
      </c>
      <c r="BM341" s="14">
        <f t="shared" si="556"/>
        <v>0.36125838876065763</v>
      </c>
      <c r="BN341" s="14">
        <f t="shared" si="557"/>
        <v>0.63848757790407717</v>
      </c>
    </row>
    <row r="342" spans="1:66" x14ac:dyDescent="0.25">
      <c r="A342" t="s">
        <v>290</v>
      </c>
      <c r="B342" t="s">
        <v>297</v>
      </c>
      <c r="C342" t="s">
        <v>294</v>
      </c>
      <c r="D342" s="11">
        <v>44417</v>
      </c>
      <c r="E342" s="10">
        <f>VLOOKUP(A342,home!$A$2:$E$405,3,FALSE)</f>
        <v>1.5758000000000001</v>
      </c>
      <c r="F342" s="10">
        <f>VLOOKUP(B342,home!$B$2:$E$405,3,FALSE)</f>
        <v>1.1423000000000001</v>
      </c>
      <c r="G342" s="10">
        <f>VLOOKUP(C342,away!$B$2:$E$405,4,FALSE)</f>
        <v>0.74039999999999995</v>
      </c>
      <c r="H342" s="10">
        <f>VLOOKUP(A342,away!$A$2:$E$405,3,FALSE)</f>
        <v>1.1246</v>
      </c>
      <c r="I342" s="10">
        <f>VLOOKUP(C342,away!$B$2:$E$405,3,FALSE)</f>
        <v>0.74099999999999999</v>
      </c>
      <c r="J342" s="10">
        <f>VLOOKUP(B342,home!$B$2:$E$405,4,FALSE)</f>
        <v>0.71140000000000003</v>
      </c>
      <c r="K342" s="12">
        <f t="shared" si="502"/>
        <v>1.3327469061360002</v>
      </c>
      <c r="L342" s="12">
        <f t="shared" si="503"/>
        <v>0.59282996604000004</v>
      </c>
      <c r="M342" s="13">
        <f t="shared" si="504"/>
        <v>0.14579162945865451</v>
      </c>
      <c r="N342" s="13">
        <f t="shared" si="505"/>
        <v>0.19430334310154793</v>
      </c>
      <c r="O342" s="13">
        <f t="shared" si="506"/>
        <v>8.6429646740890417E-2</v>
      </c>
      <c r="P342" s="13">
        <f t="shared" si="507"/>
        <v>0.11518884429234913</v>
      </c>
      <c r="Q342" s="13">
        <f t="shared" si="508"/>
        <v>0.12947858968523487</v>
      </c>
      <c r="R342" s="13">
        <f t="shared" si="509"/>
        <v>2.5619042271125637E-2</v>
      </c>
      <c r="S342" s="13">
        <f t="shared" si="510"/>
        <v>2.2752454819722528E-2</v>
      </c>
      <c r="T342" s="13">
        <f t="shared" si="511"/>
        <v>7.6758787926004893E-2</v>
      </c>
      <c r="U342" s="13">
        <f t="shared" si="512"/>
        <v>3.4143699325010102E-2</v>
      </c>
      <c r="V342" s="13">
        <f t="shared" si="513"/>
        <v>1.997393269977347E-3</v>
      </c>
      <c r="W342" s="13">
        <f t="shared" si="514"/>
        <v>5.7520729937949835E-2</v>
      </c>
      <c r="X342" s="13">
        <f t="shared" si="515"/>
        <v>3.4100012375710809E-2</v>
      </c>
      <c r="Y342" s="13">
        <f t="shared" si="516"/>
        <v>1.0107754589328114E-2</v>
      </c>
      <c r="Z342" s="13">
        <f t="shared" si="517"/>
        <v>5.0625786531895804E-3</v>
      </c>
      <c r="AA342" s="13">
        <f t="shared" si="518"/>
        <v>6.7471360371085714E-3</v>
      </c>
      <c r="AB342" s="13">
        <f t="shared" si="519"/>
        <v>4.4961123393675818E-3</v>
      </c>
      <c r="AC342" s="13">
        <f t="shared" si="520"/>
        <v>9.8632815555116821E-5</v>
      </c>
      <c r="AD342" s="13">
        <f t="shared" si="521"/>
        <v>1.916514371587175E-2</v>
      </c>
      <c r="AE342" s="13">
        <f t="shared" si="522"/>
        <v>1.1361671498231968E-2</v>
      </c>
      <c r="AF342" s="13">
        <f t="shared" si="523"/>
        <v>3.3677696642272479E-3</v>
      </c>
      <c r="AG342" s="13">
        <f t="shared" si="524"/>
        <v>6.6550492522479405E-4</v>
      </c>
      <c r="AH342" s="13">
        <f t="shared" si="525"/>
        <v>7.5031208276130177E-4</v>
      </c>
      <c r="AI342" s="13">
        <f t="shared" si="526"/>
        <v>9.9997610693658336E-4</v>
      </c>
      <c r="AJ342" s="13">
        <f t="shared" si="527"/>
        <v>6.6635753136482694E-4</v>
      </c>
      <c r="AK342" s="13">
        <f t="shared" si="528"/>
        <v>2.9602864610229877E-4</v>
      </c>
      <c r="AL342" s="13">
        <f t="shared" si="529"/>
        <v>3.1171611361450239E-6</v>
      </c>
      <c r="AM342" s="13">
        <f t="shared" si="530"/>
        <v>5.108457198595975E-3</v>
      </c>
      <c r="AN342" s="13">
        <f t="shared" si="531"/>
        <v>3.0284465075604457E-3</v>
      </c>
      <c r="AO342" s="13">
        <f t="shared" si="532"/>
        <v>8.9767692011550801E-4</v>
      </c>
      <c r="AP342" s="13">
        <f t="shared" si="533"/>
        <v>1.7738992602232286E-4</v>
      </c>
      <c r="AQ342" s="13">
        <f t="shared" si="534"/>
        <v>2.6290515954912937E-5</v>
      </c>
      <c r="AR342" s="13">
        <f t="shared" si="535"/>
        <v>8.8961497308556874E-5</v>
      </c>
      <c r="AS342" s="13">
        <f t="shared" si="536"/>
        <v>1.1856316030320528E-4</v>
      </c>
      <c r="AT342" s="13">
        <f t="shared" si="537"/>
        <v>7.9007342537901741E-5</v>
      </c>
      <c r="AU342" s="13">
        <f t="shared" si="538"/>
        <v>3.5098930443138601E-5</v>
      </c>
      <c r="AV342" s="13">
        <f t="shared" si="539"/>
        <v>1.1694497739193903E-5</v>
      </c>
      <c r="AW342" s="13">
        <f t="shared" si="540"/>
        <v>6.8412361700131312E-8</v>
      </c>
      <c r="AX342" s="13">
        <f t="shared" si="541"/>
        <v>1.1347134210928284E-3</v>
      </c>
      <c r="AY342" s="13">
        <f t="shared" si="542"/>
        <v>6.7269211889159374E-4</v>
      </c>
      <c r="AZ342" s="13">
        <f t="shared" si="543"/>
        <v>1.9939602299893965E-4</v>
      </c>
      <c r="BA342" s="13">
        <f t="shared" si="544"/>
        <v>3.9402645847657493E-5</v>
      </c>
      <c r="BB342" s="13">
        <f t="shared" si="545"/>
        <v>5.8397672999382335E-6</v>
      </c>
      <c r="BC342" s="13">
        <f t="shared" si="546"/>
        <v>6.9239781002077732E-7</v>
      </c>
      <c r="BD342" s="13">
        <f t="shared" si="547"/>
        <v>8.7898402380498883E-6</v>
      </c>
      <c r="BE342" s="13">
        <f t="shared" si="548"/>
        <v>1.1714632382690713E-5</v>
      </c>
      <c r="BF342" s="13">
        <f t="shared" si="549"/>
        <v>7.8063200322758244E-6</v>
      </c>
      <c r="BG342" s="13">
        <f t="shared" si="550"/>
        <v>3.4679496237743639E-6</v>
      </c>
      <c r="BH342" s="13">
        <f t="shared" si="551"/>
        <v>1.1554747829301965E-6</v>
      </c>
      <c r="BI342" s="13">
        <f t="shared" si="552"/>
        <v>3.079910884136771E-7</v>
      </c>
      <c r="BJ342" s="14">
        <f t="shared" si="553"/>
        <v>0.54812030486152241</v>
      </c>
      <c r="BK342" s="14">
        <f t="shared" si="554"/>
        <v>0.28650476393628638</v>
      </c>
      <c r="BL342" s="14">
        <f t="shared" si="555"/>
        <v>0.16051487871714748</v>
      </c>
      <c r="BM342" s="14">
        <f t="shared" si="556"/>
        <v>0.30271880691181352</v>
      </c>
      <c r="BN342" s="14">
        <f t="shared" si="557"/>
        <v>0.69681109554980247</v>
      </c>
    </row>
    <row r="343" spans="1:66" x14ac:dyDescent="0.25">
      <c r="A343" t="s">
        <v>290</v>
      </c>
      <c r="B343" t="s">
        <v>303</v>
      </c>
      <c r="C343" t="s">
        <v>317</v>
      </c>
      <c r="D343" s="11">
        <v>44417</v>
      </c>
      <c r="E343" s="10">
        <f>VLOOKUP(A343,home!$A$2:$E$405,3,FALSE)</f>
        <v>1.5758000000000001</v>
      </c>
      <c r="F343" s="10">
        <f>VLOOKUP(B343,home!$B$2:$E$405,3,FALSE)</f>
        <v>1.0577000000000001</v>
      </c>
      <c r="G343" s="10">
        <f>VLOOKUP(C343,away!$B$2:$E$405,4,FALSE)</f>
        <v>1.0961000000000001</v>
      </c>
      <c r="H343" s="10">
        <f>VLOOKUP(A343,away!$A$2:$E$405,3,FALSE)</f>
        <v>1.1246</v>
      </c>
      <c r="I343" s="10">
        <f>VLOOKUP(C343,away!$B$2:$E$405,3,FALSE)</f>
        <v>1.0508999999999999</v>
      </c>
      <c r="J343" s="10">
        <f>VLOOKUP(B343,home!$B$2:$E$405,4,FALSE)</f>
        <v>1.0374000000000001</v>
      </c>
      <c r="K343" s="12">
        <f t="shared" si="502"/>
        <v>1.8268958037260004</v>
      </c>
      <c r="L343" s="12">
        <f t="shared" si="503"/>
        <v>1.226043036036</v>
      </c>
      <c r="M343" s="13">
        <f t="shared" si="504"/>
        <v>4.7219948415142175E-2</v>
      </c>
      <c r="N343" s="13">
        <f t="shared" si="505"/>
        <v>8.6265925611781424E-2</v>
      </c>
      <c r="O343" s="13">
        <f t="shared" si="506"/>
        <v>5.7893688916364219E-2</v>
      </c>
      <c r="P343" s="13">
        <f t="shared" si="507"/>
        <v>0.10576573734352424</v>
      </c>
      <c r="Q343" s="13">
        <f t="shared" si="508"/>
        <v>7.8799428752351408E-2</v>
      </c>
      <c r="R343" s="13">
        <f t="shared" si="509"/>
        <v>3.5490077063171456E-2</v>
      </c>
      <c r="S343" s="13">
        <f t="shared" si="510"/>
        <v>5.9224922788311353E-2</v>
      </c>
      <c r="T343" s="13">
        <f t="shared" si="511"/>
        <v>9.6611490865435398E-2</v>
      </c>
      <c r="U343" s="13">
        <f t="shared" si="512"/>
        <v>6.4836672860620295E-2</v>
      </c>
      <c r="V343" s="13">
        <f t="shared" si="513"/>
        <v>1.4739457082249113E-2</v>
      </c>
      <c r="W343" s="13">
        <f t="shared" si="514"/>
        <v>4.7986115241225584E-2</v>
      </c>
      <c r="X343" s="13">
        <f t="shared" si="515"/>
        <v>5.8833042417925592E-2</v>
      </c>
      <c r="Y343" s="13">
        <f t="shared" si="516"/>
        <v>3.6065920972654132E-2</v>
      </c>
      <c r="Z343" s="13">
        <f t="shared" si="517"/>
        <v>1.4504120610560787E-2</v>
      </c>
      <c r="AA343" s="13">
        <f t="shared" si="518"/>
        <v>2.6497517080169293E-2</v>
      </c>
      <c r="AB343" s="13">
        <f t="shared" si="519"/>
        <v>2.4204101381459654E-2</v>
      </c>
      <c r="AC343" s="13">
        <f t="shared" si="520"/>
        <v>2.0633884601081545E-3</v>
      </c>
      <c r="AD343" s="13">
        <f t="shared" si="521"/>
        <v>2.1916408142826815E-2</v>
      </c>
      <c r="AE343" s="13">
        <f t="shared" si="522"/>
        <v>2.68704595784355E-2</v>
      </c>
      <c r="AF343" s="13">
        <f t="shared" si="523"/>
        <v>1.647216992061384E-2</v>
      </c>
      <c r="AG343" s="13">
        <f t="shared" si="524"/>
        <v>6.7318630731900923E-3</v>
      </c>
      <c r="AH343" s="13">
        <f t="shared" si="525"/>
        <v>4.4456690171010673E-3</v>
      </c>
      <c r="AI343" s="13">
        <f t="shared" si="526"/>
        <v>8.1217740720966308E-3</v>
      </c>
      <c r="AJ343" s="13">
        <f t="shared" si="527"/>
        <v>7.4188174855619841E-3</v>
      </c>
      <c r="AK343" s="13">
        <f t="shared" si="528"/>
        <v>4.5178021776607563E-3</v>
      </c>
      <c r="AL343" s="13">
        <f t="shared" si="529"/>
        <v>1.8486746320923604E-4</v>
      </c>
      <c r="AM343" s="13">
        <f t="shared" si="530"/>
        <v>8.0077988137753353E-3</v>
      </c>
      <c r="AN343" s="13">
        <f t="shared" si="531"/>
        <v>9.8179059696065912E-3</v>
      </c>
      <c r="AO343" s="13">
        <f t="shared" si="532"/>
        <v>6.0185876212462165E-3</v>
      </c>
      <c r="AP343" s="13">
        <f t="shared" si="533"/>
        <v>2.459682479933801E-3</v>
      </c>
      <c r="AQ343" s="13">
        <f t="shared" si="534"/>
        <v>7.5391914384564875E-4</v>
      </c>
      <c r="AR343" s="13">
        <f t="shared" si="535"/>
        <v>1.0901163077875536E-3</v>
      </c>
      <c r="AS343" s="13">
        <f t="shared" si="536"/>
        <v>1.9915289082703624E-3</v>
      </c>
      <c r="AT343" s="13">
        <f t="shared" si="537"/>
        <v>1.8191579027590744E-3</v>
      </c>
      <c r="AU343" s="13">
        <f t="shared" si="538"/>
        <v>1.1078039796218481E-3</v>
      </c>
      <c r="AV343" s="13">
        <f t="shared" si="539"/>
        <v>5.0596061043052933E-4</v>
      </c>
      <c r="AW343" s="13">
        <f t="shared" si="540"/>
        <v>1.1502108874064159E-5</v>
      </c>
      <c r="AX343" s="13">
        <f t="shared" si="541"/>
        <v>2.4382356749947025E-3</v>
      </c>
      <c r="AY343" s="13">
        <f t="shared" si="542"/>
        <v>2.9893818695417907E-3</v>
      </c>
      <c r="AZ343" s="13">
        <f t="shared" si="543"/>
        <v>1.8325554116019954E-3</v>
      </c>
      <c r="BA343" s="13">
        <f t="shared" si="544"/>
        <v>7.4893060018157108E-4</v>
      </c>
      <c r="BB343" s="13">
        <f t="shared" si="545"/>
        <v>2.2955528670671926E-4</v>
      </c>
      <c r="BC343" s="13">
        <f t="shared" si="546"/>
        <v>5.6288932130404059E-5</v>
      </c>
      <c r="BD343" s="13">
        <f t="shared" si="547"/>
        <v>2.2275491793870115E-4</v>
      </c>
      <c r="BE343" s="13">
        <f t="shared" si="548"/>
        <v>4.0695002484154267E-4</v>
      </c>
      <c r="BF343" s="13">
        <f t="shared" si="549"/>
        <v>3.7172764635460306E-4</v>
      </c>
      <c r="BG343" s="13">
        <f t="shared" si="550"/>
        <v>2.2636922575138902E-4</v>
      </c>
      <c r="BH343" s="13">
        <f t="shared" si="551"/>
        <v>1.0338824715447902E-4</v>
      </c>
      <c r="BI343" s="13">
        <f t="shared" si="552"/>
        <v>3.7775910976220887E-5</v>
      </c>
      <c r="BJ343" s="14">
        <f t="shared" si="553"/>
        <v>0.51190566638000445</v>
      </c>
      <c r="BK343" s="14">
        <f t="shared" si="554"/>
        <v>0.23218770342208603</v>
      </c>
      <c r="BL343" s="14">
        <f t="shared" si="555"/>
        <v>0.24130965373609162</v>
      </c>
      <c r="BM343" s="14">
        <f t="shared" si="556"/>
        <v>0.5854944582857402</v>
      </c>
      <c r="BN343" s="14">
        <f t="shared" si="557"/>
        <v>0.41143480610233496</v>
      </c>
    </row>
    <row r="344" spans="1:66" x14ac:dyDescent="0.25">
      <c r="A344" t="s">
        <v>338</v>
      </c>
      <c r="B344" t="s">
        <v>77</v>
      </c>
      <c r="C344" t="s">
        <v>80</v>
      </c>
      <c r="D344" s="11">
        <v>44418</v>
      </c>
      <c r="E344" s="10">
        <f>VLOOKUP(A344,home!$A$2:$E$405,3,FALSE)</f>
        <v>1.3308</v>
      </c>
      <c r="F344" s="10">
        <f>VLOOKUP(B344,home!$B$2:$E$405,3,FALSE)</f>
        <v>1.2022999999999999</v>
      </c>
      <c r="G344" s="10">
        <f>VLOOKUP(C344,away!$B$2:$E$405,4,FALSE)</f>
        <v>1.2022999999999999</v>
      </c>
      <c r="H344" s="10">
        <f>VLOOKUP(A344,away!$A$2:$E$405,3,FALSE)</f>
        <v>0.86150000000000004</v>
      </c>
      <c r="I344" s="10">
        <f>VLOOKUP(C344,away!$B$2:$E$405,3,FALSE)</f>
        <v>1.8572</v>
      </c>
      <c r="J344" s="10">
        <f>VLOOKUP(B344,home!$B$2:$E$405,4,FALSE)</f>
        <v>2.3214999999999999</v>
      </c>
      <c r="K344" s="12">
        <f t="shared" si="502"/>
        <v>1.9237050559319997</v>
      </c>
      <c r="L344" s="12">
        <f t="shared" si="503"/>
        <v>3.7143484626999999</v>
      </c>
      <c r="M344" s="13">
        <f t="shared" si="504"/>
        <v>3.5597907332817476E-3</v>
      </c>
      <c r="N344" s="13">
        <f t="shared" si="505"/>
        <v>6.8479874316739785E-3</v>
      </c>
      <c r="O344" s="13">
        <f t="shared" si="506"/>
        <v>1.3222303237698763E-2</v>
      </c>
      <c r="P344" s="13">
        <f t="shared" si="507"/>
        <v>2.5435811589427159E-2</v>
      </c>
      <c r="Q344" s="13">
        <f t="shared" si="508"/>
        <v>6.5867540226350121E-3</v>
      </c>
      <c r="R344" s="13">
        <f t="shared" si="509"/>
        <v>2.455612085214982E-2</v>
      </c>
      <c r="S344" s="13">
        <f t="shared" si="510"/>
        <v>4.5436695559375635E-2</v>
      </c>
      <c r="T344" s="13">
        <f t="shared" si="511"/>
        <v>2.4465499678157396E-2</v>
      </c>
      <c r="U344" s="13">
        <f t="shared" si="512"/>
        <v>4.7238733837357813E-2</v>
      </c>
      <c r="V344" s="13">
        <f t="shared" si="513"/>
        <v>3.6073257424601185E-2</v>
      </c>
      <c r="W344" s="13">
        <f t="shared" si="514"/>
        <v>4.2236573385078038E-3</v>
      </c>
      <c r="X344" s="13">
        <f t="shared" si="515"/>
        <v>1.5688135142258034E-2</v>
      </c>
      <c r="Y344" s="13">
        <f t="shared" si="516"/>
        <v>2.9135600324137988E-2</v>
      </c>
      <c r="Z344" s="13">
        <f t="shared" si="517"/>
        <v>3.04033299123527E-2</v>
      </c>
      <c r="AA344" s="13">
        <f t="shared" si="518"/>
        <v>5.8487039469561485E-2</v>
      </c>
      <c r="AB344" s="13">
        <f t="shared" si="519"/>
        <v>5.6255906767044936E-2</v>
      </c>
      <c r="AC344" s="13">
        <f t="shared" si="520"/>
        <v>1.6109665005911291E-2</v>
      </c>
      <c r="AD344" s="13">
        <f t="shared" si="521"/>
        <v>2.0312677441529387E-3</v>
      </c>
      <c r="AE344" s="13">
        <f t="shared" si="522"/>
        <v>7.5448362228265637E-3</v>
      </c>
      <c r="AF344" s="13">
        <f t="shared" si="523"/>
        <v>1.4012075412789564E-2</v>
      </c>
      <c r="AG344" s="13">
        <f t="shared" si="524"/>
        <v>1.7348576922910461E-2</v>
      </c>
      <c r="AH344" s="13">
        <f t="shared" si="525"/>
        <v>2.8232140430227048E-2</v>
      </c>
      <c r="AI344" s="13">
        <f t="shared" si="526"/>
        <v>5.4310311285409987E-2</v>
      </c>
      <c r="AJ344" s="13">
        <f t="shared" si="527"/>
        <v>5.2238510204491981E-2</v>
      </c>
      <c r="AK344" s="13">
        <f t="shared" si="528"/>
        <v>3.3497162064912198E-2</v>
      </c>
      <c r="AL344" s="13">
        <f t="shared" si="529"/>
        <v>4.6043426095599763E-3</v>
      </c>
      <c r="AM344" s="13">
        <f t="shared" si="530"/>
        <v>7.8151200587571901E-4</v>
      </c>
      <c r="AN344" s="13">
        <f t="shared" si="531"/>
        <v>2.90280791760607E-3</v>
      </c>
      <c r="AO344" s="13">
        <f t="shared" si="532"/>
        <v>5.3910200631367474E-3</v>
      </c>
      <c r="AP344" s="13">
        <f t="shared" si="533"/>
        <v>6.6747090279656116E-3</v>
      </c>
      <c r="AQ344" s="13">
        <f t="shared" si="534"/>
        <v>6.198048804248471E-3</v>
      </c>
      <c r="AR344" s="13">
        <f t="shared" si="535"/>
        <v>2.097280148114887E-2</v>
      </c>
      <c r="AS344" s="13">
        <f t="shared" si="536"/>
        <v>4.034548424634421E-2</v>
      </c>
      <c r="AT344" s="13">
        <f t="shared" si="537"/>
        <v>3.8806406014358613E-2</v>
      </c>
      <c r="AU344" s="13">
        <f t="shared" si="538"/>
        <v>2.4884026484123876E-2</v>
      </c>
      <c r="AV344" s="13">
        <f t="shared" si="539"/>
        <v>1.196738188986372E-2</v>
      </c>
      <c r="AW344" s="13">
        <f t="shared" si="540"/>
        <v>9.1387387540468076E-4</v>
      </c>
      <c r="AX344" s="13">
        <f t="shared" si="541"/>
        <v>2.5056643282911345E-4</v>
      </c>
      <c r="AY344" s="13">
        <f t="shared" si="542"/>
        <v>9.3069104458304015E-4</v>
      </c>
      <c r="AZ344" s="13">
        <f t="shared" si="543"/>
        <v>1.7284554253478364E-3</v>
      </c>
      <c r="BA344" s="13">
        <f t="shared" si="544"/>
        <v>2.1400285839954037E-3</v>
      </c>
      <c r="BB344" s="13">
        <f t="shared" si="545"/>
        <v>1.9872029702743465E-3</v>
      </c>
      <c r="BC344" s="13">
        <f t="shared" si="546"/>
        <v>1.4762328595422786E-3</v>
      </c>
      <c r="BD344" s="13">
        <f t="shared" si="547"/>
        <v>1.298338215666959E-2</v>
      </c>
      <c r="BE344" s="13">
        <f t="shared" si="548"/>
        <v>2.49761978978826E-2</v>
      </c>
      <c r="BF344" s="13">
        <f t="shared" si="549"/>
        <v>2.4023419087057477E-2</v>
      </c>
      <c r="BG344" s="13">
        <f t="shared" si="550"/>
        <v>1.5404657586181926E-2</v>
      </c>
      <c r="BH344" s="13">
        <f t="shared" si="551"/>
        <v>7.4085044208598502E-3</v>
      </c>
      <c r="BI344" s="13">
        <f t="shared" si="552"/>
        <v>2.8503554822605325E-3</v>
      </c>
      <c r="BJ344" s="14">
        <f t="shared" si="553"/>
        <v>0.15834566537545441</v>
      </c>
      <c r="BK344" s="14">
        <f t="shared" si="554"/>
        <v>0.13215025396674002</v>
      </c>
      <c r="BL344" s="14">
        <f t="shared" si="555"/>
        <v>0.59266084489560544</v>
      </c>
      <c r="BM344" s="14">
        <f t="shared" si="556"/>
        <v>0.83333450911410745</v>
      </c>
      <c r="BN344" s="14">
        <f t="shared" si="557"/>
        <v>8.0208767866866482E-2</v>
      </c>
    </row>
    <row r="345" spans="1:66" x14ac:dyDescent="0.25">
      <c r="A345" t="s">
        <v>339</v>
      </c>
      <c r="B345" t="s">
        <v>122</v>
      </c>
      <c r="C345" t="s">
        <v>116</v>
      </c>
      <c r="D345" s="11">
        <v>44418</v>
      </c>
      <c r="E345" s="10">
        <f>VLOOKUP(A345,home!$A$2:$E$405,3,FALSE)</f>
        <v>1.1719999999999999</v>
      </c>
      <c r="F345" s="10">
        <f>VLOOKUP(B345,home!$B$2:$E$405,3,FALSE)</f>
        <v>0.66359999999999997</v>
      </c>
      <c r="G345" s="10">
        <f>VLOOKUP(C345,away!$B$2:$E$405,4,FALSE)</f>
        <v>1.3652</v>
      </c>
      <c r="H345" s="10">
        <f>VLOOKUP(A345,away!$A$2:$E$405,3,FALSE)</f>
        <v>1.0484</v>
      </c>
      <c r="I345" s="10">
        <f>VLOOKUP(C345,away!$B$2:$E$405,3,FALSE)</f>
        <v>0.95379999999999998</v>
      </c>
      <c r="J345" s="10">
        <f>VLOOKUP(B345,home!$B$2:$E$405,4,FALSE)</f>
        <v>0.7419</v>
      </c>
      <c r="K345" s="12">
        <f t="shared" si="502"/>
        <v>1.06176955584</v>
      </c>
      <c r="L345" s="12">
        <f t="shared" si="503"/>
        <v>0.74187323224800006</v>
      </c>
      <c r="M345" s="13">
        <f t="shared" si="504"/>
        <v>0.16469783482035838</v>
      </c>
      <c r="N345" s="13">
        <f t="shared" si="505"/>
        <v>0.17487114692502162</v>
      </c>
      <c r="O345" s="13">
        <f t="shared" si="506"/>
        <v>0.1221849150624265</v>
      </c>
      <c r="P345" s="13">
        <f t="shared" si="507"/>
        <v>0.1297322229961807</v>
      </c>
      <c r="Q345" s="13">
        <f t="shared" si="508"/>
        <v>9.2836429999905767E-2</v>
      </c>
      <c r="R345" s="13">
        <f t="shared" si="509"/>
        <v>4.5322858934654847E-2</v>
      </c>
      <c r="S345" s="13">
        <f t="shared" si="510"/>
        <v>2.5547466519350887E-2</v>
      </c>
      <c r="T345" s="13">
        <f t="shared" si="511"/>
        <v>6.8872862394395301E-2</v>
      </c>
      <c r="U345" s="13">
        <f t="shared" si="512"/>
        <v>4.8122431800447452E-2</v>
      </c>
      <c r="V345" s="13">
        <f t="shared" si="513"/>
        <v>2.2359665350461305E-3</v>
      </c>
      <c r="W345" s="13">
        <f t="shared" si="514"/>
        <v>3.2856965015590406E-2</v>
      </c>
      <c r="X345" s="13">
        <f t="shared" si="515"/>
        <v>2.4375702837975518E-2</v>
      </c>
      <c r="Y345" s="13">
        <f t="shared" si="516"/>
        <v>9.0418407263628212E-3</v>
      </c>
      <c r="Z345" s="13">
        <f t="shared" si="517"/>
        <v>1.120793861752418E-2</v>
      </c>
      <c r="AA345" s="13">
        <f t="shared" si="518"/>
        <v>1.1900248007810633E-2</v>
      </c>
      <c r="AB345" s="13">
        <f t="shared" si="519"/>
        <v>6.3176605208194684E-3</v>
      </c>
      <c r="AC345" s="13">
        <f t="shared" si="520"/>
        <v>1.1007920559983333E-4</v>
      </c>
      <c r="AD345" s="13">
        <f t="shared" si="521"/>
        <v>8.7216312877134595E-3</v>
      </c>
      <c r="AE345" s="13">
        <f t="shared" si="522"/>
        <v>6.4703447938912716E-3</v>
      </c>
      <c r="AF345" s="13">
        <f t="shared" si="523"/>
        <v>2.4000878030015684E-3</v>
      </c>
      <c r="AG345" s="13">
        <f t="shared" si="524"/>
        <v>5.9352029869725828E-4</v>
      </c>
      <c r="AH345" s="13">
        <f t="shared" si="525"/>
        <v>2.0787174122549605E-3</v>
      </c>
      <c r="AI345" s="13">
        <f t="shared" si="526"/>
        <v>2.2071188635268235E-3</v>
      </c>
      <c r="AJ345" s="13">
        <f t="shared" si="527"/>
        <v>1.1717258077064802E-3</v>
      </c>
      <c r="AK345" s="13">
        <f t="shared" si="528"/>
        <v>4.1470093013825835E-4</v>
      </c>
      <c r="AL345" s="13">
        <f t="shared" si="529"/>
        <v>3.4683686191009357E-6</v>
      </c>
      <c r="AM345" s="13">
        <f t="shared" si="530"/>
        <v>1.8520725157111541E-3</v>
      </c>
      <c r="AN345" s="13">
        <f t="shared" si="531"/>
        <v>1.374003023588319E-3</v>
      </c>
      <c r="AO345" s="13">
        <f t="shared" si="532"/>
        <v>5.096680321139955E-4</v>
      </c>
      <c r="AP345" s="13">
        <f t="shared" si="533"/>
        <v>1.2603635678596245E-4</v>
      </c>
      <c r="AQ345" s="13">
        <f t="shared" si="534"/>
        <v>2.3375749847391023E-5</v>
      </c>
      <c r="AR345" s="13">
        <f t="shared" si="535"/>
        <v>3.084289611119573E-4</v>
      </c>
      <c r="AS345" s="13">
        <f t="shared" si="536"/>
        <v>3.2748048104803555E-4</v>
      </c>
      <c r="AT345" s="13">
        <f t="shared" si="537"/>
        <v>1.7385440245432107E-4</v>
      </c>
      <c r="AU345" s="13">
        <f t="shared" si="538"/>
        <v>6.1531103891584372E-5</v>
      </c>
      <c r="AV345" s="13">
        <f t="shared" si="539"/>
        <v>1.6332963212328103E-5</v>
      </c>
      <c r="AW345" s="13">
        <f t="shared" si="540"/>
        <v>7.5889679292071056E-8</v>
      </c>
      <c r="AX345" s="13">
        <f t="shared" si="541"/>
        <v>3.2774570206501712E-4</v>
      </c>
      <c r="AY345" s="13">
        <f t="shared" si="542"/>
        <v>2.4314576334636431E-4</v>
      </c>
      <c r="AZ345" s="13">
        <f t="shared" si="543"/>
        <v>9.0191666680587286E-5</v>
      </c>
      <c r="BA345" s="13">
        <f t="shared" si="544"/>
        <v>2.2303594427387182E-5</v>
      </c>
      <c r="BB345" s="13">
        <f t="shared" si="545"/>
        <v>4.1366099221485515E-6</v>
      </c>
      <c r="BC345" s="13">
        <f t="shared" si="546"/>
        <v>6.1376803469869888E-7</v>
      </c>
      <c r="BD345" s="13">
        <f t="shared" si="547"/>
        <v>3.8135865049836735E-5</v>
      </c>
      <c r="BE345" s="13">
        <f t="shared" si="548"/>
        <v>4.049150049553933E-5</v>
      </c>
      <c r="BF345" s="13">
        <f t="shared" si="549"/>
        <v>2.1496321248221965E-5</v>
      </c>
      <c r="BG345" s="13">
        <f t="shared" si="550"/>
        <v>7.6080464879728644E-6</v>
      </c>
      <c r="BH345" s="13">
        <f t="shared" si="551"/>
        <v>2.0194980350862543E-6</v>
      </c>
      <c r="BI345" s="13">
        <f t="shared" si="552"/>
        <v>4.2884830634665721E-7</v>
      </c>
      <c r="BJ345" s="14">
        <f t="shared" si="553"/>
        <v>0.42561382486507804</v>
      </c>
      <c r="BK345" s="14">
        <f t="shared" si="554"/>
        <v>0.32257018420850148</v>
      </c>
      <c r="BL345" s="14">
        <f t="shared" si="555"/>
        <v>0.24071818533112663</v>
      </c>
      <c r="BM345" s="14">
        <f t="shared" si="556"/>
        <v>0.27022165441001533</v>
      </c>
      <c r="BN345" s="14">
        <f t="shared" si="557"/>
        <v>0.72964540873854777</v>
      </c>
    </row>
    <row r="346" spans="1:66" s="15" customFormat="1" x14ac:dyDescent="0.25">
      <c r="A346" s="15" t="s">
        <v>344</v>
      </c>
      <c r="B346" s="15" t="s">
        <v>208</v>
      </c>
      <c r="C346" s="15" t="s">
        <v>198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7">
        <f t="shared" si="502"/>
        <v>0.85174628989500012</v>
      </c>
      <c r="L346" s="17">
        <f t="shared" si="503"/>
        <v>0.93466644489000006</v>
      </c>
      <c r="M346" s="18">
        <f t="shared" si="504"/>
        <v>0.16756017562279485</v>
      </c>
      <c r="N346" s="18">
        <f t="shared" si="505"/>
        <v>0.14271875792087016</v>
      </c>
      <c r="O346" s="18">
        <f t="shared" si="506"/>
        <v>0.15661287365450172</v>
      </c>
      <c r="P346" s="18">
        <f t="shared" si="507"/>
        <v>0.13339443408501625</v>
      </c>
      <c r="Q346" s="18">
        <f t="shared" si="508"/>
        <v>6.0780086278761886E-2</v>
      </c>
      <c r="R346" s="18">
        <f t="shared" si="509"/>
        <v>7.3190398921329933E-2</v>
      </c>
      <c r="S346" s="18">
        <f t="shared" si="510"/>
        <v>2.6548783114370637E-2</v>
      </c>
      <c r="T346" s="18">
        <f t="shared" si="511"/>
        <v>5.6809107162277842E-2</v>
      </c>
      <c r="U346" s="18">
        <f t="shared" si="512"/>
        <v>6.2339650737177794E-2</v>
      </c>
      <c r="V346" s="18">
        <f t="shared" si="513"/>
        <v>2.3483834562215288E-3</v>
      </c>
      <c r="W346" s="18">
        <f t="shared" si="514"/>
        <v>1.7256404329144485E-2</v>
      </c>
      <c r="X346" s="18">
        <f t="shared" si="515"/>
        <v>1.6128982085905883E-2</v>
      </c>
      <c r="Y346" s="18">
        <f t="shared" si="516"/>
        <v>7.5376091729640752E-3</v>
      </c>
      <c r="Z346" s="18">
        <f t="shared" si="517"/>
        <v>2.2802869986626784E-2</v>
      </c>
      <c r="AA346" s="18">
        <f t="shared" si="518"/>
        <v>1.9422259910067415E-2</v>
      </c>
      <c r="AB346" s="18">
        <f t="shared" si="519"/>
        <v>8.271418909888157E-3</v>
      </c>
      <c r="AC346" s="18">
        <f t="shared" si="520"/>
        <v>1.1684656012121551E-4</v>
      </c>
      <c r="AD346" s="18">
        <f t="shared" si="521"/>
        <v>3.6745195910692086E-3</v>
      </c>
      <c r="AE346" s="18">
        <f t="shared" si="522"/>
        <v>3.4344501628633135E-3</v>
      </c>
      <c r="AF346" s="18">
        <f t="shared" si="523"/>
        <v>1.6050326619376676E-3</v>
      </c>
      <c r="AG346" s="18">
        <f t="shared" si="524"/>
        <v>5.0005672402187102E-4</v>
      </c>
      <c r="AH346" s="18">
        <f t="shared" si="525"/>
        <v>5.3282693559223333E-3</v>
      </c>
      <c r="AI346" s="18">
        <f t="shared" si="526"/>
        <v>4.5383336554680699E-3</v>
      </c>
      <c r="AJ346" s="18">
        <f t="shared" si="527"/>
        <v>1.9327544266752703E-3</v>
      </c>
      <c r="AK346" s="18">
        <f t="shared" si="528"/>
        <v>5.487388040662667E-4</v>
      </c>
      <c r="AL346" s="18">
        <f t="shared" si="529"/>
        <v>3.7208556756919438E-6</v>
      </c>
      <c r="AM346" s="18">
        <f t="shared" si="530"/>
        <v>6.2595168576793845E-4</v>
      </c>
      <c r="AN346" s="18">
        <f t="shared" si="531"/>
        <v>5.8505603680962146E-4</v>
      </c>
      <c r="AO346" s="18">
        <f t="shared" si="532"/>
        <v>2.7341612299314097E-4</v>
      </c>
      <c r="AP346" s="18">
        <f t="shared" si="533"/>
        <v>8.5184291884535357E-5</v>
      </c>
      <c r="AQ346" s="18">
        <f t="shared" si="534"/>
        <v>1.9904724814047684E-5</v>
      </c>
      <c r="AR346" s="18">
        <f t="shared" si="535"/>
        <v>9.9603091526325165E-4</v>
      </c>
      <c r="AS346" s="18">
        <f t="shared" si="536"/>
        <v>8.48365636696196E-4</v>
      </c>
      <c r="AT346" s="18">
        <f t="shared" si="537"/>
        <v>3.6129614176519712E-4</v>
      </c>
      <c r="AU346" s="18">
        <f t="shared" si="538"/>
        <v>1.0257754943396159E-4</v>
      </c>
      <c r="AV346" s="18">
        <f t="shared" si="539"/>
        <v>2.1842511789224436E-5</v>
      </c>
      <c r="AW346" s="18">
        <f t="shared" si="540"/>
        <v>8.2282452213912606E-8</v>
      </c>
      <c r="AX346" s="18">
        <f t="shared" si="541"/>
        <v>8.8858671001060388E-5</v>
      </c>
      <c r="AY346" s="18">
        <f t="shared" si="542"/>
        <v>8.3053218122211244E-5</v>
      </c>
      <c r="AZ346" s="18">
        <f t="shared" si="543"/>
        <v>3.8813528059480456E-5</v>
      </c>
      <c r="BA346" s="18">
        <f t="shared" si="544"/>
        <v>1.2092567428330954E-5</v>
      </c>
      <c r="BB346" s="18">
        <f t="shared" si="545"/>
        <v>2.8256292519576754E-6</v>
      </c>
      <c r="BC346" s="18">
        <f t="shared" si="546"/>
        <v>5.2820416950089427E-7</v>
      </c>
      <c r="BD346" s="18">
        <f t="shared" si="547"/>
        <v>1.55159445761606E-4</v>
      </c>
      <c r="BE346" s="18">
        <f t="shared" si="548"/>
        <v>1.3215648226961243E-4</v>
      </c>
      <c r="BF346" s="18">
        <f t="shared" si="549"/>
        <v>5.6281896729358349E-5</v>
      </c>
      <c r="BG346" s="18">
        <f t="shared" si="550"/>
        <v>1.5979298909161512E-5</v>
      </c>
      <c r="BH346" s="18">
        <f t="shared" si="551"/>
        <v>3.4025771402503845E-6</v>
      </c>
      <c r="BI346" s="18">
        <f t="shared" si="552"/>
        <v>5.7962649105796107E-7</v>
      </c>
      <c r="BJ346" s="19">
        <f t="shared" si="553"/>
        <v>0.31226069077011831</v>
      </c>
      <c r="BK346" s="19">
        <f t="shared" si="554"/>
        <v>0.33005539691232233</v>
      </c>
      <c r="BL346" s="19">
        <f t="shared" si="555"/>
        <v>0.33487837045734586</v>
      </c>
      <c r="BM346" s="19">
        <f t="shared" si="556"/>
        <v>0.26565763070746851</v>
      </c>
      <c r="BN346" s="19">
        <f t="shared" si="557"/>
        <v>0.73425672648327478</v>
      </c>
    </row>
    <row r="347" spans="1:66" x14ac:dyDescent="0.25">
      <c r="A347" t="s">
        <v>340</v>
      </c>
      <c r="B347" t="s">
        <v>142</v>
      </c>
      <c r="C347" t="s">
        <v>132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340</v>
      </c>
      <c r="B348" t="s">
        <v>139</v>
      </c>
      <c r="C348" t="s">
        <v>130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340</v>
      </c>
      <c r="B349" t="s">
        <v>137</v>
      </c>
      <c r="C349" t="s">
        <v>134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340</v>
      </c>
      <c r="B350" t="s">
        <v>135</v>
      </c>
      <c r="C350" t="s">
        <v>138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343</v>
      </c>
      <c r="B351" t="s">
        <v>195</v>
      </c>
      <c r="C351" t="s">
        <v>185</v>
      </c>
      <c r="D351" s="11">
        <v>44538</v>
      </c>
      <c r="E351" s="10">
        <f>VLOOKUP(A351,home!$A$2:$E$405,3,FALSE)</f>
        <v>1.29</v>
      </c>
      <c r="F351" s="10">
        <f>VLOOKUP(B351,home!$B$2:$E$405,3,FALSE)</f>
        <v>1.8088</v>
      </c>
      <c r="G351" s="10">
        <f>VLOOKUP(C351,away!$B$2:$E$405,4,FALSE)</f>
        <v>0.60909999999999997</v>
      </c>
      <c r="H351" s="10">
        <f>VLOOKUP(A351,away!$A$2:$E$405,3,FALSE)</f>
        <v>1.1041000000000001</v>
      </c>
      <c r="I351" s="10">
        <f>VLOOKUP(C351,away!$B$2:$E$405,3,FALSE)</f>
        <v>1.0350999999999999</v>
      </c>
      <c r="J351" s="10">
        <f>VLOOKUP(B351,home!$B$2:$E$405,4,FALSE)</f>
        <v>0.54339999999999999</v>
      </c>
      <c r="K351" s="12">
        <f t="shared" si="558"/>
        <v>1.4212447032</v>
      </c>
      <c r="L351" s="12">
        <f t="shared" si="559"/>
        <v>0.6210268146939999</v>
      </c>
      <c r="M351" s="13">
        <f t="shared" si="560"/>
        <v>0.12973368354172579</v>
      </c>
      <c r="N351" s="13">
        <f t="shared" si="561"/>
        <v>0.18438331056030277</v>
      </c>
      <c r="O351" s="13">
        <f t="shared" si="562"/>
        <v>8.0568096248437346E-2</v>
      </c>
      <c r="P351" s="13">
        <f t="shared" si="563"/>
        <v>0.11450698003999937</v>
      </c>
      <c r="Q351" s="13">
        <f t="shared" si="564"/>
        <v>0.1310269017461555</v>
      </c>
      <c r="R351" s="13">
        <f t="shared" si="565"/>
        <v>2.5017474089563323E-2</v>
      </c>
      <c r="S351" s="13">
        <f t="shared" si="566"/>
        <v>2.5266854605388005E-2</v>
      </c>
      <c r="T351" s="13">
        <f t="shared" si="567"/>
        <v>8.137121943063863E-2</v>
      </c>
      <c r="U351" s="13">
        <f t="shared" si="568"/>
        <v>3.5555952537235112E-2</v>
      </c>
      <c r="V351" s="13">
        <f t="shared" si="569"/>
        <v>2.4779234377068156E-3</v>
      </c>
      <c r="W351" s="13">
        <f t="shared" si="570"/>
        <v>6.2073763361143446E-2</v>
      </c>
      <c r="X351" s="13">
        <f t="shared" si="571"/>
        <v>3.8549471536240026E-2</v>
      </c>
      <c r="Y351" s="13">
        <f t="shared" si="572"/>
        <v>1.1970127758144078E-2</v>
      </c>
      <c r="Z351" s="13">
        <f t="shared" si="573"/>
        <v>5.1788407485103957E-3</v>
      </c>
      <c r="AA351" s="13">
        <f t="shared" si="574"/>
        <v>7.3603999825367231E-3</v>
      </c>
      <c r="AB351" s="13">
        <f t="shared" si="575"/>
        <v>5.230464744306846E-3</v>
      </c>
      <c r="AC351" s="13">
        <f t="shared" si="576"/>
        <v>1.3669326359395457E-4</v>
      </c>
      <c r="AD351" s="13">
        <f t="shared" si="577"/>
        <v>2.2055501846178834E-2</v>
      </c>
      <c r="AE351" s="13">
        <f t="shared" si="578"/>
        <v>1.3697058058010072E-2</v>
      </c>
      <c r="AF351" s="13">
        <f t="shared" si="579"/>
        <v>4.2531201682223891E-3</v>
      </c>
      <c r="AG351" s="13">
        <f t="shared" si="580"/>
        <v>8.8043389019398658E-4</v>
      </c>
      <c r="AH351" s="13">
        <f t="shared" si="581"/>
        <v>8.0404974346372519E-4</v>
      </c>
      <c r="AI351" s="13">
        <f t="shared" si="582"/>
        <v>1.1427514390071384E-3</v>
      </c>
      <c r="AJ351" s="13">
        <f t="shared" si="583"/>
        <v>8.1206471488153671E-4</v>
      </c>
      <c r="AK351" s="13">
        <f t="shared" si="584"/>
        <v>3.8471422489366741E-4</v>
      </c>
      <c r="AL351" s="13">
        <f t="shared" si="585"/>
        <v>4.8259888653885744E-6</v>
      </c>
      <c r="AM351" s="13">
        <f t="shared" si="586"/>
        <v>6.2692530350598992E-3</v>
      </c>
      <c r="AN351" s="13">
        <f t="shared" si="587"/>
        <v>3.8933742428739404E-3</v>
      </c>
      <c r="AO351" s="13">
        <f t="shared" si="588"/>
        <v>1.2089449022318331E-3</v>
      </c>
      <c r="AP351" s="13">
        <f t="shared" si="589"/>
        <v>2.5026240059119488E-4</v>
      </c>
      <c r="AQ351" s="13">
        <f t="shared" si="590"/>
        <v>3.885491536920588E-5</v>
      </c>
      <c r="AR351" s="13">
        <f t="shared" si="591"/>
        <v>9.9867290207761032E-5</v>
      </c>
      <c r="AS351" s="13">
        <f t="shared" si="592"/>
        <v>1.4193585723071758E-4</v>
      </c>
      <c r="AT351" s="13">
        <f t="shared" si="593"/>
        <v>1.008627926416544E-4</v>
      </c>
      <c r="AU351" s="13">
        <f t="shared" si="594"/>
        <v>4.7783569930637088E-5</v>
      </c>
      <c r="AV351" s="13">
        <f t="shared" si="595"/>
        <v>1.6978036415976184E-5</v>
      </c>
      <c r="AW351" s="13">
        <f t="shared" si="596"/>
        <v>1.1832132557081706E-7</v>
      </c>
      <c r="AX351" s="13">
        <f t="shared" si="597"/>
        <v>1.4850237781832323E-3</v>
      </c>
      <c r="AY351" s="13">
        <f t="shared" si="598"/>
        <v>9.2223958670998175E-4</v>
      </c>
      <c r="AZ351" s="13">
        <f t="shared" si="599"/>
        <v>2.863677564596054E-4</v>
      </c>
      <c r="BA351" s="13">
        <f t="shared" si="600"/>
        <v>5.9280685208391961E-5</v>
      </c>
      <c r="BB351" s="13">
        <f t="shared" si="601"/>
        <v>9.2037237769613429E-6</v>
      </c>
      <c r="BC351" s="13">
        <f t="shared" si="602"/>
        <v>1.1431518521059466E-6</v>
      </c>
      <c r="BD351" s="13">
        <f t="shared" si="603"/>
        <v>1.0336710854974516E-5</v>
      </c>
      <c r="BE351" s="13">
        <f t="shared" si="604"/>
        <v>1.4690995551142475E-5</v>
      </c>
      <c r="BF351" s="13">
        <f t="shared" si="605"/>
        <v>1.0439749805898005E-5</v>
      </c>
      <c r="BG351" s="13">
        <f t="shared" si="606"/>
        <v>4.945813038121923E-6</v>
      </c>
      <c r="BH351" s="13">
        <f t="shared" si="607"/>
        <v>1.7573026458620702E-6</v>
      </c>
      <c r="BI351" s="13">
        <f t="shared" si="608"/>
        <v>4.9951141547016274E-7</v>
      </c>
      <c r="BJ351" s="14">
        <f t="shared" si="609"/>
        <v>0.56468485653354628</v>
      </c>
      <c r="BK351" s="14">
        <f t="shared" si="610"/>
        <v>0.27304920046398928</v>
      </c>
      <c r="BL351" s="14">
        <f t="shared" si="611"/>
        <v>0.15732606535406368</v>
      </c>
      <c r="BM351" s="14">
        <f t="shared" si="612"/>
        <v>0.3340803956085408</v>
      </c>
      <c r="BN351" s="14">
        <f t="shared" si="613"/>
        <v>0.66523644622618416</v>
      </c>
    </row>
    <row r="352" spans="1:66" s="15" customFormat="1" x14ac:dyDescent="0.25">
      <c r="A352" s="15" t="s">
        <v>344</v>
      </c>
      <c r="B352" s="15" t="s">
        <v>197</v>
      </c>
      <c r="C352" s="15" t="s">
        <v>207</v>
      </c>
      <c r="D352" s="15" t="s">
        <v>356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7">
        <f t="shared" si="558"/>
        <v>1.1994093073439998</v>
      </c>
      <c r="L352" s="17">
        <f t="shared" si="559"/>
        <v>1.4263813786199999</v>
      </c>
      <c r="M352" s="18">
        <f t="shared" si="560"/>
        <v>7.2382502573261162E-2</v>
      </c>
      <c r="N352" s="18">
        <f t="shared" si="561"/>
        <v>8.6816247275220457E-2</v>
      </c>
      <c r="O352" s="18">
        <f t="shared" si="562"/>
        <v>0.10324505380841395</v>
      </c>
      <c r="P352" s="18">
        <f t="shared" si="563"/>
        <v>0.12383307847504375</v>
      </c>
      <c r="Q352" s="18">
        <f t="shared" si="564"/>
        <v>5.2064107505288795E-2</v>
      </c>
      <c r="R352" s="18">
        <f t="shared" si="565"/>
        <v>7.3633411093470796E-2</v>
      </c>
      <c r="S352" s="18">
        <f t="shared" si="566"/>
        <v>5.2963875175100407E-2</v>
      </c>
      <c r="T352" s="18">
        <f t="shared" si="567"/>
        <v>7.4263273440013711E-2</v>
      </c>
      <c r="U352" s="18">
        <f t="shared" si="568"/>
        <v>8.8316598596995796E-2</v>
      </c>
      <c r="V352" s="18">
        <f t="shared" si="569"/>
        <v>1.0067933052777246E-2</v>
      </c>
      <c r="W352" s="18">
        <f t="shared" si="570"/>
        <v>2.0815391706800659E-2</v>
      </c>
      <c r="X352" s="18">
        <f t="shared" si="571"/>
        <v>2.9690687119261636E-2</v>
      </c>
      <c r="Y352" s="18">
        <f t="shared" si="572"/>
        <v>2.1175121612673747E-2</v>
      </c>
      <c r="Z352" s="18">
        <f t="shared" si="573"/>
        <v>3.5009775475999358E-2</v>
      </c>
      <c r="AA352" s="18">
        <f t="shared" si="574"/>
        <v>4.1991050553937335E-2</v>
      </c>
      <c r="AB352" s="18">
        <f t="shared" si="575"/>
        <v>2.5182228429772434E-2</v>
      </c>
      <c r="AC352" s="18">
        <f t="shared" si="576"/>
        <v>1.076523244122582E-3</v>
      </c>
      <c r="AD352" s="18">
        <f t="shared" si="577"/>
        <v>6.2415436372869537E-3</v>
      </c>
      <c r="AE352" s="18">
        <f t="shared" si="578"/>
        <v>8.9028216180702547E-3</v>
      </c>
      <c r="AF352" s="18">
        <f t="shared" si="579"/>
        <v>6.3494094865954951E-3</v>
      </c>
      <c r="AG352" s="18">
        <f t="shared" si="580"/>
        <v>3.0188931523043292E-3</v>
      </c>
      <c r="AH352" s="18">
        <f t="shared" si="581"/>
        <v>1.2484322952158159E-2</v>
      </c>
      <c r="AI352" s="18">
        <f t="shared" si="582"/>
        <v>1.4973813144706817E-2</v>
      </c>
      <c r="AJ352" s="18">
        <f t="shared" si="583"/>
        <v>8.9798654260956432E-3</v>
      </c>
      <c r="AK352" s="18">
        <f t="shared" si="584"/>
        <v>3.5901780569185687E-3</v>
      </c>
      <c r="AL352" s="18">
        <f t="shared" si="585"/>
        <v>7.3669288919494248E-5</v>
      </c>
      <c r="AM352" s="18">
        <f t="shared" si="586"/>
        <v>1.4972331061511393E-3</v>
      </c>
      <c r="AN352" s="18">
        <f t="shared" si="587"/>
        <v>2.1356254220673667E-3</v>
      </c>
      <c r="AO352" s="18">
        <f t="shared" si="588"/>
        <v>1.5231081668721854E-3</v>
      </c>
      <c r="AP352" s="18">
        <f t="shared" si="589"/>
        <v>7.2417770895017613E-4</v>
      </c>
      <c r="AQ352" s="18">
        <f t="shared" si="590"/>
        <v>2.5823839971455637E-4</v>
      </c>
      <c r="AR352" s="18">
        <f t="shared" si="591"/>
        <v>3.5614811567273299E-3</v>
      </c>
      <c r="AS352" s="18">
        <f t="shared" si="592"/>
        <v>4.2716736473090338E-3</v>
      </c>
      <c r="AT352" s="18">
        <f t="shared" si="593"/>
        <v>2.5617425652592731E-3</v>
      </c>
      <c r="AU352" s="18">
        <f t="shared" si="594"/>
        <v>1.0241926252637552E-3</v>
      </c>
      <c r="AV352" s="18">
        <f t="shared" si="595"/>
        <v>3.0710654181360838E-4</v>
      </c>
      <c r="AW352" s="18">
        <f t="shared" si="596"/>
        <v>3.5009592218993332E-6</v>
      </c>
      <c r="AX352" s="18">
        <f t="shared" si="597"/>
        <v>2.9929922046354021E-4</v>
      </c>
      <c r="AY352" s="18">
        <f t="shared" si="598"/>
        <v>4.2691483470467574E-4</v>
      </c>
      <c r="AZ352" s="18">
        <f t="shared" si="599"/>
        <v>3.0447168523969247E-4</v>
      </c>
      <c r="BA352" s="18">
        <f t="shared" si="600"/>
        <v>1.447642473809824E-4</v>
      </c>
      <c r="BB352" s="18">
        <f t="shared" si="601"/>
        <v>5.162225668854311E-5</v>
      </c>
      <c r="BC352" s="18">
        <f t="shared" si="602"/>
        <v>1.4726605132575916E-5</v>
      </c>
      <c r="BD352" s="18">
        <f t="shared" si="603"/>
        <v>8.4667173371031344E-4</v>
      </c>
      <c r="BE352" s="18">
        <f t="shared" si="604"/>
        <v>1.0155059576772306E-3</v>
      </c>
      <c r="BF352" s="18">
        <f t="shared" si="605"/>
        <v>6.0900364865067625E-4</v>
      </c>
      <c r="BG352" s="18">
        <f t="shared" si="606"/>
        <v>2.4348154813269205E-4</v>
      </c>
      <c r="BH352" s="18">
        <f t="shared" si="607"/>
        <v>7.3008508749219228E-5</v>
      </c>
      <c r="BI352" s="18">
        <f t="shared" si="608"/>
        <v>1.7513416981823883E-5</v>
      </c>
      <c r="BJ352" s="19">
        <f t="shared" si="609"/>
        <v>0.31671767820688146</v>
      </c>
      <c r="BK352" s="19">
        <f t="shared" si="610"/>
        <v>0.26082449664392937</v>
      </c>
      <c r="BL352" s="19">
        <f t="shared" si="611"/>
        <v>0.38692790341274441</v>
      </c>
      <c r="BM352" s="19">
        <f t="shared" si="612"/>
        <v>0.48708203913337289</v>
      </c>
      <c r="BN352" s="19">
        <f t="shared" si="613"/>
        <v>0.51197440073069889</v>
      </c>
    </row>
    <row r="353" spans="1:66" x14ac:dyDescent="0.25">
      <c r="A353" t="s">
        <v>338</v>
      </c>
      <c r="B353" t="s">
        <v>78</v>
      </c>
      <c r="C353" t="s">
        <v>81</v>
      </c>
      <c r="D353" t="s">
        <v>356</v>
      </c>
      <c r="E353" s="10">
        <f>VLOOKUP(A353,home!$A$2:$E$405,3,FALSE)</f>
        <v>1.3308</v>
      </c>
      <c r="F353" s="10">
        <f>VLOOKUP(B353,home!$B$2:$E$405,3,FALSE)</f>
        <v>0.75139999999999996</v>
      </c>
      <c r="G353" s="10">
        <f>VLOOKUP(C353,away!$B$2:$E$405,4,FALSE)</f>
        <v>1.5028999999999999</v>
      </c>
      <c r="H353" s="10">
        <f>VLOOKUP(A353,away!$A$2:$E$405,3,FALSE)</f>
        <v>0.86150000000000004</v>
      </c>
      <c r="I353" s="10">
        <f>VLOOKUP(C353,away!$B$2:$E$405,3,FALSE)</f>
        <v>0.46429999999999999</v>
      </c>
      <c r="J353" s="10">
        <f>VLOOKUP(B353,home!$B$2:$E$405,4,FALSE)</f>
        <v>1.3929</v>
      </c>
      <c r="K353" s="12">
        <f t="shared" ref="K353:K416" si="614">E353*F353*G353</f>
        <v>1.5028445730479998</v>
      </c>
      <c r="L353" s="12">
        <f t="shared" ref="L353:L416" si="615">H353*I353*J353</f>
        <v>0.55715226940500007</v>
      </c>
      <c r="M353" s="13">
        <f t="shared" ref="M353:M416" si="616">_xlfn.POISSON.DIST(0,K353,FALSE) * _xlfn.POISSON.DIST(0,L353,FALSE)</f>
        <v>0.1274543723373564</v>
      </c>
      <c r="N353" s="13">
        <f t="shared" ref="N353:N416" si="617">_xlfn.POISSON.DIST(1,K353,FALSE) * _xlfn.POISSON.DIST(0,L353,FALSE)</f>
        <v>0.19154411177843517</v>
      </c>
      <c r="O353" s="13">
        <f t="shared" ref="O353:O416" si="618">_xlfn.POISSON.DIST(0,K353,FALSE) * _xlfn.POISSON.DIST(1,L353,FALSE)</f>
        <v>7.101149279334798E-2</v>
      </c>
      <c r="P353" s="13">
        <f t="shared" ref="P353:P416" si="619">_xlfn.POISSON.DIST(1,K353,FALSE) * _xlfn.POISSON.DIST(1,L353,FALSE)</f>
        <v>0.10671923656852016</v>
      </c>
      <c r="Q353" s="13">
        <f t="shared" ref="Q353:Q416" si="620">_xlfn.POISSON.DIST(2,K353,FALSE) * _xlfn.POISSON.DIST(0,L353,FALSE)</f>
        <v>0.14393051444276042</v>
      </c>
      <c r="R353" s="13">
        <f t="shared" ref="R353:R416" si="621">_xlfn.POISSON.DIST(0,K353,FALSE) * _xlfn.POISSON.DIST(2,L353,FALSE)</f>
        <v>1.9782107181825315E-2</v>
      </c>
      <c r="S353" s="13">
        <f t="shared" ref="S353:S416" si="622">_xlfn.POISSON.DIST(2,K353,FALSE) * _xlfn.POISSON.DIST(2,L353,FALSE)</f>
        <v>2.2339358087344524E-2</v>
      </c>
      <c r="T353" s="13">
        <f t="shared" ref="T353:T416" si="623">_xlfn.POISSON.DIST(2,K353,FALSE) * _xlfn.POISSON.DIST(1,L353,FALSE)</f>
        <v>8.0191212758413108E-2</v>
      </c>
      <c r="U353" s="13">
        <f t="shared" ref="U353:U416" si="624">_xlfn.POISSON.DIST(1,K353,FALSE) * _xlfn.POISSON.DIST(2,L353,FALSE)</f>
        <v>2.9729432421660033E-2</v>
      </c>
      <c r="V353" s="13">
        <f t="shared" ref="V353:V416" si="625">_xlfn.POISSON.DIST(3,K353,FALSE) * _xlfn.POISSON.DIST(3,L353,FALSE)</f>
        <v>2.0783378717260472E-3</v>
      </c>
      <c r="W353" s="13">
        <f t="shared" ref="W353:W416" si="626">_xlfn.POISSON.DIST(3,K353,FALSE) * _xlfn.POISSON.DIST(0,L353,FALSE)</f>
        <v>7.2101730842103084E-2</v>
      </c>
      <c r="X353" s="13">
        <f t="shared" ref="X353:X416" si="627">_xlfn.POISSON.DIST(3,K353,FALSE) * _xlfn.POISSON.DIST(1,L353,FALSE)</f>
        <v>4.0171642966706216E-2</v>
      </c>
      <c r="Y353" s="13">
        <f t="shared" ref="Y353:Y416" si="628">_xlfn.POISSON.DIST(3,K353,FALSE) * _xlfn.POISSON.DIST(2,L353,FALSE)</f>
        <v>1.1190861022313887E-2</v>
      </c>
      <c r="Z353" s="13">
        <f t="shared" ref="Z353:Z416" si="629">_xlfn.POISSON.DIST(0,K353,FALSE) * _xlfn.POISSON.DIST(3,L353,FALSE)</f>
        <v>3.6738819699889754E-3</v>
      </c>
      <c r="AA353" s="13">
        <f t="shared" ref="AA353:AA416" si="630">_xlfn.POISSON.DIST(1,K353,FALSE) * _xlfn.POISSON.DIST(3,L353,FALSE)</f>
        <v>5.5212735806168256E-3</v>
      </c>
      <c r="AB353" s="13">
        <f t="shared" ref="AB353:AB416" si="631">_xlfn.POISSON.DIST(2,K353,FALSE) * _xlfn.POISSON.DIST(3,L353,FALSE)</f>
        <v>4.1488080184716482E-3</v>
      </c>
      <c r="AC353" s="13">
        <f t="shared" ref="AC353:AC416" si="632">_xlfn.POISSON.DIST(4,K353,FALSE) * _xlfn.POISSON.DIST(4,L353,FALSE)</f>
        <v>1.0876374174858262E-4</v>
      </c>
      <c r="AD353" s="13">
        <f t="shared" ref="AD353:AD416" si="633">_xlfn.POISSON.DIST(4,K353,FALSE) * _xlfn.POISSON.DIST(0,L353,FALSE)</f>
        <v>2.7089423725855551E-2</v>
      </c>
      <c r="AE353" s="13">
        <f t="shared" ref="AE353:AE416" si="634">_xlfn.POISSON.DIST(4,K353,FALSE) * _xlfn.POISSON.DIST(1,L353,FALSE)</f>
        <v>1.5092933905734072E-2</v>
      </c>
      <c r="AF353" s="13">
        <f t="shared" ref="AF353:AF416" si="635">_xlfn.POISSON.DIST(4,K353,FALSE) * _xlfn.POISSON.DIST(2,L353,FALSE)</f>
        <v>4.2045311887797037E-3</v>
      </c>
      <c r="AG353" s="13">
        <f t="shared" ref="AG353:AG416" si="636">_xlfn.POISSON.DIST(4,K353,FALSE) * _xlfn.POISSON.DIST(3,L353,FALSE)</f>
        <v>7.8085469787090504E-4</v>
      </c>
      <c r="AH353" s="13">
        <f t="shared" ref="AH353:AH416" si="637">_xlfn.POISSON.DIST(0,K353,FALSE) * _xlfn.POISSON.DIST(4,L353,FALSE)</f>
        <v>5.117279192763675E-4</v>
      </c>
      <c r="AI353" s="13">
        <f t="shared" ref="AI353:AI416" si="638">_xlfn.POISSON.DIST(1,K353,FALSE) * _xlfn.POISSON.DIST(4,L353,FALSE)</f>
        <v>7.6904752636163377E-4</v>
      </c>
      <c r="AJ353" s="13">
        <f t="shared" ref="AJ353:AJ416" si="639">_xlfn.POISSON.DIST(2,K353,FALSE) * _xlfn.POISSON.DIST(4,L353,FALSE)</f>
        <v>5.7787945070428509E-4</v>
      </c>
      <c r="AK353" s="13">
        <f t="shared" ref="AK353:AK416" si="640">_xlfn.POISSON.DIST(3,K353,FALSE) * _xlfn.POISSON.DIST(4,L353,FALSE)</f>
        <v>2.894876654556313E-4</v>
      </c>
      <c r="AL353" s="13">
        <f t="shared" ref="AL353:AL416" si="641">_xlfn.POISSON.DIST(5,K353,FALSE) * _xlfn.POISSON.DIST(5,L353,FALSE)</f>
        <v>3.6427729462341559E-6</v>
      </c>
      <c r="AM353" s="13">
        <f t="shared" ref="AM353:AM416" si="642">_xlfn.POISSON.DIST(5,K353,FALSE) * _xlfn.POISSON.DIST(0,L353,FALSE)</f>
        <v>8.1422386866799468E-3</v>
      </c>
      <c r="AN353" s="13">
        <f t="shared" ref="AN353:AN416" si="643">_xlfn.POISSON.DIST(5,K353,FALSE) * _xlfn.POISSON.DIST(1,L353,FALSE)</f>
        <v>4.5364667623209193E-3</v>
      </c>
      <c r="AO353" s="13">
        <f t="shared" ref="AO353:AO416" si="644">_xlfn.POISSON.DIST(5,K353,FALSE) * _xlfn.POISSON.DIST(2,L353,FALSE)</f>
        <v>1.2637513758537264E-3</v>
      </c>
      <c r="AP353" s="13">
        <f t="shared" ref="AP353:AP416" si="645">_xlfn.POISSON.DIST(5,K353,FALSE) * _xlfn.POISSON.DIST(3,L353,FALSE)</f>
        <v>2.3470064900686497E-4</v>
      </c>
      <c r="AQ353" s="13">
        <f t="shared" ref="AQ353:AQ416" si="646">_xlfn.POISSON.DIST(5,K353,FALSE) * _xlfn.POISSON.DIST(4,L353,FALSE)</f>
        <v>3.2690999806250303E-5</v>
      </c>
      <c r="AR353" s="13">
        <f t="shared" ref="AR353:AR416" si="647">_xlfn.POISSON.DIST(0,K353,FALSE) * _xlfn.POISSON.DIST(5,L353,FALSE)</f>
        <v>5.7022074308545391E-5</v>
      </c>
      <c r="AS353" s="13">
        <f t="shared" ref="AS353:AS416" si="648">_xlfn.POISSON.DIST(1,K353,FALSE) * _xlfn.POISSON.DIST(5,L353,FALSE)</f>
        <v>8.569531491853721E-5</v>
      </c>
      <c r="AT353" s="13">
        <f t="shared" ref="AT353:AT416" si="649">_xlfn.POISSON.DIST(2,K353,FALSE) * _xlfn.POISSON.DIST(5,L353,FALSE)</f>
        <v>6.4393369480481494E-5</v>
      </c>
      <c r="AU353" s="13">
        <f t="shared" ref="AU353:AU416" si="650">_xlfn.POISSON.DIST(3,K353,FALSE) * _xlfn.POISSON.DIST(5,L353,FALSE)</f>
        <v>3.2257741954672098E-5</v>
      </c>
      <c r="AV353" s="13">
        <f t="shared" ref="AV353:AV416" si="651">_xlfn.POISSON.DIST(4,K353,FALSE) * _xlfn.POISSON.DIST(5,L353,FALSE)</f>
        <v>1.2119593108840435E-5</v>
      </c>
      <c r="AW353" s="13">
        <f t="shared" ref="AW353:AW416" si="652">_xlfn.POISSON.DIST(6,K353,FALSE) * _xlfn.POISSON.DIST(6,L353,FALSE)</f>
        <v>8.4726169644804114E-8</v>
      </c>
      <c r="AX353" s="13">
        <f t="shared" ref="AX353:AX416" si="653">_xlfn.POISSON.DIST(6,K353,FALSE) * _xlfn.POISSON.DIST(0,L353,FALSE)</f>
        <v>2.039419870456406E-3</v>
      </c>
      <c r="AY353" s="13">
        <f t="shared" ref="AY353:AY416" si="654">_xlfn.POISSON.DIST(6,K353,FALSE) * _xlfn.POISSON.DIST(1,L353,FALSE)</f>
        <v>1.1362674090944378E-3</v>
      </c>
      <c r="AZ353" s="13">
        <f t="shared" ref="AZ353:AZ416" si="655">_xlfn.POISSON.DIST(6,K353,FALSE) * _xlfn.POISSON.DIST(2,L353,FALSE)</f>
        <v>3.1653698281395275E-4</v>
      </c>
      <c r="BA353" s="13">
        <f t="shared" ref="BA353:BA416" si="656">_xlfn.POISSON.DIST(6,K353,FALSE) * _xlfn.POISSON.DIST(3,L353,FALSE)</f>
        <v>5.8786432775135094E-5</v>
      </c>
      <c r="BB353" s="13">
        <f t="shared" ref="BB353:BB416" si="657">_xlfn.POISSON.DIST(6,K353,FALSE) * _xlfn.POISSON.DIST(4,L353,FALSE)</f>
        <v>8.18824860772275E-6</v>
      </c>
      <c r="BC353" s="13">
        <f t="shared" ref="BC353:BC416" si="658">_xlfn.POISSON.DIST(6,K353,FALSE) * _xlfn.POISSON.DIST(5,L353,FALSE)</f>
        <v>9.1242025884901283E-7</v>
      </c>
      <c r="BD353" s="13">
        <f t="shared" ref="BD353:BD416" si="659">_xlfn.POISSON.DIST(0,K353,FALSE) * _xlfn.POISSON.DIST(6,L353,FALSE)</f>
        <v>5.2949963511977654E-6</v>
      </c>
      <c r="BE353" s="13">
        <f t="shared" ref="BE353:BE416" si="660">_xlfn.POISSON.DIST(1,K353,FALSE) * _xlfn.POISSON.DIST(6,L353,FALSE)</f>
        <v>7.9575565307065224E-6</v>
      </c>
      <c r="BF353" s="13">
        <f t="shared" ref="BF353:BF416" si="661">_xlfn.POISSON.DIST(2,K353,FALSE) * _xlfn.POISSON.DIST(6,L353,FALSE)</f>
        <v>5.9794853234474844E-6</v>
      </c>
      <c r="BG353" s="13">
        <f t="shared" ref="BG353:BG416" si="662">_xlfn.POISSON.DIST(3,K353,FALSE) * _xlfn.POISSON.DIST(6,L353,FALSE)</f>
        <v>2.9954123559877384E-6</v>
      </c>
      <c r="BH353" s="13">
        <f t="shared" ref="BH353:BH416" si="663">_xlfn.POISSON.DIST(4,K353,FALSE) * _xlfn.POISSON.DIST(6,L353,FALSE)</f>
        <v>1.1254098008092739E-6</v>
      </c>
      <c r="BI353" s="13">
        <f t="shared" ref="BI353:BI416" si="664">_xlfn.POISSON.DIST(5,K353,FALSE) * _xlfn.POISSON.DIST(6,L353,FALSE)</f>
        <v>3.3826320232024948E-7</v>
      </c>
      <c r="BJ353" s="14">
        <f t="shared" ref="BJ353:BJ416" si="665">SUM(N353,Q353,T353,W353,X353,Y353,AD353,AE353,AF353,AG353,AM353,AN353,AO353,AP353,AQ353,AX353,AY353,AZ353,BA353,BB353,BC353)</f>
        <v>0.60406777716664661</v>
      </c>
      <c r="BK353" s="14">
        <f t="shared" ref="BK353:BK416" si="666">SUM(M353,P353,S353,V353,AC353,AL353,AY353)</f>
        <v>0.25983997878873644</v>
      </c>
      <c r="BL353" s="14">
        <f t="shared" ref="BL353:BL416" si="667">SUM(O353,R353,U353,AA353,AB353,AH353,AI353,AJ353,AK353,AR353,AS353,AT353,AU353,AV353,BD353,BE353,BF353,BG353,BH353,BI353)</f>
        <v>0.13261643577505525</v>
      </c>
      <c r="BM353" s="14">
        <f t="shared" ref="BM353:BM416" si="668">SUM(S353:BI353)</f>
        <v>0.33862005591525679</v>
      </c>
      <c r="BN353" s="14">
        <f t="shared" ref="BN353:BN416" si="669">SUM(M353:R353)</f>
        <v>0.66044183510224541</v>
      </c>
    </row>
    <row r="354" spans="1:66" x14ac:dyDescent="0.25">
      <c r="A354" t="s">
        <v>341</v>
      </c>
      <c r="B354" t="s">
        <v>153</v>
      </c>
      <c r="C354" t="s">
        <v>149</v>
      </c>
      <c r="D354" t="s">
        <v>356</v>
      </c>
      <c r="E354" s="10">
        <f>VLOOKUP(A354,home!$A$2:$E$405,3,FALSE)</f>
        <v>1.3095000000000001</v>
      </c>
      <c r="F354" s="10">
        <f>VLOOKUP(B354,home!$B$2:$E$405,3,FALSE)</f>
        <v>0.57269999999999999</v>
      </c>
      <c r="G354" s="10">
        <f>VLOOKUP(C354,away!$B$2:$E$405,4,FALSE)</f>
        <v>0.38179999999999997</v>
      </c>
      <c r="H354" s="10">
        <f>VLOOKUP(A354,away!$A$2:$E$405,3,FALSE)</f>
        <v>1.2142999999999999</v>
      </c>
      <c r="I354" s="10">
        <f>VLOOKUP(C354,away!$B$2:$E$405,3,FALSE)</f>
        <v>1.0294000000000001</v>
      </c>
      <c r="J354" s="10">
        <f>VLOOKUP(B354,home!$B$2:$E$405,4,FALSE)</f>
        <v>1.2353000000000001</v>
      </c>
      <c r="K354" s="12">
        <f t="shared" si="614"/>
        <v>0.28633115816999999</v>
      </c>
      <c r="L354" s="12">
        <f t="shared" si="615"/>
        <v>1.5441255188260001</v>
      </c>
      <c r="M354" s="13">
        <f t="shared" si="616"/>
        <v>0.16034032731381334</v>
      </c>
      <c r="N354" s="13">
        <f t="shared" si="617"/>
        <v>4.5910431621121066E-2</v>
      </c>
      <c r="O354" s="13">
        <f t="shared" si="618"/>
        <v>0.24758559110217271</v>
      </c>
      <c r="P354" s="13">
        <f t="shared" si="619"/>
        <v>7.0891469046489158E-2</v>
      </c>
      <c r="Q354" s="13">
        <f t="shared" si="620"/>
        <v>6.5727935290800918E-3</v>
      </c>
      <c r="R354" s="13">
        <f t="shared" si="621"/>
        <v>0.19115161465724223</v>
      </c>
      <c r="S354" s="13">
        <f t="shared" si="622"/>
        <v>7.8358334234490106E-3</v>
      </c>
      <c r="T354" s="13">
        <f t="shared" si="623"/>
        <v>1.0149218218226973E-2</v>
      </c>
      <c r="U354" s="13">
        <f t="shared" si="624"/>
        <v>5.4732663210873715E-2</v>
      </c>
      <c r="V354" s="13">
        <f t="shared" si="625"/>
        <v>3.8494075688054355E-4</v>
      </c>
      <c r="W354" s="13">
        <f t="shared" si="626"/>
        <v>6.2733186119792804E-4</v>
      </c>
      <c r="X354" s="13">
        <f t="shared" si="627"/>
        <v>9.6867913564833096E-4</v>
      </c>
      <c r="Y354" s="13">
        <f t="shared" si="628"/>
        <v>7.4788108645445041E-4</v>
      </c>
      <c r="Z354" s="13">
        <f t="shared" si="629"/>
        <v>9.8387362052347244E-2</v>
      </c>
      <c r="AA354" s="13">
        <f t="shared" si="630"/>
        <v>2.8171367325739695E-2</v>
      </c>
      <c r="AB354" s="13">
        <f t="shared" si="631"/>
        <v>4.0331701168057708E-3</v>
      </c>
      <c r="AC354" s="13">
        <f t="shared" si="632"/>
        <v>1.0637146081830646E-5</v>
      </c>
      <c r="AD354" s="13">
        <f t="shared" si="633"/>
        <v>4.4906164593436103E-5</v>
      </c>
      <c r="AE354" s="13">
        <f t="shared" si="634"/>
        <v>6.9340754701325275E-5</v>
      </c>
      <c r="AF354" s="13">
        <f t="shared" si="635"/>
        <v>5.3535414414485165E-5</v>
      </c>
      <c r="AG354" s="13">
        <f t="shared" si="636"/>
        <v>2.7555133186110604E-5</v>
      </c>
      <c r="AH354" s="13">
        <f t="shared" si="637"/>
        <v>3.7980609118750563E-2</v>
      </c>
      <c r="AI354" s="13">
        <f t="shared" si="638"/>
        <v>1.0875031796973912E-2</v>
      </c>
      <c r="AJ354" s="13">
        <f t="shared" si="639"/>
        <v>1.5569302247815582E-3</v>
      </c>
      <c r="AK354" s="13">
        <f t="shared" si="640"/>
        <v>1.4859921148386066E-4</v>
      </c>
      <c r="AL354" s="13">
        <f t="shared" si="641"/>
        <v>1.8812058696305693E-7</v>
      </c>
      <c r="AM354" s="13">
        <f t="shared" si="642"/>
        <v>2.5716068234022428E-6</v>
      </c>
      <c r="AN354" s="13">
        <f t="shared" si="643"/>
        <v>3.97088372040247E-6</v>
      </c>
      <c r="AO354" s="13">
        <f t="shared" si="644"/>
        <v>3.0657714424820917E-6</v>
      </c>
      <c r="AP354" s="13">
        <f t="shared" si="645"/>
        <v>1.5779786397415313E-6</v>
      </c>
      <c r="AQ354" s="13">
        <f t="shared" si="646"/>
        <v>6.0914927144680959E-7</v>
      </c>
      <c r="AR354" s="13">
        <f t="shared" si="647"/>
        <v>1.1729365552163643E-2</v>
      </c>
      <c r="AS354" s="13">
        <f t="shared" si="648"/>
        <v>3.3584828231503173E-3</v>
      </c>
      <c r="AT354" s="13">
        <f t="shared" si="649"/>
        <v>4.8081913822334076E-4</v>
      </c>
      <c r="AU354" s="13">
        <f t="shared" si="650"/>
        <v>4.5891166905930162E-5</v>
      </c>
      <c r="AV354" s="13">
        <f t="shared" si="651"/>
        <v>3.2850177424869394E-6</v>
      </c>
      <c r="AW354" s="13">
        <f t="shared" si="652"/>
        <v>2.3103886088768154E-9</v>
      </c>
      <c r="AX354" s="13">
        <f t="shared" si="653"/>
        <v>1.2272186001710636E-7</v>
      </c>
      <c r="AY354" s="13">
        <f t="shared" si="654"/>
        <v>1.8949795577020612E-7</v>
      </c>
      <c r="AZ354" s="13">
        <f t="shared" si="655"/>
        <v>1.4630431463506799E-7</v>
      </c>
      <c r="BA354" s="13">
        <f t="shared" si="656"/>
        <v>7.5304075247452236E-8</v>
      </c>
      <c r="BB354" s="13">
        <f t="shared" si="657"/>
        <v>2.9069736065296093E-8</v>
      </c>
      <c r="BC354" s="13">
        <f t="shared" si="658"/>
        <v>8.9774642567920411E-9</v>
      </c>
      <c r="BD354" s="13">
        <f t="shared" si="659"/>
        <v>3.0186021114557517E-3</v>
      </c>
      <c r="BE354" s="13">
        <f t="shared" si="660"/>
        <v>8.6431983862753287E-4</v>
      </c>
      <c r="BF354" s="13">
        <f t="shared" si="661"/>
        <v>1.2374085021176447E-4</v>
      </c>
      <c r="BG354" s="13">
        <f t="shared" si="662"/>
        <v>1.1810286984691671E-5</v>
      </c>
      <c r="BH354" s="13">
        <f t="shared" si="663"/>
        <v>8.4541328766171083E-7</v>
      </c>
      <c r="BI354" s="13">
        <f t="shared" si="664"/>
        <v>4.8413633157697032E-8</v>
      </c>
      <c r="BJ354" s="14">
        <f t="shared" si="665"/>
        <v>6.5184040183927663E-2</v>
      </c>
      <c r="BK354" s="14">
        <f t="shared" si="666"/>
        <v>0.2394635853052566</v>
      </c>
      <c r="BL354" s="14">
        <f t="shared" si="667"/>
        <v>0.59587278737721028</v>
      </c>
      <c r="BM354" s="14">
        <f t="shared" si="668"/>
        <v>0.27645536046125607</v>
      </c>
      <c r="BN354" s="14">
        <f t="shared" si="669"/>
        <v>0.72245222726991853</v>
      </c>
    </row>
    <row r="355" spans="1:66" x14ac:dyDescent="0.25">
      <c r="A355" t="s">
        <v>341</v>
      </c>
      <c r="B355" t="s">
        <v>319</v>
      </c>
      <c r="C355" t="s">
        <v>152</v>
      </c>
      <c r="D355" t="s">
        <v>356</v>
      </c>
      <c r="E355" s="10">
        <f>VLOOKUP(A355,home!$A$2:$E$405,3,FALSE)</f>
        <v>1.3095000000000001</v>
      </c>
      <c r="F355" s="10">
        <f>VLOOKUP(B355,home!$B$2:$E$405,3,FALSE)</f>
        <v>0.76370000000000005</v>
      </c>
      <c r="G355" s="10">
        <f>VLOOKUP(C355,away!$B$2:$E$405,4,FALSE)</f>
        <v>0.76370000000000005</v>
      </c>
      <c r="H355" s="10">
        <f>VLOOKUP(A355,away!$A$2:$E$405,3,FALSE)</f>
        <v>1.2142999999999999</v>
      </c>
      <c r="I355" s="10">
        <f>VLOOKUP(C355,away!$B$2:$E$405,3,FALSE)</f>
        <v>1.4412</v>
      </c>
      <c r="J355" s="10">
        <f>VLOOKUP(B355,home!$B$2:$E$405,4,FALSE)</f>
        <v>1.0980000000000001</v>
      </c>
      <c r="K355" s="12">
        <f t="shared" si="614"/>
        <v>0.7637497550550002</v>
      </c>
      <c r="L355" s="12">
        <f t="shared" si="615"/>
        <v>1.9215539776799999</v>
      </c>
      <c r="M355" s="13">
        <f t="shared" si="616"/>
        <v>6.8200476132986576E-2</v>
      </c>
      <c r="N355" s="13">
        <f t="shared" si="617"/>
        <v>5.208809694120288E-2</v>
      </c>
      <c r="O355" s="13">
        <f t="shared" si="618"/>
        <v>0.13105089619301025</v>
      </c>
      <c r="P355" s="13">
        <f t="shared" si="619"/>
        <v>0.10009008986714983</v>
      </c>
      <c r="Q355" s="13">
        <f t="shared" si="620"/>
        <v>1.9891135640062403E-2</v>
      </c>
      <c r="R355" s="13">
        <f t="shared" si="621"/>
        <v>0.12591068542910383</v>
      </c>
      <c r="S355" s="13">
        <f t="shared" si="622"/>
        <v>3.6722713159947809E-2</v>
      </c>
      <c r="T355" s="13">
        <f t="shared" si="623"/>
        <v>3.8221890809734323E-2</v>
      </c>
      <c r="U355" s="13">
        <f t="shared" si="624"/>
        <v>9.6164255155285219E-2</v>
      </c>
      <c r="V355" s="13">
        <f t="shared" si="625"/>
        <v>5.988194851337331E-3</v>
      </c>
      <c r="W355" s="13">
        <f t="shared" si="626"/>
        <v>5.0639499909544815E-3</v>
      </c>
      <c r="X355" s="13">
        <f t="shared" si="627"/>
        <v>9.7306532478911838E-3</v>
      </c>
      <c r="Y355" s="13">
        <f t="shared" si="628"/>
        <v>9.3489877269550582E-3</v>
      </c>
      <c r="Z355" s="13">
        <f t="shared" si="629"/>
        <v>8.0648059472903225E-2</v>
      </c>
      <c r="AA355" s="13">
        <f t="shared" si="630"/>
        <v>6.1594935668090919E-2</v>
      </c>
      <c r="AB355" s="13">
        <f t="shared" si="631"/>
        <v>2.3521558514566467E-2</v>
      </c>
      <c r="AC355" s="13">
        <f t="shared" si="632"/>
        <v>5.4926207520498613E-4</v>
      </c>
      <c r="AD355" s="13">
        <f t="shared" si="633"/>
        <v>9.6689764130056374E-4</v>
      </c>
      <c r="AE355" s="13">
        <f t="shared" si="634"/>
        <v>1.8579460086505081E-3</v>
      </c>
      <c r="AF355" s="13">
        <f t="shared" si="635"/>
        <v>1.7850717716185319E-3</v>
      </c>
      <c r="AG355" s="13">
        <f t="shared" si="636"/>
        <v>1.1433705877326248E-3</v>
      </c>
      <c r="AH355" s="13">
        <f t="shared" si="637"/>
        <v>3.8742399868082596E-2</v>
      </c>
      <c r="AI355" s="13">
        <f t="shared" si="638"/>
        <v>2.9589498409490954E-2</v>
      </c>
      <c r="AJ355" s="13">
        <f t="shared" si="639"/>
        <v>1.1299486081224516E-2</v>
      </c>
      <c r="AK355" s="13">
        <f t="shared" si="640"/>
        <v>2.8766599089275358E-3</v>
      </c>
      <c r="AL355" s="13">
        <f t="shared" si="641"/>
        <v>3.2243581619978859E-5</v>
      </c>
      <c r="AM355" s="13">
        <f t="shared" si="642"/>
        <v>1.4769356734131267E-4</v>
      </c>
      <c r="AN355" s="13">
        <f t="shared" si="643"/>
        <v>2.8380116180244831E-4</v>
      </c>
      <c r="AO355" s="13">
        <f t="shared" si="644"/>
        <v>2.7266962566584993E-4</v>
      </c>
      <c r="AP355" s="13">
        <f t="shared" si="645"/>
        <v>1.7464980126357684E-4</v>
      </c>
      <c r="AQ355" s="13">
        <f t="shared" si="646"/>
        <v>8.389975507976189E-5</v>
      </c>
      <c r="AR355" s="13">
        <f t="shared" si="647"/>
        <v>1.4889122514276647E-2</v>
      </c>
      <c r="AS355" s="13">
        <f t="shared" si="648"/>
        <v>1.1371563673262678E-2</v>
      </c>
      <c r="AT355" s="13">
        <f t="shared" si="649"/>
        <v>4.3425144850233535E-3</v>
      </c>
      <c r="AU355" s="13">
        <f t="shared" si="650"/>
        <v>1.105531458086459E-3</v>
      </c>
      <c r="AV355" s="13">
        <f t="shared" si="651"/>
        <v>2.1108734507978253E-4</v>
      </c>
      <c r="AW355" s="13">
        <f t="shared" si="652"/>
        <v>1.314451145020643E-6</v>
      </c>
      <c r="AX355" s="13">
        <f t="shared" si="653"/>
        <v>1.8800154313354446E-5</v>
      </c>
      <c r="AY355" s="13">
        <f t="shared" si="654"/>
        <v>3.6125511301824038E-5</v>
      </c>
      <c r="AZ355" s="13">
        <f t="shared" si="655"/>
        <v>3.470855996887189E-5</v>
      </c>
      <c r="BA355" s="13">
        <f t="shared" si="656"/>
        <v>2.2231457155910201E-5</v>
      </c>
      <c r="BB355" s="13">
        <f t="shared" si="657"/>
        <v>1.0679736231890435E-5</v>
      </c>
      <c r="BC355" s="13">
        <f t="shared" si="658"/>
        <v>4.1043379273924573E-6</v>
      </c>
      <c r="BD355" s="13">
        <f t="shared" si="659"/>
        <v>4.7683754319121857E-3</v>
      </c>
      <c r="BE355" s="13">
        <f t="shared" si="660"/>
        <v>3.6418455681332127E-3</v>
      </c>
      <c r="BF355" s="13">
        <f t="shared" si="661"/>
        <v>1.3907293303049395E-3</v>
      </c>
      <c r="BG355" s="13">
        <f t="shared" si="662"/>
        <v>3.5405639512273401E-4</v>
      </c>
      <c r="BH355" s="13">
        <f t="shared" si="663"/>
        <v>6.7602621262661102E-5</v>
      </c>
      <c r="BI355" s="13">
        <f t="shared" si="664"/>
        <v>1.0326297086086679E-5</v>
      </c>
      <c r="BJ355" s="14">
        <f t="shared" si="665"/>
        <v>0.14118736403415477</v>
      </c>
      <c r="BK355" s="14">
        <f t="shared" si="666"/>
        <v>0.21161910517954835</v>
      </c>
      <c r="BL355" s="14">
        <f t="shared" si="667"/>
        <v>0.56290313034733297</v>
      </c>
      <c r="BM355" s="14">
        <f t="shared" si="668"/>
        <v>0.49909146777026686</v>
      </c>
      <c r="BN355" s="14">
        <f t="shared" si="669"/>
        <v>0.49723138020351576</v>
      </c>
    </row>
    <row r="356" spans="1:66" x14ac:dyDescent="0.25">
      <c r="A356" t="s">
        <v>341</v>
      </c>
      <c r="B356" t="s">
        <v>147</v>
      </c>
      <c r="C356" t="s">
        <v>150</v>
      </c>
      <c r="D356" t="s">
        <v>356</v>
      </c>
      <c r="E356" s="10">
        <f>VLOOKUP(A356,home!$A$2:$E$405,3,FALSE)</f>
        <v>1.3095000000000001</v>
      </c>
      <c r="F356" s="10">
        <f>VLOOKUP(B356,home!$B$2:$E$405,3,FALSE)</f>
        <v>0.76370000000000005</v>
      </c>
      <c r="G356" s="10">
        <f>VLOOKUP(C356,away!$B$2:$E$405,4,FALSE)</f>
        <v>0.5091</v>
      </c>
      <c r="H356" s="10">
        <f>VLOOKUP(A356,away!$A$2:$E$405,3,FALSE)</f>
        <v>1.2142999999999999</v>
      </c>
      <c r="I356" s="10">
        <f>VLOOKUP(C356,away!$B$2:$E$405,3,FALSE)</f>
        <v>1.0980000000000001</v>
      </c>
      <c r="J356" s="10">
        <f>VLOOKUP(B356,home!$B$2:$E$405,4,FALSE)</f>
        <v>0.54900000000000004</v>
      </c>
      <c r="K356" s="12">
        <f t="shared" si="614"/>
        <v>0.50913316786500007</v>
      </c>
      <c r="L356" s="12">
        <f t="shared" si="615"/>
        <v>0.73198246860000016</v>
      </c>
      <c r="M356" s="13">
        <f t="shared" si="616"/>
        <v>0.28906155037643894</v>
      </c>
      <c r="N356" s="13">
        <f t="shared" si="617"/>
        <v>0.14717082285112462</v>
      </c>
      <c r="O356" s="13">
        <f t="shared" si="618"/>
        <v>0.21158798722188904</v>
      </c>
      <c r="P356" s="13">
        <f t="shared" si="619"/>
        <v>0.1077264622164595</v>
      </c>
      <c r="Q356" s="13">
        <f t="shared" si="620"/>
        <v>3.7464773627745911E-2</v>
      </c>
      <c r="R356" s="13">
        <f t="shared" si="621"/>
        <v>7.7439348606391817E-2</v>
      </c>
      <c r="S356" s="13">
        <f t="shared" si="622"/>
        <v>1.0036781653043563E-2</v>
      </c>
      <c r="T356" s="13">
        <f t="shared" si="623"/>
        <v>2.7423557485577631E-2</v>
      </c>
      <c r="U356" s="13">
        <f t="shared" si="624"/>
        <v>3.9426940873374332E-2</v>
      </c>
      <c r="V356" s="13">
        <f t="shared" si="625"/>
        <v>4.15608132252415E-4</v>
      </c>
      <c r="W356" s="13">
        <f t="shared" si="626"/>
        <v>6.3581862934797987E-3</v>
      </c>
      <c r="X356" s="13">
        <f t="shared" si="627"/>
        <v>4.6540808989200266E-3</v>
      </c>
      <c r="Y356" s="13">
        <f t="shared" si="628"/>
        <v>1.7033528127277943E-3</v>
      </c>
      <c r="Z356" s="13">
        <f t="shared" si="629"/>
        <v>1.8894748519894224E-2</v>
      </c>
      <c r="AA356" s="13">
        <f t="shared" si="630"/>
        <v>9.6199431699462642E-3</v>
      </c>
      <c r="AB356" s="13">
        <f t="shared" si="631"/>
        <v>2.4489160703980062E-3</v>
      </c>
      <c r="AC356" s="13">
        <f t="shared" si="632"/>
        <v>9.6804628844698953E-6</v>
      </c>
      <c r="AD356" s="13">
        <f t="shared" si="633"/>
        <v>8.0929088236879787E-4</v>
      </c>
      <c r="AE356" s="13">
        <f t="shared" si="634"/>
        <v>5.9238673789178487E-4</v>
      </c>
      <c r="AF356" s="13">
        <f t="shared" si="635"/>
        <v>2.1680835338396494E-4</v>
      </c>
      <c r="AG356" s="13">
        <f t="shared" si="636"/>
        <v>5.2899971241031966E-5</v>
      </c>
      <c r="AH356" s="13">
        <f t="shared" si="637"/>
        <v>3.4576561662920924E-3</v>
      </c>
      <c r="AI356" s="13">
        <f t="shared" si="638"/>
        <v>1.7604074373322441E-3</v>
      </c>
      <c r="AJ356" s="13">
        <f t="shared" si="639"/>
        <v>4.4814090765103601E-4</v>
      </c>
      <c r="AK356" s="13">
        <f t="shared" si="640"/>
        <v>7.6054466654089503E-5</v>
      </c>
      <c r="AL356" s="13">
        <f t="shared" si="641"/>
        <v>1.4430726159236518E-7</v>
      </c>
      <c r="AM356" s="13">
        <f t="shared" si="642"/>
        <v>8.240736613293743E-5</v>
      </c>
      <c r="AN356" s="13">
        <f t="shared" si="643"/>
        <v>6.0320747292811574E-5</v>
      </c>
      <c r="AO356" s="13">
        <f t="shared" si="644"/>
        <v>2.2076864755594494E-5</v>
      </c>
      <c r="AP356" s="13">
        <f t="shared" si="645"/>
        <v>5.3866259875827999E-6</v>
      </c>
      <c r="AQ356" s="13">
        <f t="shared" si="646"/>
        <v>9.8572894695394281E-7</v>
      </c>
      <c r="AR356" s="13">
        <f t="shared" si="647"/>
        <v>5.0618873923449987E-4</v>
      </c>
      <c r="AS356" s="13">
        <f t="shared" si="648"/>
        <v>2.5771747634405131E-4</v>
      </c>
      <c r="AT356" s="13">
        <f t="shared" si="649"/>
        <v>6.5606257572610032E-5</v>
      </c>
      <c r="AU356" s="13">
        <f t="shared" si="650"/>
        <v>1.1134107249903369E-5</v>
      </c>
      <c r="AV356" s="13">
        <f t="shared" si="651"/>
        <v>1.417185823872991E-6</v>
      </c>
      <c r="AW356" s="13">
        <f t="shared" si="652"/>
        <v>1.4938870231045766E-9</v>
      </c>
      <c r="AX356" s="13">
        <f t="shared" si="653"/>
        <v>6.992720562445562E-6</v>
      </c>
      <c r="AY356" s="13">
        <f t="shared" si="654"/>
        <v>5.1185488595288828E-6</v>
      </c>
      <c r="AZ356" s="13">
        <f t="shared" si="655"/>
        <v>1.8733440149238336E-6</v>
      </c>
      <c r="BA356" s="13">
        <f t="shared" si="656"/>
        <v>4.5708499219366113E-7</v>
      </c>
      <c r="BB356" s="13">
        <f t="shared" si="657"/>
        <v>8.3644550236481952E-8</v>
      </c>
      <c r="BC356" s="13">
        <f t="shared" si="658"/>
        <v>1.2245268873407362E-8</v>
      </c>
      <c r="BD356" s="13">
        <f t="shared" si="659"/>
        <v>6.1753547153731804E-5</v>
      </c>
      <c r="BE356" s="13">
        <f t="shared" si="660"/>
        <v>3.144077908928012E-5</v>
      </c>
      <c r="BF356" s="13">
        <f t="shared" si="661"/>
        <v>8.0037717289344199E-6</v>
      </c>
      <c r="BG356" s="13">
        <f t="shared" si="662"/>
        <v>1.3583285517402372E-6</v>
      </c>
      <c r="BH356" s="13">
        <f t="shared" si="663"/>
        <v>1.7289252963724607E-7</v>
      </c>
      <c r="BI356" s="13">
        <f t="shared" si="664"/>
        <v>1.7605064262880899E-8</v>
      </c>
      <c r="BJ356" s="14">
        <f t="shared" si="665"/>
        <v>0.22663187483582548</v>
      </c>
      <c r="BK356" s="14">
        <f t="shared" si="666"/>
        <v>0.40725534569719996</v>
      </c>
      <c r="BL356" s="14">
        <f t="shared" si="667"/>
        <v>0.34721020561027144</v>
      </c>
      <c r="BM356" s="14">
        <f t="shared" si="668"/>
        <v>0.12953611270816873</v>
      </c>
      <c r="BN356" s="14">
        <f t="shared" si="669"/>
        <v>0.87045094490004982</v>
      </c>
    </row>
    <row r="357" spans="1:66" x14ac:dyDescent="0.25">
      <c r="A357" t="s">
        <v>351</v>
      </c>
      <c r="B357" t="s">
        <v>164</v>
      </c>
      <c r="C357" t="s">
        <v>156</v>
      </c>
      <c r="D357" t="s">
        <v>356</v>
      </c>
      <c r="E357" s="10">
        <f>VLOOKUP(A357,home!$A$2:$E$405,3,FALSE)</f>
        <v>1.2019</v>
      </c>
      <c r="F357" s="10">
        <f>VLOOKUP(B357,home!$B$2:$E$405,3,FALSE)</f>
        <v>1.1648000000000001</v>
      </c>
      <c r="G357" s="10">
        <f>VLOOKUP(C357,away!$B$2:$E$405,4,FALSE)</f>
        <v>1.1648000000000001</v>
      </c>
      <c r="H357" s="10">
        <f>VLOOKUP(A357,away!$A$2:$E$405,3,FALSE)</f>
        <v>1.1635</v>
      </c>
      <c r="I357" s="10">
        <f>VLOOKUP(C357,away!$B$2:$E$405,3,FALSE)</f>
        <v>0.77349999999999997</v>
      </c>
      <c r="J357" s="10">
        <f>VLOOKUP(B357,home!$B$2:$E$405,4,FALSE)</f>
        <v>0.94540000000000002</v>
      </c>
      <c r="K357" s="12">
        <f t="shared" si="614"/>
        <v>1.6306886901760003</v>
      </c>
      <c r="L357" s="12">
        <f t="shared" si="615"/>
        <v>0.85082903814999999</v>
      </c>
      <c r="M357" s="13">
        <f t="shared" si="616"/>
        <v>8.3616222529056539E-2</v>
      </c>
      <c r="N357" s="13">
        <f t="shared" si="617"/>
        <v>0.13635202839337218</v>
      </c>
      <c r="O357" s="13">
        <f t="shared" si="618"/>
        <v>7.1143110188133532E-2</v>
      </c>
      <c r="P357" s="13">
        <f t="shared" si="619"/>
        <v>0.11601226516773433</v>
      </c>
      <c r="Q357" s="13">
        <f t="shared" si="620"/>
        <v>0.11117385529181446</v>
      </c>
      <c r="R357" s="13">
        <f t="shared" si="621"/>
        <v>3.0265312006184559E-2</v>
      </c>
      <c r="S357" s="13">
        <f t="shared" si="622"/>
        <v>4.0239935691521386E-2</v>
      </c>
      <c r="T357" s="13">
        <f t="shared" si="623"/>
        <v>9.4589944365361778E-2</v>
      </c>
      <c r="U357" s="13">
        <f t="shared" si="624"/>
        <v>4.9353301993133071E-2</v>
      </c>
      <c r="V357" s="13">
        <f t="shared" si="625"/>
        <v>6.2033763685497992E-3</v>
      </c>
      <c r="W357" s="13">
        <f t="shared" si="626"/>
        <v>6.0429982822541702E-2</v>
      </c>
      <c r="X357" s="13">
        <f t="shared" si="627"/>
        <v>5.1415584160324171E-2</v>
      </c>
      <c r="Y357" s="13">
        <f t="shared" si="628"/>
        <v>2.1872936008524496E-2</v>
      </c>
      <c r="Z357" s="13">
        <f t="shared" si="629"/>
        <v>8.5835354345105523E-3</v>
      </c>
      <c r="AA357" s="13">
        <f t="shared" si="630"/>
        <v>1.3997074154781297E-2</v>
      </c>
      <c r="AB357" s="13">
        <f t="shared" si="631"/>
        <v>1.1412435259878333E-2</v>
      </c>
      <c r="AC357" s="13">
        <f t="shared" si="632"/>
        <v>5.3792473101838326E-4</v>
      </c>
      <c r="AD357" s="13">
        <f t="shared" si="633"/>
        <v>2.4635622384062184E-2</v>
      </c>
      <c r="AE357" s="13">
        <f t="shared" si="634"/>
        <v>2.0960702897258234E-2</v>
      </c>
      <c r="AF357" s="13">
        <f t="shared" si="635"/>
        <v>8.9169873425110711E-3</v>
      </c>
      <c r="AG357" s="13">
        <f t="shared" si="636"/>
        <v>2.5289439212748065E-3</v>
      </c>
      <c r="AH357" s="13">
        <f t="shared" si="637"/>
        <v>1.8257802994177637E-3</v>
      </c>
      <c r="AI357" s="13">
        <f t="shared" si="638"/>
        <v>2.9772792850066986E-3</v>
      </c>
      <c r="AJ357" s="13">
        <f t="shared" si="639"/>
        <v>2.4275078287778564E-3</v>
      </c>
      <c r="AK357" s="13">
        <f t="shared" si="640"/>
        <v>1.3195031872339164E-3</v>
      </c>
      <c r="AL357" s="13">
        <f t="shared" si="641"/>
        <v>2.9853473236488713E-5</v>
      </c>
      <c r="AM357" s="13">
        <f t="shared" si="642"/>
        <v>8.0346061594273807E-3</v>
      </c>
      <c r="AN357" s="13">
        <f t="shared" si="643"/>
        <v>6.8360762305396637E-3</v>
      </c>
      <c r="AO357" s="13">
        <f t="shared" si="644"/>
        <v>2.9081660819750698E-3</v>
      </c>
      <c r="AP357" s="13">
        <f t="shared" si="645"/>
        <v>8.2478405010243431E-4</v>
      </c>
      <c r="AQ357" s="13">
        <f t="shared" si="646"/>
        <v>1.7543755500752889E-4</v>
      </c>
      <c r="AR357" s="13">
        <f t="shared" si="647"/>
        <v>3.1068537920536708E-4</v>
      </c>
      <c r="AS357" s="13">
        <f t="shared" si="648"/>
        <v>5.0663113407323397E-4</v>
      </c>
      <c r="AT357" s="13">
        <f t="shared" si="649"/>
        <v>4.1307883021213189E-4</v>
      </c>
      <c r="AU357" s="13">
        <f t="shared" si="650"/>
        <v>2.2453432552601855E-4</v>
      </c>
      <c r="AV357" s="13">
        <f t="shared" si="651"/>
        <v>9.1536396297893724E-5</v>
      </c>
      <c r="AW357" s="13">
        <f t="shared" si="652"/>
        <v>1.150550611052469E-6</v>
      </c>
      <c r="AX357" s="13">
        <f t="shared" si="653"/>
        <v>2.1836568990327774E-3</v>
      </c>
      <c r="AY357" s="13">
        <f t="shared" si="654"/>
        <v>1.8579186990536694E-3</v>
      </c>
      <c r="AZ357" s="13">
        <f t="shared" si="655"/>
        <v>7.9038558983836641E-4</v>
      </c>
      <c r="BA357" s="13">
        <f t="shared" si="656"/>
        <v>2.2416100372326593E-4</v>
      </c>
      <c r="BB357" s="13">
        <f t="shared" si="657"/>
        <v>4.7680672797151227E-5</v>
      </c>
      <c r="BC357" s="13">
        <f t="shared" si="658"/>
        <v>8.1136201948690125E-6</v>
      </c>
      <c r="BD357" s="13">
        <f t="shared" si="659"/>
        <v>4.4056690392761724E-5</v>
      </c>
      <c r="BE357" s="13">
        <f t="shared" si="660"/>
        <v>7.1842746750062198E-5</v>
      </c>
      <c r="BF357" s="13">
        <f t="shared" si="661"/>
        <v>5.857657729825252E-5</v>
      </c>
      <c r="BG357" s="13">
        <f t="shared" si="662"/>
        <v>3.1840054036493542E-5</v>
      </c>
      <c r="BH357" s="13">
        <f t="shared" si="663"/>
        <v>1.2980304002975682E-5</v>
      </c>
      <c r="BI357" s="13">
        <f t="shared" si="664"/>
        <v>4.2333669865397407E-6</v>
      </c>
      <c r="BJ357" s="14">
        <f t="shared" si="665"/>
        <v>0.55676757414873712</v>
      </c>
      <c r="BK357" s="14">
        <f t="shared" si="666"/>
        <v>0.24849749666017062</v>
      </c>
      <c r="BL357" s="14">
        <f t="shared" si="667"/>
        <v>0.18649130000732878</v>
      </c>
      <c r="BM357" s="14">
        <f t="shared" si="668"/>
        <v>0.44992034452600882</v>
      </c>
      <c r="BN357" s="14">
        <f t="shared" si="669"/>
        <v>0.54856279357629556</v>
      </c>
    </row>
    <row r="358" spans="1:66" x14ac:dyDescent="0.25">
      <c r="A358" t="s">
        <v>342</v>
      </c>
      <c r="B358" t="s">
        <v>175</v>
      </c>
      <c r="C358" t="s">
        <v>176</v>
      </c>
      <c r="D358" t="s">
        <v>356</v>
      </c>
      <c r="E358" s="10">
        <f>VLOOKUP(A358,home!$A$2:$E$405,3,FALSE)</f>
        <v>1.3226</v>
      </c>
      <c r="F358" s="10">
        <f>VLOOKUP(B358,home!$B$2:$E$405,3,FALSE)</f>
        <v>1.454</v>
      </c>
      <c r="G358" s="10">
        <f>VLOOKUP(C358,away!$B$2:$E$405,4,FALSE)</f>
        <v>1.2214</v>
      </c>
      <c r="H358" s="10">
        <f>VLOOKUP(A358,away!$A$2:$E$405,3,FALSE)</f>
        <v>1.2016</v>
      </c>
      <c r="I358" s="10">
        <f>VLOOKUP(C358,away!$B$2:$E$405,3,FALSE)</f>
        <v>0.76819999999999999</v>
      </c>
      <c r="J358" s="10">
        <f>VLOOKUP(B358,home!$B$2:$E$405,4,FALSE)</f>
        <v>0.64019999999999999</v>
      </c>
      <c r="K358" s="12">
        <f t="shared" si="614"/>
        <v>2.3488259725600003</v>
      </c>
      <c r="L358" s="12">
        <f t="shared" si="615"/>
        <v>0.59094885062399993</v>
      </c>
      <c r="M358" s="13">
        <f t="shared" si="616"/>
        <v>5.2877634215191559E-2</v>
      </c>
      <c r="N358" s="13">
        <f t="shared" si="617"/>
        <v>0.12420036061216926</v>
      </c>
      <c r="O358" s="13">
        <f t="shared" si="618"/>
        <v>3.1247977163183741E-2</v>
      </c>
      <c r="P358" s="13">
        <f t="shared" si="619"/>
        <v>7.3396060350847725E-2</v>
      </c>
      <c r="Q358" s="13">
        <f t="shared" si="620"/>
        <v>0.1458625164035906</v>
      </c>
      <c r="R358" s="13">
        <f t="shared" si="621"/>
        <v>9.2329780944542146E-3</v>
      </c>
      <c r="S358" s="13">
        <f t="shared" si="622"/>
        <v>2.5469093667761056E-2</v>
      </c>
      <c r="T358" s="13">
        <f t="shared" si="623"/>
        <v>8.6197286417826202E-2</v>
      </c>
      <c r="U358" s="13">
        <f t="shared" si="624"/>
        <v>2.1686658752331597E-2</v>
      </c>
      <c r="V358" s="13">
        <f t="shared" si="625"/>
        <v>3.928002124706194E-3</v>
      </c>
      <c r="W358" s="13">
        <f t="shared" si="626"/>
        <v>0.11420188898390424</v>
      </c>
      <c r="X358" s="13">
        <f t="shared" si="627"/>
        <v>6.7487475034127845E-2</v>
      </c>
      <c r="Y358" s="13">
        <f t="shared" si="628"/>
        <v>1.994082290146687E-2</v>
      </c>
      <c r="Z358" s="13">
        <f t="shared" si="629"/>
        <v>1.8187392642514293E-3</v>
      </c>
      <c r="AA358" s="13">
        <f t="shared" si="630"/>
        <v>4.2719020211884227E-3</v>
      </c>
      <c r="AB358" s="13">
        <f t="shared" si="631"/>
        <v>5.0169772097994648E-3</v>
      </c>
      <c r="AC358" s="13">
        <f t="shared" si="632"/>
        <v>3.4076302448347634E-4</v>
      </c>
      <c r="AD358" s="13">
        <f t="shared" si="633"/>
        <v>6.7060090740202027E-2</v>
      </c>
      <c r="AE358" s="13">
        <f t="shared" si="634"/>
        <v>3.9629083545663531E-2</v>
      </c>
      <c r="AF358" s="13">
        <f t="shared" si="635"/>
        <v>1.1709380686296164E-2</v>
      </c>
      <c r="AG358" s="13">
        <f t="shared" si="636"/>
        <v>2.3065483526951941E-3</v>
      </c>
      <c r="AH358" s="13">
        <f t="shared" si="637"/>
        <v>2.6869546944853034E-4</v>
      </c>
      <c r="AI358" s="13">
        <f t="shared" si="638"/>
        <v>6.3111889734991005E-4</v>
      </c>
      <c r="AJ358" s="13">
        <f t="shared" si="639"/>
        <v>7.411942289344488E-4</v>
      </c>
      <c r="AK358" s="13">
        <f t="shared" si="640"/>
        <v>5.8031208521093871E-4</v>
      </c>
      <c r="AL358" s="13">
        <f t="shared" si="641"/>
        <v>1.8919653938028239E-5</v>
      </c>
      <c r="AM358" s="13">
        <f t="shared" si="642"/>
        <v>3.1502496570563372E-2</v>
      </c>
      <c r="AN358" s="13">
        <f t="shared" si="643"/>
        <v>1.8616364140160924E-2</v>
      </c>
      <c r="AO358" s="13">
        <f t="shared" si="644"/>
        <v>5.5006594957129739E-3</v>
      </c>
      <c r="AP358" s="13">
        <f t="shared" si="645"/>
        <v>1.0835361355551909E-3</v>
      </c>
      <c r="AQ358" s="13">
        <f t="shared" si="646"/>
        <v>1.6007860847897765E-4</v>
      </c>
      <c r="AR358" s="13">
        <f t="shared" si="647"/>
        <v>3.1757055767697034E-5</v>
      </c>
      <c r="AS358" s="13">
        <f t="shared" si="648"/>
        <v>7.459179739920315E-5</v>
      </c>
      <c r="AT358" s="13">
        <f t="shared" si="649"/>
        <v>8.7601575535590937E-5</v>
      </c>
      <c r="AU358" s="13">
        <f t="shared" si="650"/>
        <v>6.8586951951724232E-5</v>
      </c>
      <c r="AV358" s="13">
        <f t="shared" si="651"/>
        <v>4.0274703530733678E-5</v>
      </c>
      <c r="AW358" s="13">
        <f t="shared" si="652"/>
        <v>7.2947669277834388E-7</v>
      </c>
      <c r="AX358" s="13">
        <f t="shared" si="653"/>
        <v>1.2332313690903599E-2</v>
      </c>
      <c r="AY358" s="13">
        <f t="shared" si="654"/>
        <v>7.2877666011741003E-3</v>
      </c>
      <c r="AZ358" s="13">
        <f t="shared" si="655"/>
        <v>2.1533486482899042E-3</v>
      </c>
      <c r="BA358" s="13">
        <f t="shared" si="656"/>
        <v>4.2417296956655433E-4</v>
      </c>
      <c r="BB358" s="13">
        <f t="shared" si="657"/>
        <v>6.2666132207781031E-5</v>
      </c>
      <c r="BC358" s="13">
        <f t="shared" si="658"/>
        <v>7.4064957602479698E-6</v>
      </c>
      <c r="BD358" s="13">
        <f t="shared" si="659"/>
        <v>3.1277992675204695E-6</v>
      </c>
      <c r="BE358" s="13">
        <f t="shared" si="660"/>
        <v>7.3466561565062226E-6</v>
      </c>
      <c r="BF358" s="13">
        <f t="shared" si="661"/>
        <v>8.6280083959348223E-6</v>
      </c>
      <c r="BG358" s="13">
        <f t="shared" si="662"/>
        <v>6.7552300706124855E-6</v>
      </c>
      <c r="BH358" s="13">
        <f t="shared" si="663"/>
        <v>3.9667149601182336E-6</v>
      </c>
      <c r="BI358" s="13">
        <f t="shared" si="664"/>
        <v>1.8634246248136022E-6</v>
      </c>
      <c r="BJ358" s="14">
        <f t="shared" si="665"/>
        <v>0.75772626316631542</v>
      </c>
      <c r="BK358" s="14">
        <f t="shared" si="666"/>
        <v>0.16331823963810216</v>
      </c>
      <c r="BL358" s="14">
        <f t="shared" si="667"/>
        <v>7.4012313839561722E-2</v>
      </c>
      <c r="BM358" s="14">
        <f t="shared" si="668"/>
        <v>0.55277099194431267</v>
      </c>
      <c r="BN358" s="14">
        <f t="shared" si="669"/>
        <v>0.43681752683943709</v>
      </c>
    </row>
    <row r="359" spans="1:66" x14ac:dyDescent="0.25">
      <c r="A359" t="s">
        <v>343</v>
      </c>
      <c r="B359" t="s">
        <v>189</v>
      </c>
      <c r="C359" t="s">
        <v>180</v>
      </c>
      <c r="D359" t="s">
        <v>356</v>
      </c>
      <c r="E359" s="10">
        <f>VLOOKUP(A359,home!$A$2:$E$405,3,FALSE)</f>
        <v>1.29</v>
      </c>
      <c r="F359" s="10">
        <f>VLOOKUP(B359,home!$B$2:$E$405,3,FALSE)</f>
        <v>0.59630000000000005</v>
      </c>
      <c r="G359" s="10">
        <f>VLOOKUP(C359,away!$B$2:$E$405,4,FALSE)</f>
        <v>0.60909999999999997</v>
      </c>
      <c r="H359" s="10">
        <f>VLOOKUP(A359,away!$A$2:$E$405,3,FALSE)</f>
        <v>1.1041000000000001</v>
      </c>
      <c r="I359" s="10">
        <f>VLOOKUP(C359,away!$B$2:$E$405,3,FALSE)</f>
        <v>0.58220000000000005</v>
      </c>
      <c r="J359" s="10">
        <f>VLOOKUP(B359,home!$B$2:$E$405,4,FALSE)</f>
        <v>1.4631000000000001</v>
      </c>
      <c r="K359" s="12">
        <f t="shared" si="614"/>
        <v>0.46853616570000006</v>
      </c>
      <c r="L359" s="12">
        <f t="shared" si="615"/>
        <v>0.94049095096200019</v>
      </c>
      <c r="M359" s="13">
        <f t="shared" si="616"/>
        <v>0.24438092166423167</v>
      </c>
      <c r="N359" s="13">
        <f t="shared" si="617"/>
        <v>0.11450130000679118</v>
      </c>
      <c r="O359" s="13">
        <f t="shared" si="618"/>
        <v>0.22983804541296332</v>
      </c>
      <c r="P359" s="13">
        <f t="shared" si="619"/>
        <v>0.10768743652977232</v>
      </c>
      <c r="Q359" s="13">
        <f t="shared" si="620"/>
        <v>2.682400003642366E-2</v>
      </c>
      <c r="R359" s="13">
        <f t="shared" si="621"/>
        <v>0.10808030094884262</v>
      </c>
      <c r="S359" s="13">
        <f t="shared" si="622"/>
        <v>1.1863225561329741E-2</v>
      </c>
      <c r="T359" s="13">
        <f t="shared" si="623"/>
        <v>2.5227729302860817E-2</v>
      </c>
      <c r="U359" s="13">
        <f t="shared" si="624"/>
        <v>5.0639529794272796E-2</v>
      </c>
      <c r="V359" s="13">
        <f t="shared" si="625"/>
        <v>5.808420090761807E-4</v>
      </c>
      <c r="W359" s="13">
        <f t="shared" si="626"/>
        <v>4.1893380419342017E-3</v>
      </c>
      <c r="X359" s="13">
        <f t="shared" si="627"/>
        <v>3.9400345189599811E-3</v>
      </c>
      <c r="Y359" s="13">
        <f t="shared" si="628"/>
        <v>1.8527834057798895E-3</v>
      </c>
      <c r="Z359" s="13">
        <f t="shared" si="629"/>
        <v>3.3882848339878723E-2</v>
      </c>
      <c r="AA359" s="13">
        <f t="shared" si="630"/>
        <v>1.5875339844161389E-2</v>
      </c>
      <c r="AB359" s="13">
        <f t="shared" si="631"/>
        <v>3.7190854298839063E-3</v>
      </c>
      <c r="AC359" s="13">
        <f t="shared" si="632"/>
        <v>1.599689803940502E-5</v>
      </c>
      <c r="AD359" s="13">
        <f t="shared" si="633"/>
        <v>4.9071409574724916E-4</v>
      </c>
      <c r="AE359" s="13">
        <f t="shared" si="634"/>
        <v>4.6151216655978844E-4</v>
      </c>
      <c r="AF359" s="13">
        <f t="shared" si="635"/>
        <v>2.170240082041742E-4</v>
      </c>
      <c r="AG359" s="13">
        <f t="shared" si="636"/>
        <v>6.8036371952509588E-5</v>
      </c>
      <c r="AH359" s="13">
        <f t="shared" si="637"/>
        <v>7.9666280641184414E-3</v>
      </c>
      <c r="AI359" s="13">
        <f t="shared" si="638"/>
        <v>3.7326533667200686E-3</v>
      </c>
      <c r="AJ359" s="13">
        <f t="shared" si="639"/>
        <v>8.7444154816510846E-4</v>
      </c>
      <c r="AK359" s="13">
        <f t="shared" si="640"/>
        <v>1.3656916336868394E-4</v>
      </c>
      <c r="AL359" s="13">
        <f t="shared" si="641"/>
        <v>2.8196389972839727E-7</v>
      </c>
      <c r="AM359" s="13">
        <f t="shared" si="642"/>
        <v>4.5983460175271779E-5</v>
      </c>
      <c r="AN359" s="13">
        <f t="shared" si="643"/>
        <v>4.3247028188764624E-5</v>
      </c>
      <c r="AO359" s="13">
        <f t="shared" si="644"/>
        <v>2.0336719333765831E-5</v>
      </c>
      <c r="AP359" s="13">
        <f t="shared" si="645"/>
        <v>6.375500168553575E-6</v>
      </c>
      <c r="AQ359" s="13">
        <f t="shared" si="646"/>
        <v>1.4990250540953357E-6</v>
      </c>
      <c r="AR359" s="13">
        <f t="shared" si="647"/>
        <v>1.4985083207966626E-3</v>
      </c>
      <c r="AS359" s="13">
        <f t="shared" si="648"/>
        <v>7.0210534289561399E-4</v>
      </c>
      <c r="AT359" s="13">
        <f t="shared" si="649"/>
        <v>1.6448087263889734E-4</v>
      </c>
      <c r="AU359" s="13">
        <f t="shared" si="650"/>
        <v>2.5688412465739673E-5</v>
      </c>
      <c r="AV359" s="13">
        <f t="shared" si="651"/>
        <v>3.0089875699044377E-6</v>
      </c>
      <c r="AW359" s="13">
        <f t="shared" si="652"/>
        <v>3.4513479735868573E-9</v>
      </c>
      <c r="AX359" s="13">
        <f t="shared" si="653"/>
        <v>3.5908190193567462E-6</v>
      </c>
      <c r="AY359" s="13">
        <f t="shared" si="654"/>
        <v>3.3771327942472633E-6</v>
      </c>
      <c r="AZ359" s="13">
        <f t="shared" si="655"/>
        <v>1.5880814165932826E-6</v>
      </c>
      <c r="BA359" s="13">
        <f t="shared" si="656"/>
        <v>4.9785873389896564E-7</v>
      </c>
      <c r="BB359" s="13">
        <f t="shared" si="657"/>
        <v>1.1705790852234388E-7</v>
      </c>
      <c r="BC359" s="13">
        <f t="shared" si="658"/>
        <v>2.201838074076041E-8</v>
      </c>
      <c r="BD359" s="13">
        <f t="shared" si="659"/>
        <v>2.348889192750872E-4</v>
      </c>
      <c r="BE359" s="13">
        <f t="shared" si="660"/>
        <v>1.1005395360256619E-4</v>
      </c>
      <c r="BF359" s="13">
        <f t="shared" si="661"/>
        <v>2.5782128720536029E-5</v>
      </c>
      <c r="BG359" s="13">
        <f t="shared" si="662"/>
        <v>4.0266199114346004E-6</v>
      </c>
      <c r="BH359" s="13">
        <f t="shared" si="663"/>
        <v>4.7165426350871033E-7</v>
      </c>
      <c r="BI359" s="13">
        <f t="shared" si="664"/>
        <v>4.4197416032085729E-8</v>
      </c>
      <c r="BJ359" s="14">
        <f t="shared" si="665"/>
        <v>0.1778991066563872</v>
      </c>
      <c r="BK359" s="14">
        <f t="shared" si="666"/>
        <v>0.36453208175914326</v>
      </c>
      <c r="BL359" s="14">
        <f t="shared" si="667"/>
        <v>0.42363165298205235</v>
      </c>
      <c r="BM359" s="14">
        <f t="shared" si="668"/>
        <v>0.16863031145699059</v>
      </c>
      <c r="BN359" s="14">
        <f t="shared" si="669"/>
        <v>0.83131200459902477</v>
      </c>
    </row>
    <row r="360" spans="1:66" x14ac:dyDescent="0.25">
      <c r="A360" t="s">
        <v>346</v>
      </c>
      <c r="B360" t="s">
        <v>320</v>
      </c>
      <c r="C360" t="s">
        <v>234</v>
      </c>
      <c r="D360" t="s">
        <v>356</v>
      </c>
      <c r="E360" s="10">
        <f>VLOOKUP(A360,home!$A$2:$E$405,3,FALSE)</f>
        <v>1.4510000000000001</v>
      </c>
      <c r="F360" s="10">
        <f>VLOOKUP(B360,home!$B$2:$E$405,3,FALSE)</f>
        <v>0.86150000000000004</v>
      </c>
      <c r="G360" s="10">
        <f>VLOOKUP(C360,away!$B$2:$E$405,4,FALSE)</f>
        <v>0.68920000000000003</v>
      </c>
      <c r="H360" s="10">
        <f>VLOOKUP(A360,away!$A$2:$E$405,3,FALSE)</f>
        <v>1.0980000000000001</v>
      </c>
      <c r="I360" s="10">
        <f>VLOOKUP(C360,away!$B$2:$E$405,3,FALSE)</f>
        <v>2.7322000000000002</v>
      </c>
      <c r="J360" s="10">
        <f>VLOOKUP(B360,home!$B$2:$E$405,4,FALSE)</f>
        <v>1.8214999999999999</v>
      </c>
      <c r="K360" s="12">
        <f t="shared" si="614"/>
        <v>0.86152515580000022</v>
      </c>
      <c r="L360" s="12">
        <f t="shared" si="615"/>
        <v>5.4644191254000001</v>
      </c>
      <c r="M360" s="13">
        <f t="shared" si="616"/>
        <v>1.7892758730025191E-3</v>
      </c>
      <c r="N360" s="13">
        <f t="shared" si="617"/>
        <v>1.5415061752576764E-3</v>
      </c>
      <c r="O360" s="13">
        <f t="shared" si="618"/>
        <v>9.7773533010517451E-3</v>
      </c>
      <c r="P360" s="13">
        <f t="shared" si="619"/>
        <v>8.4234358260002508E-3</v>
      </c>
      <c r="Q360" s="13">
        <f t="shared" si="620"/>
        <v>6.6402317390276602E-4</v>
      </c>
      <c r="R360" s="13">
        <f t="shared" si="621"/>
        <v>2.6713778187029989E-2</v>
      </c>
      <c r="S360" s="13">
        <f t="shared" si="622"/>
        <v>9.913824942444277E-3</v>
      </c>
      <c r="T360" s="13">
        <f t="shared" si="623"/>
        <v>3.6285009311830844E-3</v>
      </c>
      <c r="U360" s="13">
        <f t="shared" si="624"/>
        <v>2.3014591914587657E-2</v>
      </c>
      <c r="V360" s="13">
        <f t="shared" si="625"/>
        <v>5.1857395654296154E-3</v>
      </c>
      <c r="W360" s="13">
        <f t="shared" si="626"/>
        <v>1.9069088945046373E-4</v>
      </c>
      <c r="X360" s="13">
        <f t="shared" si="627"/>
        <v>1.0420149433526509E-3</v>
      </c>
      <c r="Y360" s="13">
        <f t="shared" si="628"/>
        <v>2.8470031927044113E-3</v>
      </c>
      <c r="Z360" s="13">
        <f t="shared" si="629"/>
        <v>4.8658426812299996E-2</v>
      </c>
      <c r="AA360" s="13">
        <f t="shared" si="630"/>
        <v>4.1920458740449661E-2</v>
      </c>
      <c r="AB360" s="13">
        <f t="shared" si="631"/>
        <v>1.8057764873786686E-2</v>
      </c>
      <c r="AC360" s="13">
        <f t="shared" si="632"/>
        <v>1.5258178286967447E-3</v>
      </c>
      <c r="AD360" s="13">
        <f t="shared" si="633"/>
        <v>4.107124956086284E-5</v>
      </c>
      <c r="AE360" s="13">
        <f t="shared" si="634"/>
        <v>2.2443052160445523E-4</v>
      </c>
      <c r="AF360" s="13">
        <f t="shared" si="635"/>
        <v>6.1319121728944145E-4</v>
      </c>
      <c r="AG360" s="13">
        <f t="shared" si="636"/>
        <v>1.1169112717612437E-3</v>
      </c>
      <c r="AH360" s="13">
        <f t="shared" si="637"/>
        <v>6.6472509521252096E-2</v>
      </c>
      <c r="AI360" s="13">
        <f t="shared" si="638"/>
        <v>5.7267739121713707E-2</v>
      </c>
      <c r="AJ360" s="13">
        <f t="shared" si="639"/>
        <v>2.4668798934574084E-2</v>
      </c>
      <c r="AK360" s="13">
        <f t="shared" si="640"/>
        <v>7.0842636151692718E-3</v>
      </c>
      <c r="AL360" s="13">
        <f t="shared" si="641"/>
        <v>2.8732581165645624E-4</v>
      </c>
      <c r="AM360" s="13">
        <f t="shared" si="642"/>
        <v>7.0767829353646115E-6</v>
      </c>
      <c r="AN360" s="13">
        <f t="shared" si="643"/>
        <v>3.8670508018310735E-5</v>
      </c>
      <c r="AO360" s="13">
        <f t="shared" si="644"/>
        <v>1.056559318020956E-4</v>
      </c>
      <c r="AP360" s="13">
        <f t="shared" si="645"/>
        <v>1.9244943148377642E-4</v>
      </c>
      <c r="AQ360" s="13">
        <f t="shared" si="646"/>
        <v>2.6290608851807631E-4</v>
      </c>
      <c r="AR360" s="13">
        <f t="shared" si="647"/>
        <v>7.2646730468252693E-2</v>
      </c>
      <c r="AS360" s="13">
        <f t="shared" si="648"/>
        <v>6.2586985785022031E-2</v>
      </c>
      <c r="AT360" s="13">
        <f t="shared" si="649"/>
        <v>2.6960131339746746E-2</v>
      </c>
      <c r="AU360" s="13">
        <f t="shared" si="650"/>
        <v>7.7422771176212622E-3</v>
      </c>
      <c r="AV360" s="13">
        <f t="shared" si="651"/>
        <v>1.6675416250013584E-3</v>
      </c>
      <c r="AW360" s="13">
        <f t="shared" si="652"/>
        <v>3.7573712424982053E-5</v>
      </c>
      <c r="AX360" s="13">
        <f t="shared" si="653"/>
        <v>1.0161377534921295E-6</v>
      </c>
      <c r="AY360" s="13">
        <f t="shared" si="654"/>
        <v>5.5526025742233823E-6</v>
      </c>
      <c r="AZ360" s="13">
        <f t="shared" si="655"/>
        <v>1.517087385116576E-5</v>
      </c>
      <c r="BA360" s="13">
        <f t="shared" si="656"/>
        <v>2.7633337740446976E-5</v>
      </c>
      <c r="BB360" s="13">
        <f t="shared" si="657"/>
        <v>3.7750034811884037E-5</v>
      </c>
      <c r="BC360" s="13">
        <f t="shared" si="658"/>
        <v>4.1256402442114978E-5</v>
      </c>
      <c r="BD360" s="13">
        <f t="shared" si="659"/>
        <v>6.6162030561416479E-2</v>
      </c>
      <c r="BE360" s="13">
        <f t="shared" si="660"/>
        <v>5.7000253687468708E-2</v>
      </c>
      <c r="BF360" s="13">
        <f t="shared" si="661"/>
        <v>2.4553576219368007E-2</v>
      </c>
      <c r="BG360" s="13">
        <f t="shared" si="662"/>
        <v>7.0511745259460674E-3</v>
      </c>
      <c r="BH360" s="13">
        <f t="shared" si="663"/>
        <v>1.5186910580096695E-3</v>
      </c>
      <c r="BI360" s="13">
        <f t="shared" si="664"/>
        <v>2.6167811007276958E-4</v>
      </c>
      <c r="BJ360" s="14">
        <f t="shared" si="665"/>
        <v>1.2644481697998007E-2</v>
      </c>
      <c r="BK360" s="14">
        <f t="shared" si="666"/>
        <v>2.7130972449804086E-2</v>
      </c>
      <c r="BL360" s="14">
        <f t="shared" si="667"/>
        <v>0.60312832870754085</v>
      </c>
      <c r="BM360" s="14">
        <f t="shared" si="668"/>
        <v>0.64268485824124877</v>
      </c>
      <c r="BN360" s="14">
        <f t="shared" si="669"/>
        <v>4.8909372536244944E-2</v>
      </c>
    </row>
    <row r="361" spans="1:66" x14ac:dyDescent="0.25">
      <c r="A361" t="s">
        <v>346</v>
      </c>
      <c r="B361" t="s">
        <v>241</v>
      </c>
      <c r="C361" t="s">
        <v>243</v>
      </c>
      <c r="D361" t="s">
        <v>356</v>
      </c>
      <c r="E361" s="10">
        <f>VLOOKUP(A361,home!$A$2:$E$405,3,FALSE)</f>
        <v>1.4510000000000001</v>
      </c>
      <c r="F361" s="10">
        <f>VLOOKUP(B361,home!$B$2:$E$405,3,FALSE)</f>
        <v>0.91890000000000005</v>
      </c>
      <c r="G361" s="10">
        <f>VLOOKUP(C361,away!$B$2:$E$405,4,FALSE)</f>
        <v>1.1486000000000001</v>
      </c>
      <c r="H361" s="10">
        <f>VLOOKUP(A361,away!$A$2:$E$405,3,FALSE)</f>
        <v>1.0980000000000001</v>
      </c>
      <c r="I361" s="10">
        <f>VLOOKUP(C361,away!$B$2:$E$405,3,FALSE)</f>
        <v>1.8214999999999999</v>
      </c>
      <c r="J361" s="10">
        <f>VLOOKUP(B361,home!$B$2:$E$405,4,FALSE)</f>
        <v>0.91069999999999995</v>
      </c>
      <c r="K361" s="12">
        <f t="shared" si="614"/>
        <v>1.5314558315400002</v>
      </c>
      <c r="L361" s="12">
        <f t="shared" si="615"/>
        <v>1.8214063749</v>
      </c>
      <c r="M361" s="13">
        <f t="shared" si="616"/>
        <v>3.4984079009057423E-2</v>
      </c>
      <c r="N361" s="13">
        <f t="shared" si="617"/>
        <v>5.3576571809477107E-2</v>
      </c>
      <c r="O361" s="13">
        <f t="shared" si="618"/>
        <v>6.3720224527102465E-2</v>
      </c>
      <c r="P361" s="13">
        <f t="shared" si="619"/>
        <v>9.7584709439069231E-2</v>
      </c>
      <c r="Q361" s="13">
        <f t="shared" si="620"/>
        <v>4.1025076665772653E-2</v>
      </c>
      <c r="R361" s="13">
        <f t="shared" si="621"/>
        <v>5.803021158186189E-2</v>
      </c>
      <c r="S361" s="13">
        <f t="shared" si="622"/>
        <v>6.805078042673432E-2</v>
      </c>
      <c r="T361" s="13">
        <f t="shared" si="623"/>
        <v>7.4723336169799537E-2</v>
      </c>
      <c r="U361" s="13">
        <f t="shared" si="624"/>
        <v>8.8870705932542454E-2</v>
      </c>
      <c r="V361" s="13">
        <f t="shared" si="625"/>
        <v>2.1091231030884647E-2</v>
      </c>
      <c r="W361" s="13">
        <f t="shared" si="626"/>
        <v>2.09426976330577E-2</v>
      </c>
      <c r="X361" s="13">
        <f t="shared" si="627"/>
        <v>3.8145162976454434E-2</v>
      </c>
      <c r="Y361" s="13">
        <f t="shared" si="628"/>
        <v>3.4738921508456783E-2</v>
      </c>
      <c r="Z361" s="13">
        <f t="shared" si="629"/>
        <v>3.5232199103999703E-2</v>
      </c>
      <c r="AA361" s="13">
        <f t="shared" si="630"/>
        <v>5.395655677579872E-2</v>
      </c>
      <c r="AB361" s="13">
        <f t="shared" si="631"/>
        <v>4.1316041762058033E-2</v>
      </c>
      <c r="AC361" s="13">
        <f t="shared" si="632"/>
        <v>3.676996990774528E-3</v>
      </c>
      <c r="AD361" s="13">
        <f t="shared" si="633"/>
        <v>8.018204104581296E-3</v>
      </c>
      <c r="AE361" s="13">
        <f t="shared" si="634"/>
        <v>1.4604408071333719E-2</v>
      </c>
      <c r="AF361" s="13">
        <f t="shared" si="635"/>
        <v>1.3300280981384126E-2</v>
      </c>
      <c r="AG361" s="13">
        <f t="shared" si="636"/>
        <v>8.0750721891514297E-3</v>
      </c>
      <c r="AH361" s="13">
        <f t="shared" si="637"/>
        <v>1.6043038012442782E-2</v>
      </c>
      <c r="AI361" s="13">
        <f t="shared" si="638"/>
        <v>2.4569204119773397E-2</v>
      </c>
      <c r="AJ361" s="13">
        <f t="shared" si="639"/>
        <v>1.8813325462761783E-2</v>
      </c>
      <c r="AK361" s="13">
        <f t="shared" si="640"/>
        <v>9.6039256635355001E-3</v>
      </c>
      <c r="AL361" s="13">
        <f t="shared" si="641"/>
        <v>4.1026511843877901E-4</v>
      </c>
      <c r="AM361" s="13">
        <f t="shared" si="642"/>
        <v>2.4559050868877951E-3</v>
      </c>
      <c r="AN361" s="13">
        <f t="shared" si="643"/>
        <v>4.4732011814067685E-3</v>
      </c>
      <c r="AO361" s="13">
        <f t="shared" si="644"/>
        <v>4.0737585740122503E-3</v>
      </c>
      <c r="AP361" s="13">
        <f t="shared" si="645"/>
        <v>2.4733232788364833E-3</v>
      </c>
      <c r="AQ361" s="13">
        <f t="shared" si="646"/>
        <v>1.1262316968153354E-3</v>
      </c>
      <c r="AR361" s="13">
        <f t="shared" si="647"/>
        <v>5.8441783417252603E-3</v>
      </c>
      <c r="AS361" s="13">
        <f t="shared" si="648"/>
        <v>8.9501010019949184E-3</v>
      </c>
      <c r="AT361" s="13">
        <f t="shared" si="649"/>
        <v>6.8533421861885595E-3</v>
      </c>
      <c r="AU361" s="13">
        <f t="shared" si="650"/>
        <v>3.4985302855258531E-3</v>
      </c>
      <c r="AV361" s="13">
        <f t="shared" si="651"/>
        <v>1.339461151896968E-3</v>
      </c>
      <c r="AW361" s="13">
        <f t="shared" si="652"/>
        <v>3.178874783890849E-5</v>
      </c>
      <c r="AX361" s="13">
        <f t="shared" si="653"/>
        <v>6.2685169450384494E-4</v>
      </c>
      <c r="AY361" s="13">
        <f t="shared" si="654"/>
        <v>1.1417516724861706E-3</v>
      </c>
      <c r="AZ361" s="13">
        <f t="shared" si="655"/>
        <v>1.0397968874095241E-3</v>
      </c>
      <c r="BA361" s="13">
        <f t="shared" si="656"/>
        <v>6.3129755977629515E-4</v>
      </c>
      <c r="BB361" s="13">
        <f t="shared" si="657"/>
        <v>2.8746234995883946E-4</v>
      </c>
      <c r="BC361" s="13">
        <f t="shared" si="658"/>
        <v>1.0471715135175296E-4</v>
      </c>
      <c r="BD361" s="13">
        <f t="shared" si="659"/>
        <v>1.7741039479451494E-3</v>
      </c>
      <c r="BE361" s="13">
        <f t="shared" si="660"/>
        <v>2.7169618368387363E-3</v>
      </c>
      <c r="BF361" s="13">
        <f t="shared" si="661"/>
        <v>2.0804535245491566E-3</v>
      </c>
      <c r="BG361" s="13">
        <f t="shared" si="662"/>
        <v>1.062040894139584E-3</v>
      </c>
      <c r="BH361" s="13">
        <f t="shared" si="663"/>
        <v>4.0661718016600566E-4</v>
      </c>
      <c r="BI361" s="13">
        <f t="shared" si="664"/>
        <v>1.2454325035391592E-4</v>
      </c>
      <c r="BJ361" s="14">
        <f t="shared" si="665"/>
        <v>0.32558402924291391</v>
      </c>
      <c r="BK361" s="14">
        <f t="shared" si="666"/>
        <v>0.22693981368744509</v>
      </c>
      <c r="BL361" s="14">
        <f t="shared" si="667"/>
        <v>0.40957356743920109</v>
      </c>
      <c r="BM361" s="14">
        <f t="shared" si="668"/>
        <v>0.64729877351657195</v>
      </c>
      <c r="BN361" s="14">
        <f t="shared" si="669"/>
        <v>0.34892087303234076</v>
      </c>
    </row>
    <row r="362" spans="1:66" x14ac:dyDescent="0.25">
      <c r="A362" t="s">
        <v>347</v>
      </c>
      <c r="B362" t="s">
        <v>253</v>
      </c>
      <c r="C362" t="s">
        <v>246</v>
      </c>
      <c r="D362" t="s">
        <v>356</v>
      </c>
      <c r="E362" s="10">
        <f>VLOOKUP(A362,home!$A$2:$E$405,3,FALSE)</f>
        <v>1.1607000000000001</v>
      </c>
      <c r="F362" s="10">
        <f>VLOOKUP(B362,home!$B$2:$E$405,3,FALSE)</f>
        <v>1.0769</v>
      </c>
      <c r="G362" s="10">
        <f>VLOOKUP(C362,away!$B$2:$E$405,4,FALSE)</f>
        <v>1.7231000000000001</v>
      </c>
      <c r="H362" s="10">
        <f>VLOOKUP(A362,away!$A$2:$E$405,3,FALSE)</f>
        <v>0.83930000000000005</v>
      </c>
      <c r="I362" s="10">
        <f>VLOOKUP(C362,away!$B$2:$E$405,3,FALSE)</f>
        <v>0.89359999999999995</v>
      </c>
      <c r="J362" s="10">
        <f>VLOOKUP(B362,home!$B$2:$E$405,4,FALSE)</f>
        <v>0.89359999999999995</v>
      </c>
      <c r="K362" s="12">
        <f t="shared" si="614"/>
        <v>2.1538023368730004</v>
      </c>
      <c r="L362" s="12">
        <f t="shared" si="615"/>
        <v>0.67019864172800003</v>
      </c>
      <c r="M362" s="13">
        <f t="shared" si="616"/>
        <v>5.9367937052932807E-2</v>
      </c>
      <c r="N362" s="13">
        <f t="shared" si="617"/>
        <v>0.12786680155993588</v>
      </c>
      <c r="O362" s="13">
        <f t="shared" si="618"/>
        <v>3.9788310775068982E-2</v>
      </c>
      <c r="P362" s="13">
        <f t="shared" si="619"/>
        <v>8.5696156727572748E-2</v>
      </c>
      <c r="Q362" s="13">
        <f t="shared" si="620"/>
        <v>0.13769990800413306</v>
      </c>
      <c r="R362" s="13">
        <f t="shared" si="621"/>
        <v>1.3333035919051387E-2</v>
      </c>
      <c r="S362" s="13">
        <f t="shared" si="622"/>
        <v>3.0925073543185889E-2</v>
      </c>
      <c r="T362" s="13">
        <f t="shared" si="623"/>
        <v>9.2286291310440541E-2</v>
      </c>
      <c r="U362" s="13">
        <f t="shared" si="624"/>
        <v>2.8716723920064531E-2</v>
      </c>
      <c r="V362" s="13">
        <f t="shared" si="625"/>
        <v>4.9599536583482999E-3</v>
      </c>
      <c r="W362" s="13">
        <f t="shared" si="626"/>
        <v>9.8859461215499669E-2</v>
      </c>
      <c r="X362" s="13">
        <f t="shared" si="627"/>
        <v>6.6255476628589785E-2</v>
      </c>
      <c r="Y362" s="13">
        <f t="shared" si="628"/>
        <v>2.220216522176106E-2</v>
      </c>
      <c r="Z362" s="13">
        <f t="shared" si="629"/>
        <v>2.9785941876862916E-3</v>
      </c>
      <c r="AA362" s="13">
        <f t="shared" si="630"/>
        <v>6.415303122035072E-3</v>
      </c>
      <c r="AB362" s="13">
        <f t="shared" si="631"/>
        <v>6.9086474279938968E-3</v>
      </c>
      <c r="AC362" s="13">
        <f t="shared" si="632"/>
        <v>4.4747319340945066E-4</v>
      </c>
      <c r="AD362" s="13">
        <f t="shared" si="633"/>
        <v>5.3230934646987221E-2</v>
      </c>
      <c r="AE362" s="13">
        <f t="shared" si="634"/>
        <v>3.5675300098322774E-2</v>
      </c>
      <c r="AF362" s="13">
        <f t="shared" si="635"/>
        <v>1.1954768834567354E-2</v>
      </c>
      <c r="AG362" s="13">
        <f t="shared" si="636"/>
        <v>2.6706899450330882E-3</v>
      </c>
      <c r="AH362" s="13">
        <f t="shared" si="637"/>
        <v>4.9906244471156704E-4</v>
      </c>
      <c r="AI362" s="13">
        <f t="shared" si="638"/>
        <v>1.0748818596653257E-3</v>
      </c>
      <c r="AJ362" s="13">
        <f t="shared" si="639"/>
        <v>1.1575415306047875E-3</v>
      </c>
      <c r="AK362" s="13">
        <f t="shared" si="640"/>
        <v>8.3103855121471372E-4</v>
      </c>
      <c r="AL362" s="13">
        <f t="shared" si="641"/>
        <v>2.5836661886778111E-5</v>
      </c>
      <c r="AM362" s="13">
        <f t="shared" si="642"/>
        <v>2.2929782287323012E-2</v>
      </c>
      <c r="AN362" s="13">
        <f t="shared" si="643"/>
        <v>1.5367508944082639E-2</v>
      </c>
      <c r="AO362" s="13">
        <f t="shared" si="644"/>
        <v>5.1496418105335378E-3</v>
      </c>
      <c r="AP362" s="13">
        <f t="shared" si="645"/>
        <v>1.1504276489350985E-3</v>
      </c>
      <c r="AQ362" s="13">
        <f t="shared" si="646"/>
        <v>1.9275376193065983E-4</v>
      </c>
      <c r="AR362" s="13">
        <f t="shared" si="647"/>
        <v>6.6894194516629502E-5</v>
      </c>
      <c r="AS362" s="13">
        <f t="shared" si="648"/>
        <v>1.4407687247315368E-4</v>
      </c>
      <c r="AT362" s="13">
        <f t="shared" si="649"/>
        <v>1.5515655231101581E-4</v>
      </c>
      <c r="AU362" s="13">
        <f t="shared" si="650"/>
        <v>1.1139218164954128E-4</v>
      </c>
      <c r="AV362" s="13">
        <f t="shared" si="651"/>
        <v>5.9979185286540928E-5</v>
      </c>
      <c r="AW362" s="13">
        <f t="shared" si="652"/>
        <v>1.0359607186210693E-6</v>
      </c>
      <c r="AX362" s="13">
        <f t="shared" si="653"/>
        <v>8.2310364457375725E-3</v>
      </c>
      <c r="AY362" s="13">
        <f t="shared" si="654"/>
        <v>5.5164294459469866E-3</v>
      </c>
      <c r="AZ362" s="13">
        <f t="shared" si="655"/>
        <v>1.8485517609310069E-3</v>
      </c>
      <c r="BA362" s="13">
        <f t="shared" si="656"/>
        <v>4.1296562644662109E-4</v>
      </c>
      <c r="BB362" s="13">
        <f t="shared" si="657"/>
        <v>6.9192250481219517E-5</v>
      </c>
      <c r="BC362" s="13">
        <f t="shared" si="658"/>
        <v>9.27451045812338E-6</v>
      </c>
      <c r="BD362" s="13">
        <f t="shared" si="659"/>
        <v>7.472066384088947E-6</v>
      </c>
      <c r="BE362" s="13">
        <f t="shared" si="660"/>
        <v>1.6093354039320965E-5</v>
      </c>
      <c r="BF362" s="13">
        <f t="shared" si="661"/>
        <v>1.7330951769007016E-5</v>
      </c>
      <c r="BG362" s="13">
        <f t="shared" si="662"/>
        <v>1.2442481473440194E-5</v>
      </c>
      <c r="BH362" s="13">
        <f t="shared" si="663"/>
        <v>6.6996614184986237E-6</v>
      </c>
      <c r="BI362" s="13">
        <f t="shared" si="664"/>
        <v>2.885949283884044E-6</v>
      </c>
      <c r="BJ362" s="14">
        <f t="shared" si="665"/>
        <v>0.70957936195807692</v>
      </c>
      <c r="BK362" s="14">
        <f t="shared" si="666"/>
        <v>0.18693886028328296</v>
      </c>
      <c r="BL362" s="14">
        <f t="shared" si="667"/>
        <v>9.9324969001015409E-2</v>
      </c>
      <c r="BM362" s="14">
        <f t="shared" si="668"/>
        <v>0.52955424190613842</v>
      </c>
      <c r="BN362" s="14">
        <f t="shared" si="669"/>
        <v>0.46375215003869485</v>
      </c>
    </row>
    <row r="363" spans="1:66" x14ac:dyDescent="0.25">
      <c r="A363" t="s">
        <v>347</v>
      </c>
      <c r="B363" t="s">
        <v>247</v>
      </c>
      <c r="C363" t="s">
        <v>324</v>
      </c>
      <c r="D363" t="s">
        <v>356</v>
      </c>
      <c r="E363" s="10">
        <f>VLOOKUP(A363,home!$A$2:$E$405,3,FALSE)</f>
        <v>1.1607000000000001</v>
      </c>
      <c r="F363" s="10">
        <f>VLOOKUP(B363,home!$B$2:$E$405,3,FALSE)</f>
        <v>1.9384999999999999</v>
      </c>
      <c r="G363" s="10">
        <f>VLOOKUP(C363,away!$B$2:$E$405,4,FALSE)</f>
        <v>0.43080000000000002</v>
      </c>
      <c r="H363" s="10">
        <f>VLOOKUP(A363,away!$A$2:$E$405,3,FALSE)</f>
        <v>0.83930000000000005</v>
      </c>
      <c r="I363" s="10">
        <f>VLOOKUP(C363,away!$B$2:$E$405,3,FALSE)</f>
        <v>0.2979</v>
      </c>
      <c r="J363" s="10">
        <f>VLOOKUP(B363,home!$B$2:$E$405,4,FALSE)</f>
        <v>0.89359999999999995</v>
      </c>
      <c r="K363" s="12">
        <f t="shared" si="614"/>
        <v>0.96930730206000004</v>
      </c>
      <c r="L363" s="12">
        <f t="shared" si="615"/>
        <v>0.223424547192</v>
      </c>
      <c r="M363" s="13">
        <f t="shared" si="616"/>
        <v>0.30339131160269112</v>
      </c>
      <c r="N363" s="13">
        <f t="shared" si="617"/>
        <v>0.2940794137180493</v>
      </c>
      <c r="O363" s="13">
        <f t="shared" si="618"/>
        <v>6.7785066416818252E-2</v>
      </c>
      <c r="P363" s="13">
        <f t="shared" si="619"/>
        <v>6.5704559848444005E-2</v>
      </c>
      <c r="Q363" s="13">
        <f t="shared" si="620"/>
        <v>0.14252666155121446</v>
      </c>
      <c r="R363" s="13">
        <f t="shared" si="621"/>
        <v>7.5724238852786308E-3</v>
      </c>
      <c r="S363" s="13">
        <f t="shared" si="622"/>
        <v>3.5573605932157043E-3</v>
      </c>
      <c r="T363" s="13">
        <f t="shared" si="623"/>
        <v>3.1843954819867536E-2</v>
      </c>
      <c r="U363" s="13">
        <f t="shared" si="624"/>
        <v>7.3400057662941325E-3</v>
      </c>
      <c r="V363" s="13">
        <f t="shared" si="625"/>
        <v>8.5600785762164868E-5</v>
      </c>
      <c r="W363" s="13">
        <f t="shared" si="626"/>
        <v>4.6050711259942152E-2</v>
      </c>
      <c r="X363" s="13">
        <f t="shared" si="627"/>
        <v>1.0288859311122112E-2</v>
      </c>
      <c r="Y363" s="13">
        <f t="shared" si="628"/>
        <v>1.1493918663548254E-3</v>
      </c>
      <c r="Z363" s="13">
        <f t="shared" si="629"/>
        <v>5.6395512590475439E-4</v>
      </c>
      <c r="AA363" s="13">
        <f t="shared" si="630"/>
        <v>5.4664582157364517E-4</v>
      </c>
      <c r="AB363" s="13">
        <f t="shared" si="631"/>
        <v>2.6493389324596105E-4</v>
      </c>
      <c r="AC363" s="13">
        <f t="shared" si="632"/>
        <v>1.1586443266685877E-6</v>
      </c>
      <c r="AD363" s="13">
        <f t="shared" si="633"/>
        <v>1.1159322672329646E-2</v>
      </c>
      <c r="AE363" s="13">
        <f t="shared" si="634"/>
        <v>2.4932666150346708E-3</v>
      </c>
      <c r="AF363" s="13">
        <f t="shared" si="635"/>
        <v>2.7852848224652597E-4</v>
      </c>
      <c r="AG363" s="13">
        <f t="shared" si="636"/>
        <v>2.0743366675335021E-5</v>
      </c>
      <c r="AH363" s="13">
        <f t="shared" si="637"/>
        <v>3.1500354660469287E-5</v>
      </c>
      <c r="AI363" s="13">
        <f t="shared" si="638"/>
        <v>3.0533523789872634E-5</v>
      </c>
      <c r="AJ363" s="13">
        <f t="shared" si="639"/>
        <v>1.4798183783573134E-5</v>
      </c>
      <c r="AK363" s="13">
        <f t="shared" si="640"/>
        <v>4.7813291995477728E-6</v>
      </c>
      <c r="AL363" s="13">
        <f t="shared" si="641"/>
        <v>1.0036967123745558E-8</v>
      </c>
      <c r="AM363" s="13">
        <f t="shared" si="642"/>
        <v>2.1633625904665683E-3</v>
      </c>
      <c r="AN363" s="13">
        <f t="shared" si="643"/>
        <v>4.8334830718710522E-4</v>
      </c>
      <c r="AO363" s="13">
        <f t="shared" si="644"/>
        <v>5.3995938334649348E-5</v>
      </c>
      <c r="AP363" s="13">
        <f t="shared" si="645"/>
        <v>4.0213393575420616E-6</v>
      </c>
      <c r="AQ363" s="13">
        <f t="shared" si="646"/>
        <v>2.2461648126605088E-7</v>
      </c>
      <c r="AR363" s="13">
        <f t="shared" si="647"/>
        <v>1.4075904952805519E-6</v>
      </c>
      <c r="AS363" s="13">
        <f t="shared" si="648"/>
        <v>1.3643877453856911E-6</v>
      </c>
      <c r="AT363" s="13">
        <f t="shared" si="649"/>
        <v>6.6125550222176526E-7</v>
      </c>
      <c r="AU363" s="13">
        <f t="shared" si="650"/>
        <v>2.1365326227696989E-7</v>
      </c>
      <c r="AV363" s="13">
        <f t="shared" si="651"/>
        <v>5.1773916808501813E-8</v>
      </c>
      <c r="AW363" s="13">
        <f t="shared" si="652"/>
        <v>6.037989753556154E-11</v>
      </c>
      <c r="AX363" s="13">
        <f t="shared" si="653"/>
        <v>3.494938593237803E-4</v>
      </c>
      <c r="AY363" s="13">
        <f t="shared" si="654"/>
        <v>7.8085507265800161E-5</v>
      </c>
      <c r="AZ363" s="13">
        <f t="shared" si="655"/>
        <v>8.7231095515595127E-6</v>
      </c>
      <c r="BA363" s="13">
        <f t="shared" si="656"/>
        <v>6.4965226722113136E-7</v>
      </c>
      <c r="BB363" s="13">
        <f t="shared" si="657"/>
        <v>3.6287065909034379E-8</v>
      </c>
      <c r="BC363" s="13">
        <f t="shared" si="658"/>
        <v>1.6214842539304537E-9</v>
      </c>
      <c r="BD363" s="13">
        <f t="shared" si="659"/>
        <v>5.2415044839970007E-8</v>
      </c>
      <c r="BE363" s="13">
        <f t="shared" si="660"/>
        <v>5.0806285701185249E-8</v>
      </c>
      <c r="BF363" s="13">
        <f t="shared" si="661"/>
        <v>2.4623451860352715E-8</v>
      </c>
      <c r="BG363" s="13">
        <f t="shared" si="662"/>
        <v>7.9558972300542615E-9</v>
      </c>
      <c r="BH363" s="13">
        <f t="shared" si="663"/>
        <v>1.9279273198826306E-9</v>
      </c>
      <c r="BI363" s="13">
        <f t="shared" si="664"/>
        <v>3.7375080580063995E-10</v>
      </c>
      <c r="BJ363" s="14">
        <f t="shared" si="665"/>
        <v>0.54303279649162239</v>
      </c>
      <c r="BK363" s="14">
        <f t="shared" si="666"/>
        <v>0.37281808701867253</v>
      </c>
      <c r="BL363" s="14">
        <f t="shared" si="667"/>
        <v>8.3594525937923825E-2</v>
      </c>
      <c r="BM363" s="14">
        <f t="shared" si="668"/>
        <v>0.11887184210474168</v>
      </c>
      <c r="BN363" s="14">
        <f t="shared" si="669"/>
        <v>0.88105943702249589</v>
      </c>
    </row>
    <row r="364" spans="1:66" x14ac:dyDescent="0.25">
      <c r="A364" t="s">
        <v>338</v>
      </c>
      <c r="B364" t="s">
        <v>83</v>
      </c>
      <c r="C364" t="s">
        <v>95</v>
      </c>
      <c r="D364" t="s">
        <v>358</v>
      </c>
      <c r="E364" s="10">
        <f>VLOOKUP(A364,home!$A$2:$E$405,3,FALSE)</f>
        <v>1.3308</v>
      </c>
      <c r="F364" s="10">
        <f>VLOOKUP(B364,home!$B$2:$E$405,3,FALSE)</f>
        <v>0.75139999999999996</v>
      </c>
      <c r="G364" s="10">
        <f>VLOOKUP(C364,away!$B$2:$E$405,4,FALSE)</f>
        <v>1.5028999999999999</v>
      </c>
      <c r="H364" s="10">
        <f>VLOOKUP(A364,away!$A$2:$E$405,3,FALSE)</f>
        <v>0.86150000000000004</v>
      </c>
      <c r="I364" s="10">
        <f>VLOOKUP(C364,away!$B$2:$E$405,3,FALSE)</f>
        <v>0.69650000000000001</v>
      </c>
      <c r="J364" s="10">
        <f>VLOOKUP(B364,home!$B$2:$E$405,4,FALSE)</f>
        <v>0.77380000000000004</v>
      </c>
      <c r="K364" s="12">
        <f t="shared" si="614"/>
        <v>1.5028445730479998</v>
      </c>
      <c r="L364" s="12">
        <f t="shared" si="615"/>
        <v>0.46430688955000005</v>
      </c>
      <c r="M364" s="13">
        <f t="shared" si="616"/>
        <v>0.13985467061154433</v>
      </c>
      <c r="N364" s="13">
        <f t="shared" si="617"/>
        <v>0.21017983274397495</v>
      </c>
      <c r="O364" s="13">
        <f t="shared" si="618"/>
        <v>6.4935487100685946E-2</v>
      </c>
      <c r="P364" s="13">
        <f t="shared" si="619"/>
        <v>9.7587944387494255E-2</v>
      </c>
      <c r="Q364" s="13">
        <f t="shared" si="620"/>
        <v>0.15793381050170957</v>
      </c>
      <c r="R364" s="13">
        <f t="shared" si="621"/>
        <v>1.507499701856682E-2</v>
      </c>
      <c r="S364" s="13">
        <f t="shared" si="622"/>
        <v>1.7023755531605688E-2</v>
      </c>
      <c r="T364" s="13">
        <f t="shared" si="623"/>
        <v>7.332975630882789E-2</v>
      </c>
      <c r="U364" s="13">
        <f t="shared" si="624"/>
        <v>2.2655377458067921E-2</v>
      </c>
      <c r="V364" s="13">
        <f t="shared" si="625"/>
        <v>1.319872741881259E-3</v>
      </c>
      <c r="W364" s="13">
        <f t="shared" si="626"/>
        <v>7.9116656671095131E-2</v>
      </c>
      <c r="X364" s="13">
        <f t="shared" si="627"/>
        <v>3.6734408770551438E-2</v>
      </c>
      <c r="Y364" s="13">
        <f t="shared" si="628"/>
        <v>8.5280195378564898E-3</v>
      </c>
      <c r="Z364" s="13">
        <f t="shared" si="629"/>
        <v>2.3331416585554289E-3</v>
      </c>
      <c r="AA364" s="13">
        <f t="shared" si="630"/>
        <v>3.5063492797122349E-3</v>
      </c>
      <c r="AB364" s="13">
        <f t="shared" si="631"/>
        <v>2.6347489931131487E-3</v>
      </c>
      <c r="AC364" s="13">
        <f t="shared" si="632"/>
        <v>5.7561389963799716E-5</v>
      </c>
      <c r="AD364" s="13">
        <f t="shared" si="633"/>
        <v>2.9725009528964286E-2</v>
      </c>
      <c r="AE364" s="13">
        <f t="shared" si="634"/>
        <v>1.3801526716237519E-2</v>
      </c>
      <c r="AF364" s="13">
        <f t="shared" si="635"/>
        <v>3.2040719703287342E-3</v>
      </c>
      <c r="AG364" s="13">
        <f t="shared" si="636"/>
        <v>4.9589089681255838E-4</v>
      </c>
      <c r="AH364" s="13">
        <f t="shared" si="637"/>
        <v>2.7082343659084969E-4</v>
      </c>
      <c r="AI364" s="13">
        <f t="shared" si="638"/>
        <v>4.070055319347675E-4</v>
      </c>
      <c r="AJ364" s="13">
        <f t="shared" si="639"/>
        <v>3.0583302743433994E-4</v>
      </c>
      <c r="AK364" s="13">
        <f t="shared" si="640"/>
        <v>1.5320650184617927E-4</v>
      </c>
      <c r="AL364" s="13">
        <f t="shared" si="641"/>
        <v>1.6066099753669515E-6</v>
      </c>
      <c r="AM364" s="13">
        <f t="shared" si="642"/>
        <v>8.9344138508808107E-3</v>
      </c>
      <c r="AN364" s="13">
        <f t="shared" si="643"/>
        <v>4.1483099050549062E-3</v>
      </c>
      <c r="AO364" s="13">
        <f t="shared" si="644"/>
        <v>9.6304443445274985E-4</v>
      </c>
      <c r="AP364" s="13">
        <f t="shared" si="645"/>
        <v>1.4904938861973175E-4</v>
      </c>
      <c r="AQ364" s="13">
        <f t="shared" si="646"/>
        <v>1.7301164504839197E-5</v>
      </c>
      <c r="AR364" s="13">
        <f t="shared" si="647"/>
        <v>2.5149037492147827E-5</v>
      </c>
      <c r="AS364" s="13">
        <f t="shared" si="648"/>
        <v>3.7795094512455032E-5</v>
      </c>
      <c r="AT364" s="13">
        <f t="shared" si="649"/>
        <v>2.8400076337939651E-5</v>
      </c>
      <c r="AU364" s="13">
        <f t="shared" si="650"/>
        <v>1.4226966866207171E-5</v>
      </c>
      <c r="AV364" s="13">
        <f t="shared" si="651"/>
        <v>5.3452299864532891E-6</v>
      </c>
      <c r="AW364" s="13">
        <f t="shared" si="652"/>
        <v>3.1140612736485773E-8</v>
      </c>
      <c r="AX364" s="13">
        <f t="shared" si="653"/>
        <v>2.2378392281935189E-3</v>
      </c>
      <c r="AY364" s="13">
        <f t="shared" si="654"/>
        <v>1.0390441713555053E-3</v>
      </c>
      <c r="AZ364" s="13">
        <f t="shared" si="655"/>
        <v>2.4121768365356597E-4</v>
      </c>
      <c r="BA364" s="13">
        <f t="shared" si="656"/>
        <v>3.7333010800547708E-5</v>
      </c>
      <c r="BB364" s="13">
        <f t="shared" si="657"/>
        <v>4.3334935305847138E-6</v>
      </c>
      <c r="BC364" s="13">
        <f t="shared" si="658"/>
        <v>4.0241418041416744E-7</v>
      </c>
      <c r="BD364" s="13">
        <f t="shared" si="659"/>
        <v>1.9461452288592485E-6</v>
      </c>
      <c r="BE364" s="13">
        <f t="shared" si="660"/>
        <v>2.9247537955543785E-6</v>
      </c>
      <c r="BF364" s="13">
        <f t="shared" si="661"/>
        <v>2.1977251845752193E-6</v>
      </c>
      <c r="BG364" s="13">
        <f t="shared" si="662"/>
        <v>1.1009464555632606E-6</v>
      </c>
      <c r="BH364" s="13">
        <f t="shared" si="663"/>
        <v>4.1363785148991923E-7</v>
      </c>
      <c r="BI364" s="13">
        <f t="shared" si="664"/>
        <v>1.243266800637719E-7</v>
      </c>
      <c r="BJ364" s="14">
        <f t="shared" si="665"/>
        <v>0.63082127239158559</v>
      </c>
      <c r="BK364" s="14">
        <f t="shared" si="666"/>
        <v>0.25688445544382027</v>
      </c>
      <c r="BL364" s="14">
        <f t="shared" si="667"/>
        <v>0.11006345228834349</v>
      </c>
      <c r="BM364" s="14">
        <f t="shared" si="668"/>
        <v>0.31349656638758627</v>
      </c>
      <c r="BN364" s="14">
        <f t="shared" si="669"/>
        <v>0.68556674236397597</v>
      </c>
    </row>
    <row r="365" spans="1:66" x14ac:dyDescent="0.25">
      <c r="A365" t="s">
        <v>338</v>
      </c>
      <c r="B365" t="s">
        <v>74</v>
      </c>
      <c r="C365" t="s">
        <v>71</v>
      </c>
      <c r="D365" t="s">
        <v>358</v>
      </c>
      <c r="E365" s="10">
        <f>VLOOKUP(A365,home!$A$2:$E$405,3,FALSE)</f>
        <v>1.3308</v>
      </c>
      <c r="F365" s="10">
        <f>VLOOKUP(B365,home!$B$2:$E$405,3,FALSE)</f>
        <v>0.75139999999999996</v>
      </c>
      <c r="G365" s="10">
        <f>VLOOKUP(C365,away!$B$2:$E$405,4,FALSE)</f>
        <v>1.052</v>
      </c>
      <c r="H365" s="10">
        <f>VLOOKUP(A365,away!$A$2:$E$405,3,FALSE)</f>
        <v>0.86150000000000004</v>
      </c>
      <c r="I365" s="10">
        <f>VLOOKUP(C365,away!$B$2:$E$405,3,FALSE)</f>
        <v>1.1608000000000001</v>
      </c>
      <c r="J365" s="10">
        <f>VLOOKUP(B365,home!$B$2:$E$405,4,FALSE)</f>
        <v>0.46429999999999999</v>
      </c>
      <c r="K365" s="12">
        <f t="shared" si="614"/>
        <v>1.05196120224</v>
      </c>
      <c r="L365" s="12">
        <f t="shared" si="615"/>
        <v>0.46431355756000009</v>
      </c>
      <c r="M365" s="13">
        <f t="shared" si="616"/>
        <v>0.21952816072967141</v>
      </c>
      <c r="N365" s="13">
        <f t="shared" si="617"/>
        <v>0.23093510788672109</v>
      </c>
      <c r="O365" s="13">
        <f t="shared" si="618"/>
        <v>0.10192990129299724</v>
      </c>
      <c r="P365" s="13">
        <f t="shared" si="619"/>
        <v>0.1072263015083859</v>
      </c>
      <c r="Q365" s="13">
        <f t="shared" si="620"/>
        <v>0.1214673868659696</v>
      </c>
      <c r="R365" s="13">
        <f t="shared" si="621"/>
        <v>2.3663717545545599E-2</v>
      </c>
      <c r="S365" s="13">
        <f t="shared" si="622"/>
        <v>1.3093399608678634E-2</v>
      </c>
      <c r="T365" s="13">
        <f t="shared" si="623"/>
        <v>5.639895452325517E-2</v>
      </c>
      <c r="U365" s="13">
        <f t="shared" si="624"/>
        <v>2.4893312758679929E-2</v>
      </c>
      <c r="V365" s="13">
        <f t="shared" si="625"/>
        <v>7.1059312418226747E-4</v>
      </c>
      <c r="W365" s="13">
        <f t="shared" si="626"/>
        <v>4.2592992773492197E-2</v>
      </c>
      <c r="X365" s="13">
        <f t="shared" si="627"/>
        <v>1.9776504001787539E-2</v>
      </c>
      <c r="Y365" s="13">
        <f t="shared" si="628"/>
        <v>4.5912494645847747E-3</v>
      </c>
      <c r="Z365" s="13">
        <f t="shared" si="629"/>
        <v>3.662461626222423E-3</v>
      </c>
      <c r="AA365" s="13">
        <f t="shared" si="630"/>
        <v>3.8527675354788058E-3</v>
      </c>
      <c r="AB365" s="13">
        <f t="shared" si="631"/>
        <v>2.026480984286763E-3</v>
      </c>
      <c r="AC365" s="13">
        <f t="shared" si="632"/>
        <v>2.169262485792765E-5</v>
      </c>
      <c r="AD365" s="13">
        <f t="shared" si="633"/>
        <v>1.1201543971250618E-2</v>
      </c>
      <c r="AE365" s="13">
        <f t="shared" si="634"/>
        <v>5.2010287314561464E-3</v>
      </c>
      <c r="AF365" s="13">
        <f t="shared" si="635"/>
        <v>1.2074540766370888E-3</v>
      </c>
      <c r="AG365" s="13">
        <f t="shared" si="636"/>
        <v>1.8687909930456388E-4</v>
      </c>
      <c r="AH365" s="13">
        <f t="shared" si="637"/>
        <v>4.251326467745792E-4</v>
      </c>
      <c r="AI365" s="13">
        <f t="shared" si="638"/>
        <v>4.4722305021245963E-4</v>
      </c>
      <c r="AJ365" s="13">
        <f t="shared" si="639"/>
        <v>2.3523064878546942E-4</v>
      </c>
      <c r="AK365" s="13">
        <f t="shared" si="640"/>
        <v>8.2484505366685896E-5</v>
      </c>
      <c r="AL365" s="13">
        <f t="shared" si="641"/>
        <v>4.2382169573018682E-7</v>
      </c>
      <c r="AM365" s="13">
        <f t="shared" si="642"/>
        <v>2.3567179325882054E-3</v>
      </c>
      <c r="AN365" s="13">
        <f t="shared" si="643"/>
        <v>1.0942560874454782E-3</v>
      </c>
      <c r="AO365" s="13">
        <f t="shared" si="644"/>
        <v>2.5403896842174828E-4</v>
      </c>
      <c r="AP365" s="13">
        <f t="shared" si="645"/>
        <v>3.9317912395591483E-5</v>
      </c>
      <c r="AQ365" s="13">
        <f t="shared" si="646"/>
        <v>4.5639599450573777E-6</v>
      </c>
      <c r="AR365" s="13">
        <f t="shared" si="647"/>
        <v>3.9478970331760766E-5</v>
      </c>
      <c r="AS365" s="13">
        <f t="shared" si="648"/>
        <v>4.1530345093396354E-5</v>
      </c>
      <c r="AT365" s="13">
        <f t="shared" si="649"/>
        <v>2.1844155876945652E-5</v>
      </c>
      <c r="AU365" s="13">
        <f t="shared" si="650"/>
        <v>7.6597348260765714E-6</v>
      </c>
      <c r="AV365" s="13">
        <f t="shared" si="651"/>
        <v>2.0144359641197765E-6</v>
      </c>
      <c r="AW365" s="13">
        <f t="shared" si="652"/>
        <v>5.7503167982729233E-9</v>
      </c>
      <c r="AX365" s="13">
        <f t="shared" si="653"/>
        <v>4.1319597161767585E-4</v>
      </c>
      <c r="AY365" s="13">
        <f t="shared" si="654"/>
        <v>1.9185249155126389E-4</v>
      </c>
      <c r="AZ365" s="13">
        <f t="shared" si="655"/>
        <v>4.4539856439458599E-5</v>
      </c>
      <c r="BA365" s="13">
        <f t="shared" si="656"/>
        <v>6.8934863988722332E-6</v>
      </c>
      <c r="BB365" s="13">
        <f t="shared" si="657"/>
        <v>8.0018479846296025E-7</v>
      </c>
      <c r="BC365" s="13">
        <f t="shared" si="658"/>
        <v>7.4307330095953782E-8</v>
      </c>
      <c r="BD365" s="13">
        <f t="shared" si="659"/>
        <v>3.0551035272575878E-6</v>
      </c>
      <c r="BE365" s="13">
        <f t="shared" si="660"/>
        <v>3.2138503795015569E-6</v>
      </c>
      <c r="BF365" s="13">
        <f t="shared" si="661"/>
        <v>1.6904229545199687E-6</v>
      </c>
      <c r="BG365" s="13">
        <f t="shared" si="662"/>
        <v>5.9275312117697319E-7</v>
      </c>
      <c r="BH365" s="13">
        <f t="shared" si="663"/>
        <v>1.5588832149621024E-7</v>
      </c>
      <c r="BI365" s="13">
        <f t="shared" si="664"/>
        <v>3.2797693219265806E-8</v>
      </c>
      <c r="BJ365" s="14">
        <f t="shared" si="665"/>
        <v>0.49796535255339069</v>
      </c>
      <c r="BK365" s="14">
        <f t="shared" si="666"/>
        <v>0.34077242390902307</v>
      </c>
      <c r="BL365" s="14">
        <f t="shared" si="667"/>
        <v>0.15767751942621702</v>
      </c>
      <c r="BM365" s="14">
        <f t="shared" si="668"/>
        <v>0.19513533494432797</v>
      </c>
      <c r="BN365" s="14">
        <f t="shared" si="669"/>
        <v>0.80475057582929088</v>
      </c>
    </row>
    <row r="366" spans="1:66" x14ac:dyDescent="0.25">
      <c r="A366" t="s">
        <v>338</v>
      </c>
      <c r="B366" t="s">
        <v>72</v>
      </c>
      <c r="C366" t="s">
        <v>75</v>
      </c>
      <c r="D366" t="s">
        <v>358</v>
      </c>
      <c r="E366" s="10">
        <f>VLOOKUP(A366,home!$A$2:$E$405,3,FALSE)</f>
        <v>1.3308</v>
      </c>
      <c r="F366" s="10">
        <f>VLOOKUP(B366,home!$B$2:$E$405,3,FALSE)</f>
        <v>0.93930000000000002</v>
      </c>
      <c r="G366" s="10">
        <f>VLOOKUP(C366,away!$B$2:$E$405,4,FALSE)</f>
        <v>0.62619999999999998</v>
      </c>
      <c r="H366" s="10">
        <f>VLOOKUP(A366,away!$A$2:$E$405,3,FALSE)</f>
        <v>0.86150000000000004</v>
      </c>
      <c r="I366" s="10">
        <f>VLOOKUP(C366,away!$B$2:$E$405,3,FALSE)</f>
        <v>0.77380000000000004</v>
      </c>
      <c r="J366" s="10">
        <f>VLOOKUP(B366,home!$B$2:$E$405,4,FALSE)</f>
        <v>0.87060000000000004</v>
      </c>
      <c r="K366" s="12">
        <f t="shared" si="614"/>
        <v>0.7827627995280001</v>
      </c>
      <c r="L366" s="12">
        <f t="shared" si="615"/>
        <v>0.58036694622000007</v>
      </c>
      <c r="M366" s="13">
        <f t="shared" si="616"/>
        <v>0.25585874970357003</v>
      </c>
      <c r="N366" s="13">
        <f t="shared" si="617"/>
        <v>0.20027671120170037</v>
      </c>
      <c r="O366" s="13">
        <f t="shared" si="618"/>
        <v>0.14849196122912828</v>
      </c>
      <c r="P366" s="13">
        <f t="shared" si="619"/>
        <v>0.1162339832791157</v>
      </c>
      <c r="Q366" s="13">
        <f t="shared" si="620"/>
        <v>7.8384579570251856E-2</v>
      </c>
      <c r="R366" s="13">
        <f t="shared" si="621"/>
        <v>4.3089913038383908E-2</v>
      </c>
      <c r="S366" s="13">
        <f t="shared" si="622"/>
        <v>1.3200974057543863E-2</v>
      </c>
      <c r="T366" s="13">
        <f t="shared" si="623"/>
        <v>4.5491819075925664E-2</v>
      </c>
      <c r="U366" s="13">
        <f t="shared" si="624"/>
        <v>3.3729180961343468E-2</v>
      </c>
      <c r="V366" s="13">
        <f t="shared" si="625"/>
        <v>6.6634066198648177E-4</v>
      </c>
      <c r="W366" s="13">
        <f t="shared" si="626"/>
        <v>2.0452177648078544E-2</v>
      </c>
      <c r="X366" s="13">
        <f t="shared" si="627"/>
        <v>1.1869767885164285E-2</v>
      </c>
      <c r="Y366" s="13">
        <f t="shared" si="628"/>
        <v>3.4444104699265124E-3</v>
      </c>
      <c r="Z366" s="13">
        <f t="shared" si="629"/>
        <v>8.3359870809907449E-3</v>
      </c>
      <c r="AA366" s="13">
        <f t="shared" si="630"/>
        <v>6.5251005843455579E-3</v>
      </c>
      <c r="AB366" s="13">
        <f t="shared" si="631"/>
        <v>2.5538030003020582E-3</v>
      </c>
      <c r="AC366" s="13">
        <f t="shared" si="632"/>
        <v>1.8919479364411128E-5</v>
      </c>
      <c r="AD366" s="13">
        <f t="shared" si="633"/>
        <v>4.0023009580634874E-3</v>
      </c>
      <c r="AE366" s="13">
        <f t="shared" si="634"/>
        <v>2.3228031848846861E-3</v>
      </c>
      <c r="AF366" s="13">
        <f t="shared" si="635"/>
        <v>6.7403909554080777E-4</v>
      </c>
      <c r="AG366" s="13">
        <f t="shared" si="636"/>
        <v>1.3039667050396983E-4</v>
      </c>
      <c r="AH366" s="13">
        <f t="shared" si="637"/>
        <v>1.2094828414809925E-3</v>
      </c>
      <c r="AI366" s="13">
        <f t="shared" si="638"/>
        <v>9.4673817497874224E-4</v>
      </c>
      <c r="AJ366" s="13">
        <f t="shared" si="639"/>
        <v>3.7053571213319482E-4</v>
      </c>
      <c r="AK366" s="13">
        <f t="shared" si="640"/>
        <v>9.6680523784826915E-5</v>
      </c>
      <c r="AL366" s="13">
        <f t="shared" si="641"/>
        <v>3.4379695056594029E-7</v>
      </c>
      <c r="AM366" s="13">
        <f t="shared" si="642"/>
        <v>6.2657046049747448E-4</v>
      </c>
      <c r="AN366" s="13">
        <f t="shared" si="643"/>
        <v>3.6364078475057841E-4</v>
      </c>
      <c r="AO366" s="13">
        <f t="shared" si="644"/>
        <v>1.0552254588336878E-4</v>
      </c>
      <c r="AP366" s="13">
        <f t="shared" si="645"/>
        <v>2.0413932570563526E-5</v>
      </c>
      <c r="AQ366" s="13">
        <f t="shared" si="646"/>
        <v>2.9618929265797368E-6</v>
      </c>
      <c r="AR366" s="13">
        <f t="shared" si="647"/>
        <v>1.4038877264316247E-4</v>
      </c>
      <c r="AS366" s="13">
        <f t="shared" si="648"/>
        <v>1.0989110869646178E-4</v>
      </c>
      <c r="AT366" s="13">
        <f t="shared" si="649"/>
        <v>4.3009335943239082E-5</v>
      </c>
      <c r="AU366" s="13">
        <f t="shared" si="650"/>
        <v>1.1222036069590022E-5</v>
      </c>
      <c r="AV366" s="13">
        <f t="shared" si="651"/>
        <v>2.1960480925591199E-6</v>
      </c>
      <c r="AW366" s="13">
        <f t="shared" si="652"/>
        <v>4.3384277294698598E-9</v>
      </c>
      <c r="AX366" s="13">
        <f t="shared" si="653"/>
        <v>8.1742674626758527E-5</v>
      </c>
      <c r="AY366" s="13">
        <f t="shared" si="654"/>
        <v>4.7440746448986924E-5</v>
      </c>
      <c r="AZ366" s="13">
        <f t="shared" si="655"/>
        <v>1.3766520571497926E-5</v>
      </c>
      <c r="BA366" s="13">
        <f t="shared" si="656"/>
        <v>2.6632111680516873E-6</v>
      </c>
      <c r="BB366" s="13">
        <f t="shared" si="657"/>
        <v>3.8640993318528925E-7</v>
      </c>
      <c r="BC366" s="13">
        <f t="shared" si="658"/>
        <v>4.4851910582364137E-8</v>
      </c>
      <c r="BD366" s="13">
        <f t="shared" si="659"/>
        <v>1.3579500543747672E-5</v>
      </c>
      <c r="BE366" s="13">
        <f t="shared" si="660"/>
        <v>1.0629527861815928E-5</v>
      </c>
      <c r="BF366" s="13">
        <f t="shared" si="661"/>
        <v>4.1601994933879548E-6</v>
      </c>
      <c r="BG366" s="13">
        <f t="shared" si="662"/>
        <v>1.0854831340131079E-6</v>
      </c>
      <c r="BH366" s="13">
        <f t="shared" si="663"/>
        <v>2.1241895420513191E-7</v>
      </c>
      <c r="BI366" s="13">
        <f t="shared" si="664"/>
        <v>3.3254731053283824E-8</v>
      </c>
      <c r="BJ366" s="14">
        <f t="shared" si="665"/>
        <v>0.36831415979132776</v>
      </c>
      <c r="BK366" s="14">
        <f t="shared" si="666"/>
        <v>0.38602675172498002</v>
      </c>
      <c r="BL366" s="14">
        <f t="shared" si="667"/>
        <v>0.23734980375204429</v>
      </c>
      <c r="BM366" s="14">
        <f t="shared" si="668"/>
        <v>0.15764336791917147</v>
      </c>
      <c r="BN366" s="14">
        <f t="shared" si="669"/>
        <v>0.84233589802215025</v>
      </c>
    </row>
    <row r="367" spans="1:66" x14ac:dyDescent="0.25">
      <c r="A367" t="s">
        <v>338</v>
      </c>
      <c r="B367" t="s">
        <v>90</v>
      </c>
      <c r="C367" t="s">
        <v>96</v>
      </c>
      <c r="D367" t="s">
        <v>358</v>
      </c>
      <c r="E367" s="10">
        <f>VLOOKUP(A367,home!$A$2:$E$405,3,FALSE)</f>
        <v>1.3308</v>
      </c>
      <c r="F367" s="10">
        <f>VLOOKUP(B367,home!$B$2:$E$405,3,FALSE)</f>
        <v>1.3775999999999999</v>
      </c>
      <c r="G367" s="10">
        <f>VLOOKUP(C367,away!$B$2:$E$405,4,FALSE)</f>
        <v>0.75139999999999996</v>
      </c>
      <c r="H367" s="10">
        <f>VLOOKUP(A367,away!$A$2:$E$405,3,FALSE)</f>
        <v>0.86150000000000004</v>
      </c>
      <c r="I367" s="10">
        <f>VLOOKUP(C367,away!$B$2:$E$405,3,FALSE)</f>
        <v>0.29020000000000001</v>
      </c>
      <c r="J367" s="10">
        <f>VLOOKUP(B367,home!$B$2:$E$405,4,FALSE)</f>
        <v>0.77380000000000004</v>
      </c>
      <c r="K367" s="12">
        <f t="shared" si="614"/>
        <v>1.3775491941119999</v>
      </c>
      <c r="L367" s="12">
        <f t="shared" si="615"/>
        <v>0.19345564874000004</v>
      </c>
      <c r="M367" s="13">
        <f t="shared" si="616"/>
        <v>0.20783623464002729</v>
      </c>
      <c r="N367" s="13">
        <f t="shared" si="617"/>
        <v>0.28630463753564211</v>
      </c>
      <c r="O367" s="13">
        <f t="shared" si="618"/>
        <v>4.0207093603965335E-2</v>
      </c>
      <c r="P367" s="13">
        <f t="shared" si="619"/>
        <v>5.5387249391728198E-2</v>
      </c>
      <c r="Q367" s="13">
        <f t="shared" si="620"/>
        <v>0.19719936135387606</v>
      </c>
      <c r="R367" s="13">
        <f t="shared" si="621"/>
        <v>3.8891446885525095E-3</v>
      </c>
      <c r="S367" s="13">
        <f t="shared" si="622"/>
        <v>3.6901017290065425E-3</v>
      </c>
      <c r="T367" s="13">
        <f t="shared" si="623"/>
        <v>3.814933038182778E-2</v>
      </c>
      <c r="U367" s="13">
        <f t="shared" si="624"/>
        <v>5.3574881315004751E-3</v>
      </c>
      <c r="V367" s="13">
        <f t="shared" si="625"/>
        <v>1.0926582818616637E-4</v>
      </c>
      <c r="W367" s="13">
        <f t="shared" si="626"/>
        <v>9.0550607104144323E-2</v>
      </c>
      <c r="X367" s="13">
        <f t="shared" si="627"/>
        <v>1.7517526441133094E-2</v>
      </c>
      <c r="Y367" s="13">
        <f t="shared" si="628"/>
        <v>1.6944322209947529E-3</v>
      </c>
      <c r="Z367" s="13">
        <f t="shared" si="629"/>
        <v>2.5079233625588377E-4</v>
      </c>
      <c r="AA367" s="13">
        <f t="shared" si="630"/>
        <v>3.4547878069875838E-4</v>
      </c>
      <c r="AB367" s="13">
        <f t="shared" si="631"/>
        <v>2.3795700796718554E-4</v>
      </c>
      <c r="AC367" s="13">
        <f t="shared" si="632"/>
        <v>1.8199225721584596E-6</v>
      </c>
      <c r="AD367" s="13">
        <f t="shared" si="633"/>
        <v>3.1184478960666593E-2</v>
      </c>
      <c r="AE367" s="13">
        <f t="shared" si="634"/>
        <v>6.0328136079546369E-3</v>
      </c>
      <c r="AF367" s="13">
        <f t="shared" si="635"/>
        <v>5.8354093512718219E-4</v>
      </c>
      <c r="AG367" s="13">
        <f t="shared" si="636"/>
        <v>3.762976339045844E-5</v>
      </c>
      <c r="AH367" s="13">
        <f t="shared" si="637"/>
        <v>1.2129298527350552E-5</v>
      </c>
      <c r="AI367" s="13">
        <f t="shared" si="638"/>
        <v>1.6708705411495621E-5</v>
      </c>
      <c r="AJ367" s="13">
        <f t="shared" si="639"/>
        <v>1.1508531837130305E-5</v>
      </c>
      <c r="AK367" s="13">
        <f t="shared" si="640"/>
        <v>5.2845229192170469E-6</v>
      </c>
      <c r="AL367" s="13">
        <f t="shared" si="641"/>
        <v>1.9399986831432503E-8</v>
      </c>
      <c r="AM367" s="13">
        <f t="shared" si="642"/>
        <v>8.5916307722137732E-3</v>
      </c>
      <c r="AN367" s="13">
        <f t="shared" si="643"/>
        <v>1.6620995047731627E-3</v>
      </c>
      <c r="AO367" s="13">
        <f t="shared" si="644"/>
        <v>1.6077126898316247E-4</v>
      </c>
      <c r="AP367" s="13">
        <f t="shared" si="645"/>
        <v>1.0367370046630249E-5</v>
      </c>
      <c r="AQ367" s="13">
        <f t="shared" si="646"/>
        <v>5.0140657452462468E-7</v>
      </c>
      <c r="AR367" s="13">
        <f t="shared" si="647"/>
        <v>4.6929626307394603E-7</v>
      </c>
      <c r="AS367" s="13">
        <f t="shared" si="648"/>
        <v>6.4647868899728744E-7</v>
      </c>
      <c r="AT367" s="13">
        <f t="shared" si="649"/>
        <v>4.4527809851939791E-7</v>
      </c>
      <c r="AU367" s="13">
        <f t="shared" si="650"/>
        <v>2.0446416192370671E-7</v>
      </c>
      <c r="AV367" s="13">
        <f t="shared" si="651"/>
        <v>7.0414860370696922E-8</v>
      </c>
      <c r="AW367" s="13">
        <f t="shared" si="652"/>
        <v>1.4361092075555597E-10</v>
      </c>
      <c r="AX367" s="13">
        <f t="shared" si="653"/>
        <v>1.9725656743951594E-3</v>
      </c>
      <c r="AY367" s="13">
        <f t="shared" si="654"/>
        <v>3.8160397222237113E-4</v>
      </c>
      <c r="AZ367" s="13">
        <f t="shared" si="655"/>
        <v>3.6911722004019877E-5</v>
      </c>
      <c r="BA367" s="13">
        <f t="shared" si="656"/>
        <v>2.380260375466067E-6</v>
      </c>
      <c r="BB367" s="13">
        <f t="shared" si="657"/>
        <v>1.1511870377647597E-7</v>
      </c>
      <c r="BC367" s="13">
        <f t="shared" si="658"/>
        <v>4.4540727042372142E-9</v>
      </c>
      <c r="BD367" s="13">
        <f t="shared" si="659"/>
        <v>1.5131335504037979E-8</v>
      </c>
      <c r="BE367" s="13">
        <f t="shared" si="660"/>
        <v>2.0844159029425811E-8</v>
      </c>
      <c r="BF367" s="13">
        <f t="shared" si="661"/>
        <v>1.435692723646395E-8</v>
      </c>
      <c r="BG367" s="13">
        <f t="shared" si="662"/>
        <v>6.5924578481718439E-9</v>
      </c>
      <c r="BH367" s="13">
        <f t="shared" si="663"/>
        <v>2.2703587489916139E-9</v>
      </c>
      <c r="BI367" s="13">
        <f t="shared" si="664"/>
        <v>6.2550617300370502E-10</v>
      </c>
      <c r="BJ367" s="14">
        <f t="shared" si="665"/>
        <v>0.68207330982912184</v>
      </c>
      <c r="BK367" s="14">
        <f t="shared" si="666"/>
        <v>0.26740629488372952</v>
      </c>
      <c r="BL367" s="14">
        <f t="shared" si="667"/>
        <v>5.0084689024196889E-2</v>
      </c>
      <c r="BM367" s="14">
        <f t="shared" si="668"/>
        <v>0.2086097610309012</v>
      </c>
      <c r="BN367" s="14">
        <f t="shared" si="669"/>
        <v>0.79082372121379152</v>
      </c>
    </row>
    <row r="368" spans="1:66" x14ac:dyDescent="0.25">
      <c r="A368" t="s">
        <v>350</v>
      </c>
      <c r="B368" t="s">
        <v>98</v>
      </c>
      <c r="C368" t="s">
        <v>105</v>
      </c>
      <c r="D368" t="s">
        <v>358</v>
      </c>
      <c r="E368" s="10">
        <f>VLOOKUP(A368,home!$A$2:$E$405,3,FALSE)</f>
        <v>1.6389</v>
      </c>
      <c r="F368" s="10">
        <f>VLOOKUP(B368,home!$B$2:$E$405,3,FALSE)</f>
        <v>1.0168999999999999</v>
      </c>
      <c r="G368" s="10">
        <f>VLOOKUP(C368,away!$B$2:$E$405,4,FALSE)</f>
        <v>0.2034</v>
      </c>
      <c r="H368" s="10">
        <f>VLOOKUP(A368,away!$A$2:$E$405,3,FALSE)</f>
        <v>1.1943999999999999</v>
      </c>
      <c r="I368" s="10">
        <f>VLOOKUP(C368,away!$B$2:$E$405,3,FALSE)</f>
        <v>1.3954</v>
      </c>
      <c r="J368" s="10">
        <f>VLOOKUP(B368,home!$B$2:$E$405,4,FALSE)</f>
        <v>0.55820000000000003</v>
      </c>
      <c r="K368" s="12">
        <f t="shared" si="614"/>
        <v>0.33898591319399995</v>
      </c>
      <c r="L368" s="12">
        <f t="shared" si="615"/>
        <v>0.93033282723199995</v>
      </c>
      <c r="M368" s="13">
        <f t="shared" si="616"/>
        <v>0.28102300619322867</v>
      </c>
      <c r="N368" s="13">
        <f t="shared" si="617"/>
        <v>9.5262840382934741E-2</v>
      </c>
      <c r="O368" s="13">
        <f t="shared" si="618"/>
        <v>0.26144492786898227</v>
      </c>
      <c r="P368" s="13">
        <f t="shared" si="619"/>
        <v>8.8626147623606405E-2</v>
      </c>
      <c r="Q368" s="13">
        <f t="shared" si="620"/>
        <v>1.6146380470331689E-2</v>
      </c>
      <c r="R368" s="13">
        <f t="shared" si="621"/>
        <v>0.12161539945490829</v>
      </c>
      <c r="S368" s="13">
        <f t="shared" si="622"/>
        <v>6.9875009069546882E-3</v>
      </c>
      <c r="T368" s="13">
        <f t="shared" si="623"/>
        <v>1.502150779252723E-2</v>
      </c>
      <c r="U368" s="13">
        <f t="shared" si="624"/>
        <v>4.1225907242675171E-2</v>
      </c>
      <c r="V368" s="13">
        <f t="shared" si="625"/>
        <v>2.4484958062039399E-4</v>
      </c>
      <c r="W368" s="13">
        <f t="shared" si="626"/>
        <v>1.8244651761710512E-3</v>
      </c>
      <c r="X368" s="13">
        <f t="shared" si="627"/>
        <v>1.6973598455335428E-3</v>
      </c>
      <c r="Y368" s="13">
        <f t="shared" si="628"/>
        <v>7.8955479196264589E-4</v>
      </c>
      <c r="Z368" s="13">
        <f t="shared" si="629"/>
        <v>3.7714266136611288E-2</v>
      </c>
      <c r="AA368" s="13">
        <f t="shared" si="630"/>
        <v>1.2784604946760727E-2</v>
      </c>
      <c r="AB368" s="13">
        <f t="shared" si="631"/>
        <v>2.1669004913511068E-3</v>
      </c>
      <c r="AC368" s="13">
        <f t="shared" si="632"/>
        <v>4.8261340262655387E-6</v>
      </c>
      <c r="AD368" s="13">
        <f t="shared" si="633"/>
        <v>1.5461699845874897E-4</v>
      </c>
      <c r="AE368" s="13">
        <f t="shared" si="634"/>
        <v>1.4384526931425371E-4</v>
      </c>
      <c r="AF368" s="13">
        <f t="shared" si="635"/>
        <v>6.6911988042539058E-5</v>
      </c>
      <c r="AG368" s="13">
        <f t="shared" si="636"/>
        <v>2.0750139670443047E-5</v>
      </c>
      <c r="AH368" s="13">
        <f t="shared" si="637"/>
        <v>8.7717049604634136E-3</v>
      </c>
      <c r="AI368" s="13">
        <f t="shared" si="638"/>
        <v>2.9734844162910292E-3</v>
      </c>
      <c r="AJ368" s="13">
        <f t="shared" si="639"/>
        <v>5.039846651122711E-4</v>
      </c>
      <c r="AK368" s="13">
        <f t="shared" si="640"/>
        <v>5.6947900646285154E-5</v>
      </c>
      <c r="AL368" s="13">
        <f t="shared" si="641"/>
        <v>6.0880662043594078E-8</v>
      </c>
      <c r="AM368" s="13">
        <f t="shared" si="642"/>
        <v>1.0482596883570868E-5</v>
      </c>
      <c r="AN368" s="13">
        <f t="shared" si="643"/>
        <v>9.7523039954258365E-6</v>
      </c>
      <c r="AO368" s="13">
        <f t="shared" si="644"/>
        <v>4.5364442740452237E-6</v>
      </c>
      <c r="AP368" s="13">
        <f t="shared" si="645"/>
        <v>1.4068010090176371E-6</v>
      </c>
      <c r="AQ368" s="13">
        <f t="shared" si="646"/>
        <v>3.2719829001805208E-7</v>
      </c>
      <c r="AR368" s="13">
        <f t="shared" si="647"/>
        <v>1.6321210151025777E-3</v>
      </c>
      <c r="AS368" s="13">
        <f t="shared" si="648"/>
        <v>5.5326603274766543E-4</v>
      </c>
      <c r="AT368" s="13">
        <f t="shared" si="649"/>
        <v>9.3774695675094408E-5</v>
      </c>
      <c r="AU368" s="13">
        <f t="shared" si="650"/>
        <v>1.0596100282637103E-5</v>
      </c>
      <c r="AV368" s="13">
        <f t="shared" si="651"/>
        <v>8.9798218265123511E-7</v>
      </c>
      <c r="AW368" s="13">
        <f t="shared" si="652"/>
        <v>5.333310423770151E-10</v>
      </c>
      <c r="AX368" s="13">
        <f t="shared" si="653"/>
        <v>5.9224211287030751E-7</v>
      </c>
      <c r="AY368" s="13">
        <f t="shared" si="654"/>
        <v>5.5098227927248635E-7</v>
      </c>
      <c r="AZ368" s="13">
        <f t="shared" si="655"/>
        <v>2.5629845081515182E-7</v>
      </c>
      <c r="BA368" s="13">
        <f t="shared" si="656"/>
        <v>7.9480954120680636E-8</v>
      </c>
      <c r="BB368" s="13">
        <f t="shared" si="657"/>
        <v>1.8485935189547418E-8</v>
      </c>
      <c r="BC368" s="13">
        <f t="shared" si="658"/>
        <v>3.4396144697838347E-9</v>
      </c>
      <c r="BD368" s="13">
        <f t="shared" si="659"/>
        <v>2.5306929306085702E-4</v>
      </c>
      <c r="BE368" s="13">
        <f t="shared" si="660"/>
        <v>8.5786925409594625E-5</v>
      </c>
      <c r="BF368" s="13">
        <f t="shared" si="661"/>
        <v>1.4540279625038493E-5</v>
      </c>
      <c r="BG368" s="13">
        <f t="shared" si="662"/>
        <v>1.6429833222632613E-6</v>
      </c>
      <c r="BH368" s="13">
        <f t="shared" si="663"/>
        <v>1.3923705046498092E-7</v>
      </c>
      <c r="BI368" s="13">
        <f t="shared" si="664"/>
        <v>9.4398797404621272E-9</v>
      </c>
      <c r="BJ368" s="14">
        <f t="shared" si="665"/>
        <v>0.13115623912874572</v>
      </c>
      <c r="BK368" s="14">
        <f t="shared" si="666"/>
        <v>0.3768869423013777</v>
      </c>
      <c r="BL368" s="14">
        <f t="shared" si="667"/>
        <v>0.45418970593152924</v>
      </c>
      <c r="BM368" s="14">
        <f t="shared" si="668"/>
        <v>0.13582790105532355</v>
      </c>
      <c r="BN368" s="14">
        <f t="shared" si="669"/>
        <v>0.8641187019939921</v>
      </c>
    </row>
    <row r="369" spans="1:66" x14ac:dyDescent="0.25">
      <c r="A369" t="s">
        <v>350</v>
      </c>
      <c r="B369" t="s">
        <v>101</v>
      </c>
      <c r="C369" t="s">
        <v>104</v>
      </c>
      <c r="D369" t="s">
        <v>358</v>
      </c>
      <c r="E369" s="10">
        <f>VLOOKUP(A369,home!$A$2:$E$405,3,FALSE)</f>
        <v>1.6389</v>
      </c>
      <c r="F369" s="10">
        <f>VLOOKUP(B369,home!$B$2:$E$405,3,FALSE)</f>
        <v>0.40679999999999999</v>
      </c>
      <c r="G369" s="10">
        <f>VLOOKUP(C369,away!$B$2:$E$405,4,FALSE)</f>
        <v>2.2372999999999998</v>
      </c>
      <c r="H369" s="10">
        <f>VLOOKUP(A369,away!$A$2:$E$405,3,FALSE)</f>
        <v>1.1943999999999999</v>
      </c>
      <c r="I369" s="10">
        <f>VLOOKUP(C369,away!$B$2:$E$405,3,FALSE)</f>
        <v>0.55820000000000003</v>
      </c>
      <c r="J369" s="10">
        <f>VLOOKUP(B369,home!$B$2:$E$405,4,FALSE)</f>
        <v>1.1163000000000001</v>
      </c>
      <c r="K369" s="12">
        <f t="shared" si="614"/>
        <v>1.4916180225959998</v>
      </c>
      <c r="L369" s="12">
        <f t="shared" si="615"/>
        <v>0.74425292750400007</v>
      </c>
      <c r="M369" s="13">
        <f t="shared" si="616"/>
        <v>0.10689898561479945</v>
      </c>
      <c r="N369" s="13">
        <f t="shared" si="617"/>
        <v>0.15945245354026538</v>
      </c>
      <c r="O369" s="13">
        <f t="shared" si="618"/>
        <v>7.9559882991022471E-2</v>
      </c>
      <c r="P369" s="13">
        <f t="shared" si="619"/>
        <v>0.11867295534503806</v>
      </c>
      <c r="Q369" s="13">
        <f t="shared" si="620"/>
        <v>0.1189210767239056</v>
      </c>
      <c r="R369" s="13">
        <f t="shared" si="621"/>
        <v>2.9606337913972092E-2</v>
      </c>
      <c r="S369" s="13">
        <f t="shared" si="622"/>
        <v>3.2935930704415563E-2</v>
      </c>
      <c r="T369" s="13">
        <f t="shared" si="623"/>
        <v>8.8507359493694537E-2</v>
      </c>
      <c r="U369" s="13">
        <f t="shared" si="624"/>
        <v>4.4161347215548034E-2</v>
      </c>
      <c r="V369" s="13">
        <f t="shared" si="625"/>
        <v>4.062614409350138E-3</v>
      </c>
      <c r="W369" s="13">
        <f t="shared" si="626"/>
        <v>5.9128273769299758E-2</v>
      </c>
      <c r="X369" s="13">
        <f t="shared" si="627"/>
        <v>4.400639085105932E-2</v>
      </c>
      <c r="Y369" s="13">
        <f t="shared" si="628"/>
        <v>1.6375942609893071E-2</v>
      </c>
      <c r="Z369" s="13">
        <f t="shared" si="629"/>
        <v>7.3448678883821323E-3</v>
      </c>
      <c r="AA369" s="13">
        <f t="shared" si="630"/>
        <v>1.0955737315897413E-2</v>
      </c>
      <c r="AB369" s="13">
        <f t="shared" si="631"/>
        <v>8.1708876156100542E-3</v>
      </c>
      <c r="AC369" s="13">
        <f t="shared" si="632"/>
        <v>2.8187969676005668E-4</v>
      </c>
      <c r="AD369" s="13">
        <f t="shared" si="633"/>
        <v>2.2049199699819461E-2</v>
      </c>
      <c r="AE369" s="13">
        <f t="shared" si="634"/>
        <v>1.6410181425710952E-2</v>
      </c>
      <c r="AF369" s="13">
        <f t="shared" si="635"/>
        <v>6.1066627834785716E-3</v>
      </c>
      <c r="AG369" s="13">
        <f t="shared" si="636"/>
        <v>1.5149672179612173E-3</v>
      </c>
      <c r="AH369" s="13">
        <f t="shared" si="637"/>
        <v>1.3666098570146313E-3</v>
      </c>
      <c r="AI369" s="13">
        <f t="shared" si="638"/>
        <v>2.0384598925803667E-3</v>
      </c>
      <c r="AJ369" s="13">
        <f t="shared" si="639"/>
        <v>1.5203017570559905E-3</v>
      </c>
      <c r="AK369" s="13">
        <f t="shared" si="640"/>
        <v>7.5590316686969356E-4</v>
      </c>
      <c r="AL369" s="13">
        <f t="shared" si="641"/>
        <v>1.251704924004365E-5</v>
      </c>
      <c r="AM369" s="13">
        <f t="shared" si="642"/>
        <v>6.5777967312137982E-3</v>
      </c>
      <c r="AN369" s="13">
        <f t="shared" si="643"/>
        <v>4.8955444737321108E-3</v>
      </c>
      <c r="AO369" s="13">
        <f t="shared" si="644"/>
        <v>1.8217616531505767E-3</v>
      </c>
      <c r="AP369" s="13">
        <f t="shared" si="645"/>
        <v>4.5195048119061443E-4</v>
      </c>
      <c r="AQ369" s="13">
        <f t="shared" si="646"/>
        <v>8.4091367178239085E-5</v>
      </c>
      <c r="AR369" s="13">
        <f t="shared" si="647"/>
        <v>2.0342067736779255E-4</v>
      </c>
      <c r="AS369" s="13">
        <f t="shared" si="648"/>
        <v>3.0342594853048562E-4</v>
      </c>
      <c r="AT369" s="13">
        <f t="shared" si="649"/>
        <v>2.262978066756793E-4</v>
      </c>
      <c r="AU369" s="13">
        <f t="shared" si="650"/>
        <v>1.1251662897046288E-4</v>
      </c>
      <c r="AV369" s="13">
        <f t="shared" si="651"/>
        <v>4.1957957903522411E-5</v>
      </c>
      <c r="AW369" s="13">
        <f t="shared" si="652"/>
        <v>3.8599140450530093E-7</v>
      </c>
      <c r="AX369" s="13">
        <f t="shared" si="653"/>
        <v>1.6352600255419268E-3</v>
      </c>
      <c r="AY369" s="13">
        <f t="shared" si="654"/>
        <v>1.2170470612398448E-3</v>
      </c>
      <c r="AZ369" s="13">
        <f t="shared" si="655"/>
        <v>4.5289541911894732E-4</v>
      </c>
      <c r="BA369" s="13">
        <f t="shared" si="656"/>
        <v>1.1235624717747585E-4</v>
      </c>
      <c r="BB369" s="13">
        <f t="shared" si="657"/>
        <v>2.0905366471299867E-5</v>
      </c>
      <c r="BC369" s="13">
        <f t="shared" si="658"/>
        <v>3.1117760393617796E-6</v>
      </c>
      <c r="BD369" s="13">
        <f t="shared" si="659"/>
        <v>2.5232739107637701E-5</v>
      </c>
      <c r="BE369" s="13">
        <f t="shared" si="660"/>
        <v>3.7637608412415303E-5</v>
      </c>
      <c r="BF369" s="13">
        <f t="shared" si="661"/>
        <v>2.8070467517684743E-5</v>
      </c>
      <c r="BG369" s="13">
        <f t="shared" si="662"/>
        <v>1.3956805084024722E-5</v>
      </c>
      <c r="BH369" s="13">
        <f t="shared" si="663"/>
        <v>5.2045555002976889E-6</v>
      </c>
      <c r="BI369" s="13">
        <f t="shared" si="664"/>
        <v>1.5526417567690333E-6</v>
      </c>
      <c r="BJ369" s="14">
        <f t="shared" si="665"/>
        <v>0.54974522871714204</v>
      </c>
      <c r="BK369" s="14">
        <f t="shared" si="666"/>
        <v>0.26408192988084317</v>
      </c>
      <c r="BL369" s="14">
        <f t="shared" si="667"/>
        <v>0.17913474156239753</v>
      </c>
      <c r="BM369" s="14">
        <f t="shared" si="668"/>
        <v>0.38597841484992645</v>
      </c>
      <c r="BN369" s="14">
        <f t="shared" si="669"/>
        <v>0.61311169212900296</v>
      </c>
    </row>
    <row r="370" spans="1:66" x14ac:dyDescent="0.25">
      <c r="A370" t="s">
        <v>350</v>
      </c>
      <c r="B370" t="s">
        <v>108</v>
      </c>
      <c r="C370" t="s">
        <v>107</v>
      </c>
      <c r="D370" t="s">
        <v>358</v>
      </c>
      <c r="E370" s="10">
        <f>VLOOKUP(A370,home!$A$2:$E$405,3,FALSE)</f>
        <v>1.6389</v>
      </c>
      <c r="F370" s="10">
        <f>VLOOKUP(B370,home!$B$2:$E$405,3,FALSE)</f>
        <v>1.2202999999999999</v>
      </c>
      <c r="G370" s="10">
        <f>VLOOKUP(C370,away!$B$2:$E$405,4,FALSE)</f>
        <v>1.0168999999999999</v>
      </c>
      <c r="H370" s="10">
        <f>VLOOKUP(A370,away!$A$2:$E$405,3,FALSE)</f>
        <v>1.1943999999999999</v>
      </c>
      <c r="I370" s="10">
        <f>VLOOKUP(C370,away!$B$2:$E$405,3,FALSE)</f>
        <v>1.1163000000000001</v>
      </c>
      <c r="J370" s="10">
        <f>VLOOKUP(B370,home!$B$2:$E$405,4,FALSE)</f>
        <v>1.6745000000000001</v>
      </c>
      <c r="K370" s="12">
        <f t="shared" si="614"/>
        <v>2.0337488194229998</v>
      </c>
      <c r="L370" s="12">
        <f t="shared" si="615"/>
        <v>2.2326254516400001</v>
      </c>
      <c r="M370" s="13">
        <f t="shared" si="616"/>
        <v>1.4032569321912866E-2</v>
      </c>
      <c r="N370" s="13">
        <f t="shared" si="617"/>
        <v>2.8538721291911692E-2</v>
      </c>
      <c r="O370" s="13">
        <f t="shared" si="618"/>
        <v>3.132947142000532E-2</v>
      </c>
      <c r="P370" s="13">
        <f t="shared" si="619"/>
        <v>6.3716275513582429E-2</v>
      </c>
      <c r="Q370" s="13">
        <f t="shared" si="620"/>
        <v>2.9020295367633727E-2</v>
      </c>
      <c r="R370" s="13">
        <f t="shared" si="621"/>
        <v>3.4973487639365933E-2</v>
      </c>
      <c r="S370" s="13">
        <f t="shared" si="622"/>
        <v>7.2327520217255109E-2</v>
      </c>
      <c r="T370" s="13">
        <f t="shared" si="623"/>
        <v>6.4791450051889452E-2</v>
      </c>
      <c r="U370" s="13">
        <f t="shared" si="624"/>
        <v>7.1127289197665339E-2</v>
      </c>
      <c r="V370" s="13">
        <f t="shared" si="625"/>
        <v>3.6490032577921098E-2</v>
      </c>
      <c r="W370" s="13">
        <f t="shared" si="626"/>
        <v>1.9673330481077278E-2</v>
      </c>
      <c r="X370" s="13">
        <f t="shared" si="627"/>
        <v>4.3923178350578136E-2</v>
      </c>
      <c r="Y370" s="13">
        <f t="shared" si="628"/>
        <v>4.9032002951211899E-2</v>
      </c>
      <c r="Z370" s="13">
        <f t="shared" si="629"/>
        <v>2.6027566212088443E-2</v>
      </c>
      <c r="AA370" s="13">
        <f t="shared" si="630"/>
        <v>5.2933532056288826E-2</v>
      </c>
      <c r="AB370" s="13">
        <f t="shared" si="631"/>
        <v>5.3826754163683474E-2</v>
      </c>
      <c r="AC370" s="13">
        <f t="shared" si="632"/>
        <v>1.0355413698205251E-2</v>
      </c>
      <c r="AD370" s="13">
        <f t="shared" si="633"/>
        <v>1.0002653160002361E-2</v>
      </c>
      <c r="AE370" s="13">
        <f t="shared" si="634"/>
        <v>2.2332178028948543E-2</v>
      </c>
      <c r="AF370" s="13">
        <f t="shared" si="635"/>
        <v>2.492969452899307E-2</v>
      </c>
      <c r="AG370" s="13">
        <f t="shared" si="636"/>
        <v>1.8552890169013462E-2</v>
      </c>
      <c r="AH370" s="13">
        <f t="shared" si="637"/>
        <v>1.4527451692338494E-2</v>
      </c>
      <c r="AI370" s="13">
        <f t="shared" si="638"/>
        <v>2.9545187728518066E-2</v>
      </c>
      <c r="AJ370" s="13">
        <f t="shared" si="639"/>
        <v>3.0043745331252272E-2</v>
      </c>
      <c r="AK370" s="13">
        <f t="shared" si="640"/>
        <v>2.0367143866159853E-2</v>
      </c>
      <c r="AL370" s="13">
        <f t="shared" si="641"/>
        <v>1.8807913992532589E-3</v>
      </c>
      <c r="AM370" s="13">
        <f t="shared" si="642"/>
        <v>4.0685768110505054E-3</v>
      </c>
      <c r="AN370" s="13">
        <f t="shared" si="643"/>
        <v>9.0836081403036662E-3</v>
      </c>
      <c r="AO370" s="13">
        <f t="shared" si="644"/>
        <v>1.014014736338313E-2</v>
      </c>
      <c r="AP370" s="13">
        <f t="shared" si="645"/>
        <v>7.5463836956231383E-3</v>
      </c>
      <c r="AQ370" s="13">
        <f t="shared" si="646"/>
        <v>4.2120620766723359E-3</v>
      </c>
      <c r="AR370" s="13">
        <f t="shared" si="647"/>
        <v>6.4868716791571055E-3</v>
      </c>
      <c r="AS370" s="13">
        <f t="shared" si="648"/>
        <v>1.3192667619234252E-2</v>
      </c>
      <c r="AT370" s="13">
        <f t="shared" si="649"/>
        <v>1.3415286097828855E-2</v>
      </c>
      <c r="AU370" s="13">
        <f t="shared" si="650"/>
        <v>9.0944407545604025E-3</v>
      </c>
      <c r="AV370" s="13">
        <f t="shared" si="651"/>
        <v>4.6239520369749107E-3</v>
      </c>
      <c r="AW370" s="13">
        <f t="shared" si="652"/>
        <v>2.372200070764081E-4</v>
      </c>
      <c r="AX370" s="13">
        <f t="shared" si="653"/>
        <v>1.3790772143676266E-3</v>
      </c>
      <c r="AY370" s="13">
        <f t="shared" si="654"/>
        <v>3.0789628885739555E-3</v>
      </c>
      <c r="AZ370" s="13">
        <f t="shared" si="655"/>
        <v>3.437085454842614E-3</v>
      </c>
      <c r="BA370" s="13">
        <f t="shared" si="656"/>
        <v>2.5579081553144221E-3</v>
      </c>
      <c r="BB370" s="13">
        <f t="shared" si="657"/>
        <v>1.4277127126281254E-3</v>
      </c>
      <c r="BC370" s="13">
        <f t="shared" si="658"/>
        <v>6.3750954796870781E-4</v>
      </c>
      <c r="BD370" s="13">
        <f t="shared" si="659"/>
        <v>2.4137924687348098E-3</v>
      </c>
      <c r="BE370" s="13">
        <f t="shared" si="660"/>
        <v>4.9090475836215466E-3</v>
      </c>
      <c r="BF370" s="13">
        <f t="shared" si="661"/>
        <v>4.9918848638408264E-3</v>
      </c>
      <c r="BG370" s="13">
        <f t="shared" si="662"/>
        <v>3.3840799828439407E-3</v>
      </c>
      <c r="BH370" s="13">
        <f t="shared" si="663"/>
        <v>1.7205921674854679E-3</v>
      </c>
      <c r="BI370" s="13">
        <f t="shared" si="664"/>
        <v>6.9985045786640583E-4</v>
      </c>
      <c r="BJ370" s="14">
        <f t="shared" si="665"/>
        <v>0.35836542844198793</v>
      </c>
      <c r="BK370" s="14">
        <f t="shared" si="666"/>
        <v>0.20188156561670398</v>
      </c>
      <c r="BL370" s="14">
        <f t="shared" si="667"/>
        <v>0.40360652880742615</v>
      </c>
      <c r="BM370" s="14">
        <f t="shared" si="668"/>
        <v>0.78542852564229682</v>
      </c>
      <c r="BN370" s="14">
        <f t="shared" si="669"/>
        <v>0.20161082055441198</v>
      </c>
    </row>
    <row r="371" spans="1:66" x14ac:dyDescent="0.25">
      <c r="A371" t="s">
        <v>339</v>
      </c>
      <c r="B371" t="s">
        <v>114</v>
      </c>
      <c r="C371" t="s">
        <v>124</v>
      </c>
      <c r="D371" t="s">
        <v>358</v>
      </c>
      <c r="E371" s="10">
        <f>VLOOKUP(A371,home!$A$2:$E$405,3,FALSE)</f>
        <v>1.1719999999999999</v>
      </c>
      <c r="F371" s="10">
        <f>VLOOKUP(B371,home!$B$2:$E$405,3,FALSE)</f>
        <v>1.3272999999999999</v>
      </c>
      <c r="G371" s="10">
        <f>VLOOKUP(C371,away!$B$2:$E$405,4,FALSE)</f>
        <v>0.95989999999999998</v>
      </c>
      <c r="H371" s="10">
        <f>VLOOKUP(A371,away!$A$2:$E$405,3,FALSE)</f>
        <v>1.0484</v>
      </c>
      <c r="I371" s="10">
        <f>VLOOKUP(C371,away!$B$2:$E$405,3,FALSE)</f>
        <v>0.71540000000000004</v>
      </c>
      <c r="J371" s="10">
        <f>VLOOKUP(B371,home!$B$2:$E$405,4,FALSE)</f>
        <v>1.2718</v>
      </c>
      <c r="K371" s="12">
        <f t="shared" si="614"/>
        <v>1.4932162164399998</v>
      </c>
      <c r="L371" s="12">
        <f t="shared" si="615"/>
        <v>0.9538822528480001</v>
      </c>
      <c r="M371" s="13">
        <f t="shared" si="616"/>
        <v>8.6544333590121994E-2</v>
      </c>
      <c r="N371" s="13">
        <f t="shared" si="617"/>
        <v>0.12922940235776315</v>
      </c>
      <c r="O371" s="13">
        <f t="shared" si="618"/>
        <v>8.2553103896174401E-2</v>
      </c>
      <c r="P371" s="13">
        <f t="shared" si="619"/>
        <v>0.12326963345522375</v>
      </c>
      <c r="Q371" s="13">
        <f t="shared" si="620"/>
        <v>9.6483719620730754E-2</v>
      </c>
      <c r="R371" s="13">
        <f t="shared" si="621"/>
        <v>3.9372970362038927E-2</v>
      </c>
      <c r="S371" s="13">
        <f t="shared" si="622"/>
        <v>4.3894851060242025E-2</v>
      </c>
      <c r="T371" s="13">
        <f t="shared" si="623"/>
        <v>9.2034107834977424E-2</v>
      </c>
      <c r="U371" s="13">
        <f t="shared" si="624"/>
        <v>5.8792357834008019E-2</v>
      </c>
      <c r="V371" s="13">
        <f t="shared" si="625"/>
        <v>6.9468598428201857E-3</v>
      </c>
      <c r="W371" s="13">
        <f t="shared" si="626"/>
        <v>4.8023684920041762E-2</v>
      </c>
      <c r="X371" s="13">
        <f t="shared" si="627"/>
        <v>4.5808940761591956E-2</v>
      </c>
      <c r="Y371" s="13">
        <f t="shared" si="628"/>
        <v>2.184816780712396E-2</v>
      </c>
      <c r="Z371" s="13">
        <f t="shared" si="629"/>
        <v>1.2519059223419745E-2</v>
      </c>
      <c r="AA371" s="13">
        <f t="shared" si="630"/>
        <v>1.8693662246983114E-2</v>
      </c>
      <c r="AB371" s="13">
        <f t="shared" si="631"/>
        <v>1.3956839805923698E-2</v>
      </c>
      <c r="AC371" s="13">
        <f t="shared" si="632"/>
        <v>6.1842355166840648E-4</v>
      </c>
      <c r="AD371" s="13">
        <f t="shared" si="633"/>
        <v>1.7927436273952869E-2</v>
      </c>
      <c r="AE371" s="13">
        <f t="shared" si="634"/>
        <v>1.7100663300787116E-2</v>
      </c>
      <c r="AF371" s="13">
        <f t="shared" si="635"/>
        <v>8.156009617274966E-3</v>
      </c>
      <c r="AG371" s="13">
        <f t="shared" si="636"/>
        <v>2.5932909426587335E-3</v>
      </c>
      <c r="AH371" s="13">
        <f t="shared" si="637"/>
        <v>2.9854271038932895E-3</v>
      </c>
      <c r="AI371" s="13">
        <f t="shared" si="638"/>
        <v>4.4578881645329646E-3</v>
      </c>
      <c r="AJ371" s="13">
        <f t="shared" si="639"/>
        <v>3.3282954491782846E-3</v>
      </c>
      <c r="AK371" s="13">
        <f t="shared" si="640"/>
        <v>1.6566215792721552E-3</v>
      </c>
      <c r="AL371" s="13">
        <f t="shared" si="641"/>
        <v>3.5234124001825194E-5</v>
      </c>
      <c r="AM371" s="13">
        <f t="shared" si="642"/>
        <v>5.3539077126922192E-3</v>
      </c>
      <c r="AN371" s="13">
        <f t="shared" si="643"/>
        <v>5.1069975505231369E-3</v>
      </c>
      <c r="AO371" s="13">
        <f t="shared" si="644"/>
        <v>2.4357371643911139E-3</v>
      </c>
      <c r="AP371" s="13">
        <f t="shared" si="645"/>
        <v>7.7446881790499856E-4</v>
      </c>
      <c r="AQ371" s="13">
        <f t="shared" si="646"/>
        <v>1.8468801519593687E-4</v>
      </c>
      <c r="AR371" s="13">
        <f t="shared" si="647"/>
        <v>5.6954918631504242E-4</v>
      </c>
      <c r="AS371" s="13">
        <f t="shared" si="648"/>
        <v>8.5046008106582824E-4</v>
      </c>
      <c r="AT371" s="13">
        <f t="shared" si="649"/>
        <v>6.3496039224118588E-4</v>
      </c>
      <c r="AU371" s="13">
        <f t="shared" si="650"/>
        <v>3.1604438483054712E-4</v>
      </c>
      <c r="AV371" s="13">
        <f t="shared" si="651"/>
        <v>1.1798065013594427E-4</v>
      </c>
      <c r="AW371" s="13">
        <f t="shared" si="652"/>
        <v>1.3940502998250551E-6</v>
      </c>
      <c r="AX371" s="13">
        <f t="shared" si="653"/>
        <v>1.3324236363192006E-3</v>
      </c>
      <c r="AY371" s="13">
        <f t="shared" si="654"/>
        <v>1.2709752599600831E-3</v>
      </c>
      <c r="AZ371" s="13">
        <f t="shared" si="655"/>
        <v>6.0618037214239839E-4</v>
      </c>
      <c r="BA371" s="13">
        <f t="shared" si="656"/>
        <v>1.9274156633714338E-4</v>
      </c>
      <c r="BB371" s="13">
        <f t="shared" si="657"/>
        <v>4.5963189878781637E-5</v>
      </c>
      <c r="BC371" s="13">
        <f t="shared" si="658"/>
        <v>8.7686942219305264E-6</v>
      </c>
      <c r="BD371" s="13">
        <f t="shared" si="659"/>
        <v>9.0547143491656314E-5</v>
      </c>
      <c r="BE371" s="13">
        <f t="shared" si="660"/>
        <v>1.3520646301406081E-4</v>
      </c>
      <c r="BF371" s="13">
        <f t="shared" si="661"/>
        <v>1.0094624157004534E-4</v>
      </c>
      <c r="BG371" s="13">
        <f t="shared" si="662"/>
        <v>5.0244854967020421E-5</v>
      </c>
      <c r="BH371" s="13">
        <f t="shared" si="663"/>
        <v>1.8756608057357701E-5</v>
      </c>
      <c r="BI371" s="13">
        <f t="shared" si="664"/>
        <v>5.6015342633311339E-6</v>
      </c>
      <c r="BJ371" s="14">
        <f t="shared" si="665"/>
        <v>0.4965182754164697</v>
      </c>
      <c r="BK371" s="14">
        <f t="shared" si="666"/>
        <v>0.26258031088403821</v>
      </c>
      <c r="BL371" s="14">
        <f t="shared" si="667"/>
        <v>0.22868746398195686</v>
      </c>
      <c r="BM371" s="14">
        <f t="shared" si="668"/>
        <v>0.4415823650141712</v>
      </c>
      <c r="BN371" s="14">
        <f t="shared" si="669"/>
        <v>0.55745316328205285</v>
      </c>
    </row>
    <row r="372" spans="1:66" x14ac:dyDescent="0.25">
      <c r="A372" t="s">
        <v>339</v>
      </c>
      <c r="B372" t="s">
        <v>111</v>
      </c>
      <c r="C372" t="s">
        <v>125</v>
      </c>
      <c r="D372" t="s">
        <v>358</v>
      </c>
      <c r="E372" s="10">
        <f>VLOOKUP(A372,home!$A$2:$E$405,3,FALSE)</f>
        <v>1.1719999999999999</v>
      </c>
      <c r="F372" s="10">
        <f>VLOOKUP(B372,home!$B$2:$E$405,3,FALSE)</f>
        <v>1.7064999999999999</v>
      </c>
      <c r="G372" s="10">
        <f>VLOOKUP(C372,away!$B$2:$E$405,4,FALSE)</f>
        <v>0.74660000000000004</v>
      </c>
      <c r="H372" s="10">
        <f>VLOOKUP(A372,away!$A$2:$E$405,3,FALSE)</f>
        <v>1.0484</v>
      </c>
      <c r="I372" s="10">
        <f>VLOOKUP(C372,away!$B$2:$E$405,3,FALSE)</f>
        <v>1.1922999999999999</v>
      </c>
      <c r="J372" s="10">
        <f>VLOOKUP(B372,home!$B$2:$E$405,4,FALSE)</f>
        <v>0.52990000000000004</v>
      </c>
      <c r="K372" s="12">
        <f t="shared" si="614"/>
        <v>1.4932134388</v>
      </c>
      <c r="L372" s="12">
        <f t="shared" si="615"/>
        <v>0.66237887886799995</v>
      </c>
      <c r="M372" s="13">
        <f t="shared" si="616"/>
        <v>0.11583455943303793</v>
      </c>
      <c r="N372" s="13">
        <f t="shared" si="617"/>
        <v>0.17296572082288955</v>
      </c>
      <c r="O372" s="13">
        <f t="shared" si="618"/>
        <v>7.6726365611424388E-2</v>
      </c>
      <c r="P372" s="13">
        <f t="shared" si="619"/>
        <v>0.11456884024126106</v>
      </c>
      <c r="Q372" s="13">
        <f t="shared" si="620"/>
        <v>0.12913736939223389</v>
      </c>
      <c r="R372" s="13">
        <f t="shared" si="621"/>
        <v>2.5410962016655773E-2</v>
      </c>
      <c r="S372" s="13">
        <f t="shared" si="622"/>
        <v>2.8329237877007554E-2</v>
      </c>
      <c r="T372" s="13">
        <f t="shared" si="623"/>
        <v>8.553786595799065E-2</v>
      </c>
      <c r="U372" s="13">
        <f t="shared" si="624"/>
        <v>3.7943989976106748E-2</v>
      </c>
      <c r="V372" s="13">
        <f t="shared" si="625"/>
        <v>3.1132983919035114E-3</v>
      </c>
      <c r="W372" s="13">
        <f t="shared" si="626"/>
        <v>6.4276551809254429E-2</v>
      </c>
      <c r="X372" s="13">
        <f t="shared" si="627"/>
        <v>4.257543032491487E-2</v>
      </c>
      <c r="Y372" s="13">
        <f t="shared" si="628"/>
        <v>1.4100532902969878E-2</v>
      </c>
      <c r="Z372" s="13">
        <f t="shared" si="629"/>
        <v>5.6105615105165943E-3</v>
      </c>
      <c r="AA372" s="13">
        <f t="shared" si="630"/>
        <v>8.3777658467174051E-3</v>
      </c>
      <c r="AB372" s="13">
        <f t="shared" si="631"/>
        <v>6.2548962747190481E-3</v>
      </c>
      <c r="AC372" s="13">
        <f t="shared" si="632"/>
        <v>1.9245496973830772E-4</v>
      </c>
      <c r="AD372" s="13">
        <f t="shared" si="633"/>
        <v>2.3994652740325806E-2</v>
      </c>
      <c r="AE372" s="13">
        <f t="shared" si="634"/>
        <v>1.5893551180963993E-2</v>
      </c>
      <c r="AF372" s="13">
        <f t="shared" si="635"/>
        <v>5.2637763062390527E-3</v>
      </c>
      <c r="AG372" s="13">
        <f t="shared" si="636"/>
        <v>1.1622047494461887E-3</v>
      </c>
      <c r="AH372" s="13">
        <f t="shared" si="637"/>
        <v>9.2907936078898319E-4</v>
      </c>
      <c r="AI372" s="13">
        <f t="shared" si="638"/>
        <v>1.3873137872418232E-3</v>
      </c>
      <c r="AJ372" s="13">
        <f t="shared" si="639"/>
        <v>1.0357777954710077E-3</v>
      </c>
      <c r="AK372" s="13">
        <f t="shared" si="640"/>
        <v>5.1554577460264847E-4</v>
      </c>
      <c r="AL372" s="13">
        <f t="shared" si="641"/>
        <v>7.6140809062536428E-6</v>
      </c>
      <c r="AM372" s="13">
        <f t="shared" si="642"/>
        <v>7.1658275862387481E-3</v>
      </c>
      <c r="AN372" s="13">
        <f t="shared" si="643"/>
        <v>4.7464928427342085E-3</v>
      </c>
      <c r="AO372" s="13">
        <f t="shared" si="644"/>
        <v>1.5719883038626354E-3</v>
      </c>
      <c r="AP372" s="13">
        <f t="shared" si="645"/>
        <v>3.4708395010204715E-4</v>
      </c>
      <c r="AQ372" s="13">
        <f t="shared" si="646"/>
        <v>5.7475269435417683E-5</v>
      </c>
      <c r="AR372" s="13">
        <f t="shared" si="647"/>
        <v>1.23080509075761E-4</v>
      </c>
      <c r="AS372" s="13">
        <f t="shared" si="648"/>
        <v>1.8378547020627168E-4</v>
      </c>
      <c r="AT372" s="13">
        <f t="shared" si="649"/>
        <v>1.3721546698409101E-4</v>
      </c>
      <c r="AU372" s="13">
        <f t="shared" si="650"/>
        <v>6.8297326437287425E-5</v>
      </c>
      <c r="AV372" s="13">
        <f t="shared" si="651"/>
        <v>2.5495621417567041E-5</v>
      </c>
      <c r="AW372" s="13">
        <f t="shared" si="652"/>
        <v>2.0919117153961591E-7</v>
      </c>
      <c r="AX372" s="13">
        <f t="shared" si="653"/>
        <v>1.7833516753159103E-3</v>
      </c>
      <c r="AY372" s="13">
        <f t="shared" si="654"/>
        <v>1.181254483323122E-3</v>
      </c>
      <c r="AZ372" s="13">
        <f t="shared" si="655"/>
        <v>3.9121901016068408E-4</v>
      </c>
      <c r="BA372" s="13">
        <f t="shared" si="656"/>
        <v>8.6378403114027543E-5</v>
      </c>
      <c r="BB372" s="13">
        <f t="shared" si="657"/>
        <v>1.4303807453269423E-5</v>
      </c>
      <c r="BC372" s="13">
        <f t="shared" si="658"/>
        <v>1.8949079888880696E-6</v>
      </c>
      <c r="BD372" s="13">
        <f t="shared" si="659"/>
        <v>1.3587654935350872E-5</v>
      </c>
      <c r="BE372" s="13">
        <f t="shared" si="660"/>
        <v>2.0289268951243067E-5</v>
      </c>
      <c r="BF372" s="13">
        <f t="shared" si="661"/>
        <v>1.5148104530711868E-5</v>
      </c>
      <c r="BG372" s="13">
        <f t="shared" si="662"/>
        <v>7.5397844192020391E-6</v>
      </c>
      <c r="BH372" s="13">
        <f t="shared" si="663"/>
        <v>2.814626855101836E-6</v>
      </c>
      <c r="BI372" s="13">
        <f t="shared" si="664"/>
        <v>8.405677290490884E-7</v>
      </c>
      <c r="BJ372" s="14">
        <f t="shared" si="665"/>
        <v>0.57225492642695719</v>
      </c>
      <c r="BK372" s="14">
        <f t="shared" si="666"/>
        <v>0.26322725947717773</v>
      </c>
      <c r="BL372" s="14">
        <f t="shared" si="667"/>
        <v>0.15917979084526945</v>
      </c>
      <c r="BM372" s="14">
        <f t="shared" si="668"/>
        <v>0.36444767545026685</v>
      </c>
      <c r="BN372" s="14">
        <f t="shared" si="669"/>
        <v>0.63464381751750265</v>
      </c>
    </row>
    <row r="373" spans="1:66" x14ac:dyDescent="0.25">
      <c r="A373" t="s">
        <v>351</v>
      </c>
      <c r="B373" t="s">
        <v>155</v>
      </c>
      <c r="C373" t="s">
        <v>161</v>
      </c>
      <c r="D373" t="s">
        <v>358</v>
      </c>
      <c r="E373" s="10">
        <f>VLOOKUP(A373,home!$A$2:$E$405,3,FALSE)</f>
        <v>1.2019</v>
      </c>
      <c r="F373" s="10">
        <f>VLOOKUP(B373,home!$B$2:$E$405,3,FALSE)</f>
        <v>0.66559999999999997</v>
      </c>
      <c r="G373" s="10">
        <f>VLOOKUP(C373,away!$B$2:$E$405,4,FALSE)</f>
        <v>1.0168999999999999</v>
      </c>
      <c r="H373" s="10">
        <f>VLOOKUP(A373,away!$A$2:$E$405,3,FALSE)</f>
        <v>1.1635</v>
      </c>
      <c r="I373" s="10">
        <f>VLOOKUP(C373,away!$B$2:$E$405,3,FALSE)</f>
        <v>1.2415</v>
      </c>
      <c r="J373" s="10">
        <f>VLOOKUP(B373,home!$B$2:$E$405,4,FALSE)</f>
        <v>1.1173</v>
      </c>
      <c r="K373" s="12">
        <f t="shared" si="614"/>
        <v>0.81350438041599982</v>
      </c>
      <c r="L373" s="12">
        <f t="shared" si="615"/>
        <v>1.613923369825</v>
      </c>
      <c r="M373" s="13">
        <f t="shared" si="616"/>
        <v>8.8263576800124963E-2</v>
      </c>
      <c r="N373" s="13">
        <f t="shared" si="617"/>
        <v>7.1802806358085669E-2</v>
      </c>
      <c r="O373" s="13">
        <f t="shared" si="618"/>
        <v>0.14245064930206536</v>
      </c>
      <c r="P373" s="13">
        <f t="shared" si="619"/>
        <v>0.11588422720033356</v>
      </c>
      <c r="Q373" s="13">
        <f t="shared" si="620"/>
        <v>2.9205948749232248E-2</v>
      </c>
      <c r="R373" s="13">
        <f t="shared" si="621"/>
        <v>0.11495221597767433</v>
      </c>
      <c r="S373" s="13">
        <f t="shared" si="622"/>
        <v>3.8037077695789456E-2</v>
      </c>
      <c r="T373" s="13">
        <f t="shared" si="623"/>
        <v>4.7136163224297152E-2</v>
      </c>
      <c r="U373" s="13">
        <f t="shared" si="624"/>
        <v>9.3514131236364151E-2</v>
      </c>
      <c r="V373" s="13">
        <f t="shared" si="625"/>
        <v>5.5489069261987576E-3</v>
      </c>
      <c r="W373" s="13">
        <f t="shared" si="626"/>
        <v>7.9197224139018734E-3</v>
      </c>
      <c r="X373" s="13">
        <f t="shared" si="627"/>
        <v>1.2781825086323095E-2</v>
      </c>
      <c r="Y373" s="13">
        <f t="shared" si="628"/>
        <v>1.0314443107916148E-2</v>
      </c>
      <c r="Z373" s="13">
        <f t="shared" si="629"/>
        <v>6.184135592651311E-2</v>
      </c>
      <c r="AA373" s="13">
        <f t="shared" si="630"/>
        <v>5.0308213937083367E-2</v>
      </c>
      <c r="AB373" s="13">
        <f t="shared" si="631"/>
        <v>2.0462976204361286E-2</v>
      </c>
      <c r="AC373" s="13">
        <f t="shared" si="632"/>
        <v>4.5533419210202662E-4</v>
      </c>
      <c r="AD373" s="13">
        <f t="shared" si="633"/>
        <v>1.6106822188469874E-3</v>
      </c>
      <c r="AE373" s="13">
        <f t="shared" si="634"/>
        <v>2.5995176743587381E-3</v>
      </c>
      <c r="AF373" s="13">
        <f t="shared" si="635"/>
        <v>2.0977111624603511E-3</v>
      </c>
      <c r="AG373" s="13">
        <f t="shared" si="636"/>
        <v>1.1285150227458424E-3</v>
      </c>
      <c r="AH373" s="13">
        <f t="shared" si="637"/>
        <v>2.4951802387866318E-2</v>
      </c>
      <c r="AI373" s="13">
        <f t="shared" si="638"/>
        <v>2.0298400541803652E-2</v>
      </c>
      <c r="AJ373" s="13">
        <f t="shared" si="639"/>
        <v>8.2564188780978875E-3</v>
      </c>
      <c r="AK373" s="13">
        <f t="shared" si="640"/>
        <v>2.2388776412939951E-3</v>
      </c>
      <c r="AL373" s="13">
        <f t="shared" si="641"/>
        <v>2.3912944787688199E-5</v>
      </c>
      <c r="AM373" s="13">
        <f t="shared" si="642"/>
        <v>2.6205940809803738E-4</v>
      </c>
      <c r="AN373" s="13">
        <f t="shared" si="643"/>
        <v>4.2294380301192936E-4</v>
      </c>
      <c r="AO373" s="13">
        <f t="shared" si="644"/>
        <v>3.4129944390180706E-4</v>
      </c>
      <c r="AP373" s="13">
        <f t="shared" si="645"/>
        <v>1.8361038287380098E-4</v>
      </c>
      <c r="AQ373" s="13">
        <f t="shared" si="646"/>
        <v>7.4083271965635819E-5</v>
      </c>
      <c r="AR373" s="13">
        <f t="shared" si="647"/>
        <v>8.0540593986065424E-3</v>
      </c>
      <c r="AS373" s="13">
        <f t="shared" si="648"/>
        <v>6.5520126008970754E-3</v>
      </c>
      <c r="AT373" s="13">
        <f t="shared" si="649"/>
        <v>2.6650454756852993E-3</v>
      </c>
      <c r="AU373" s="13">
        <f t="shared" si="650"/>
        <v>7.2267538949261079E-4</v>
      </c>
      <c r="AV373" s="13">
        <f t="shared" si="651"/>
        <v>1.4697489874276943E-4</v>
      </c>
      <c r="AW373" s="13">
        <f t="shared" si="652"/>
        <v>8.7211421720825109E-7</v>
      </c>
      <c r="AX373" s="13">
        <f t="shared" si="653"/>
        <v>3.5531079402829576E-5</v>
      </c>
      <c r="AY373" s="13">
        <f t="shared" si="654"/>
        <v>5.7344439403334355E-5</v>
      </c>
      <c r="AZ373" s="13">
        <f t="shared" si="655"/>
        <v>4.6274765441277457E-5</v>
      </c>
      <c r="BA373" s="13">
        <f t="shared" si="656"/>
        <v>2.4894641792949317E-5</v>
      </c>
      <c r="BB373" s="13">
        <f t="shared" si="657"/>
        <v>1.0044511043265759E-5</v>
      </c>
      <c r="BC373" s="13">
        <f t="shared" si="658"/>
        <v>3.2422142222383819E-6</v>
      </c>
      <c r="BD373" s="13">
        <f t="shared" si="659"/>
        <v>2.1664391142282953E-3</v>
      </c>
      <c r="BE373" s="13">
        <f t="shared" si="660"/>
        <v>1.7624077093292769E-3</v>
      </c>
      <c r="BF373" s="13">
        <f t="shared" si="661"/>
        <v>7.1686319580914742E-4</v>
      </c>
      <c r="BG373" s="13">
        <f t="shared" si="662"/>
        <v>1.943904499832513E-4</v>
      </c>
      <c r="BH373" s="13">
        <f t="shared" si="663"/>
        <v>3.953437064310306E-5</v>
      </c>
      <c r="BI373" s="13">
        <f t="shared" si="664"/>
        <v>6.4322767390308123E-6</v>
      </c>
      <c r="BJ373" s="14">
        <f t="shared" si="665"/>
        <v>0.18805866297932516</v>
      </c>
      <c r="BK373" s="14">
        <f t="shared" si="666"/>
        <v>0.24827038019873976</v>
      </c>
      <c r="BL373" s="14">
        <f t="shared" si="667"/>
        <v>0.50046052098676663</v>
      </c>
      <c r="BM373" s="14">
        <f t="shared" si="668"/>
        <v>0.43601502337864262</v>
      </c>
      <c r="BN373" s="14">
        <f t="shared" si="669"/>
        <v>0.56255942438751616</v>
      </c>
    </row>
    <row r="374" spans="1:66" x14ac:dyDescent="0.25">
      <c r="A374" t="s">
        <v>351</v>
      </c>
      <c r="B374" t="s">
        <v>160</v>
      </c>
      <c r="C374" t="s">
        <v>157</v>
      </c>
      <c r="D374" t="s">
        <v>358</v>
      </c>
      <c r="E374" s="10">
        <f>VLOOKUP(A374,home!$A$2:$E$405,3,FALSE)</f>
        <v>1.2019</v>
      </c>
      <c r="F374" s="10">
        <f>VLOOKUP(B374,home!$B$2:$E$405,3,FALSE)</f>
        <v>1.0697000000000001</v>
      </c>
      <c r="G374" s="10">
        <f>VLOOKUP(C374,away!$B$2:$E$405,4,FALSE)</f>
        <v>0.23769999999999999</v>
      </c>
      <c r="H374" s="10">
        <f>VLOOKUP(A374,away!$A$2:$E$405,3,FALSE)</f>
        <v>1.1635</v>
      </c>
      <c r="I374" s="10">
        <f>VLOOKUP(C374,away!$B$2:$E$405,3,FALSE)</f>
        <v>1.105</v>
      </c>
      <c r="J374" s="10">
        <f>VLOOKUP(B374,home!$B$2:$E$405,4,FALSE)</f>
        <v>0.85950000000000004</v>
      </c>
      <c r="K374" s="12">
        <f t="shared" si="614"/>
        <v>0.305604336611</v>
      </c>
      <c r="L374" s="12">
        <f t="shared" si="615"/>
        <v>1.10503121625</v>
      </c>
      <c r="M374" s="13">
        <f t="shared" si="616"/>
        <v>0.24398816648897625</v>
      </c>
      <c r="N374" s="13">
        <f t="shared" si="617"/>
        <v>7.4563841760797805E-2</v>
      </c>
      <c r="O374" s="13">
        <f t="shared" si="618"/>
        <v>0.26961454036592092</v>
      </c>
      <c r="P374" s="13">
        <f t="shared" si="619"/>
        <v>8.2395372749206941E-2</v>
      </c>
      <c r="Q374" s="13">
        <f t="shared" si="620"/>
        <v>1.1393516698238093E-2</v>
      </c>
      <c r="R374" s="13">
        <f t="shared" si="621"/>
        <v>0.14896624172961917</v>
      </c>
      <c r="S374" s="13">
        <f t="shared" si="622"/>
        <v>6.9562773762508389E-3</v>
      </c>
      <c r="T374" s="13">
        <f t="shared" si="623"/>
        <v>1.2590191614418727E-2</v>
      </c>
      <c r="U374" s="13">
        <f t="shared" si="624"/>
        <v>4.5524729481214131E-2</v>
      </c>
      <c r="V374" s="13">
        <f t="shared" si="625"/>
        <v>2.6101678782713489E-4</v>
      </c>
      <c r="W374" s="13">
        <f t="shared" si="626"/>
        <v>1.160636037410468E-3</v>
      </c>
      <c r="X374" s="13">
        <f t="shared" si="627"/>
        <v>1.2825390520432702E-3</v>
      </c>
      <c r="Y374" s="13">
        <f t="shared" si="628"/>
        <v>7.0862284428374839E-4</v>
      </c>
      <c r="Z374" s="13">
        <f t="shared" si="629"/>
        <v>5.4870782426224181E-2</v>
      </c>
      <c r="AA374" s="13">
        <f t="shared" si="630"/>
        <v>1.6768749062692757E-2</v>
      </c>
      <c r="AB374" s="13">
        <f t="shared" si="631"/>
        <v>2.5623012165502737E-3</v>
      </c>
      <c r="AC374" s="13">
        <f t="shared" si="632"/>
        <v>5.5091236176276674E-6</v>
      </c>
      <c r="AD374" s="13">
        <f t="shared" si="633"/>
        <v>8.8673851564911437E-5</v>
      </c>
      <c r="AE374" s="13">
        <f t="shared" si="634"/>
        <v>9.7987374044346056E-5</v>
      </c>
      <c r="AF374" s="13">
        <f t="shared" si="635"/>
        <v>5.4139553558683712E-5</v>
      </c>
      <c r="AG374" s="13">
        <f t="shared" si="636"/>
        <v>1.9941965572061422E-5</v>
      </c>
      <c r="AH374" s="13">
        <f t="shared" si="637"/>
        <v>1.5158481860259917E-2</v>
      </c>
      <c r="AI374" s="13">
        <f t="shared" si="638"/>
        <v>4.6324977929346088E-3</v>
      </c>
      <c r="AJ374" s="13">
        <f t="shared" si="639"/>
        <v>7.0785570743085128E-4</v>
      </c>
      <c r="AK374" s="13">
        <f t="shared" si="640"/>
        <v>7.2107924628571807E-5</v>
      </c>
      <c r="AL374" s="13">
        <f t="shared" si="641"/>
        <v>7.4417755668720028E-8</v>
      </c>
      <c r="AM374" s="13">
        <f t="shared" si="642"/>
        <v>5.4198227164474096E-6</v>
      </c>
      <c r="AN374" s="13">
        <f t="shared" si="643"/>
        <v>5.9890732882152612E-6</v>
      </c>
      <c r="AO374" s="13">
        <f t="shared" si="644"/>
        <v>3.3090564699434488E-6</v>
      </c>
      <c r="AP374" s="13">
        <f t="shared" si="645"/>
        <v>1.2188702318738466E-6</v>
      </c>
      <c r="AQ374" s="13">
        <f t="shared" si="646"/>
        <v>3.3672241369461919E-7</v>
      </c>
      <c r="AR374" s="13">
        <f t="shared" si="647"/>
        <v>3.3501191293093101E-3</v>
      </c>
      <c r="AS374" s="13">
        <f t="shared" si="648"/>
        <v>1.0238109340803927E-3</v>
      </c>
      <c r="AT374" s="13">
        <f t="shared" si="649"/>
        <v>1.5644053066236329E-4</v>
      </c>
      <c r="AU374" s="13">
        <f t="shared" si="650"/>
        <v>1.5936301530714779E-5</v>
      </c>
      <c r="AV374" s="13">
        <f t="shared" si="651"/>
        <v>1.2175507143317383E-6</v>
      </c>
      <c r="AW374" s="13">
        <f t="shared" si="652"/>
        <v>6.9808471152507489E-10</v>
      </c>
      <c r="AX374" s="13">
        <f t="shared" si="653"/>
        <v>2.7605355430152299E-7</v>
      </c>
      <c r="AY374" s="13">
        <f t="shared" si="654"/>
        <v>3.0504779485994743E-7</v>
      </c>
      <c r="AZ374" s="13">
        <f t="shared" si="655"/>
        <v>1.6854366788423412E-7</v>
      </c>
      <c r="BA374" s="13">
        <f t="shared" si="656"/>
        <v>6.2082004771117078E-8</v>
      </c>
      <c r="BB374" s="13">
        <f t="shared" si="657"/>
        <v>1.7150638309866463E-8</v>
      </c>
      <c r="BC374" s="13">
        <f t="shared" si="658"/>
        <v>3.7903981422031096E-9</v>
      </c>
      <c r="BD374" s="13">
        <f t="shared" si="659"/>
        <v>6.169977026738439E-4</v>
      </c>
      <c r="BE374" s="13">
        <f t="shared" si="660"/>
        <v>1.8855717361615108E-4</v>
      </c>
      <c r="BF374" s="13">
        <f t="shared" si="661"/>
        <v>2.8811944978104497E-5</v>
      </c>
      <c r="BG374" s="13">
        <f t="shared" si="662"/>
        <v>2.9350184438354192E-6</v>
      </c>
      <c r="BH374" s="13">
        <f t="shared" si="663"/>
        <v>2.2423859111734315E-7</v>
      </c>
      <c r="BI374" s="13">
        <f t="shared" si="664"/>
        <v>1.3705657176200189E-8</v>
      </c>
      <c r="BJ374" s="14">
        <f t="shared" si="665"/>
        <v>0.10197719696511057</v>
      </c>
      <c r="BK374" s="14">
        <f t="shared" si="666"/>
        <v>0.33360672199142932</v>
      </c>
      <c r="BL374" s="14">
        <f t="shared" si="667"/>
        <v>0.50939256937150834</v>
      </c>
      <c r="BM374" s="14">
        <f t="shared" si="668"/>
        <v>0.16892528661180325</v>
      </c>
      <c r="BN374" s="14">
        <f t="shared" si="669"/>
        <v>0.8309216797927591</v>
      </c>
    </row>
    <row r="375" spans="1:66" x14ac:dyDescent="0.25">
      <c r="A375" t="s">
        <v>342</v>
      </c>
      <c r="B375" t="s">
        <v>172</v>
      </c>
      <c r="C375" t="s">
        <v>171</v>
      </c>
      <c r="D375" t="s">
        <v>358</v>
      </c>
      <c r="E375" s="10">
        <f>VLOOKUP(A375,home!$A$2:$E$405,3,FALSE)</f>
        <v>1.3226</v>
      </c>
      <c r="F375" s="10">
        <f>VLOOKUP(B375,home!$B$2:$E$405,3,FALSE)</f>
        <v>0.40710000000000002</v>
      </c>
      <c r="G375" s="10">
        <f>VLOOKUP(C375,away!$B$2:$E$405,4,FALSE)</f>
        <v>1.0468999999999999</v>
      </c>
      <c r="H375" s="10">
        <f>VLOOKUP(A375,away!$A$2:$E$405,3,FALSE)</f>
        <v>1.2016</v>
      </c>
      <c r="I375" s="10">
        <f>VLOOKUP(C375,away!$B$2:$E$405,3,FALSE)</f>
        <v>0.8962</v>
      </c>
      <c r="J375" s="10">
        <f>VLOOKUP(B375,home!$B$2:$E$405,4,FALSE)</f>
        <v>1.4084000000000001</v>
      </c>
      <c r="K375" s="12">
        <f t="shared" si="614"/>
        <v>0.56368284857399997</v>
      </c>
      <c r="L375" s="12">
        <f t="shared" si="615"/>
        <v>1.5166692289279999</v>
      </c>
      <c r="M375" s="13">
        <f t="shared" si="616"/>
        <v>0.12488623482372364</v>
      </c>
      <c r="N375" s="13">
        <f t="shared" si="617"/>
        <v>7.0396228593118018E-2</v>
      </c>
      <c r="O375" s="13">
        <f t="shared" si="618"/>
        <v>0.18941110947381809</v>
      </c>
      <c r="P375" s="13">
        <f t="shared" si="619"/>
        <v>0.10676779373976354</v>
      </c>
      <c r="Q375" s="13">
        <f t="shared" si="620"/>
        <v>1.9840573331117616E-2</v>
      </c>
      <c r="R375" s="13">
        <f t="shared" si="621"/>
        <v>0.14363700067802637</v>
      </c>
      <c r="S375" s="13">
        <f t="shared" si="622"/>
        <v>2.2819492068414982E-2</v>
      </c>
      <c r="T375" s="13">
        <f t="shared" si="623"/>
        <v>3.0091587055595594E-2</v>
      </c>
      <c r="U375" s="13">
        <f t="shared" si="624"/>
        <v>8.0965713702815481E-2</v>
      </c>
      <c r="V375" s="13">
        <f t="shared" si="625"/>
        <v>2.1676500001476012E-3</v>
      </c>
      <c r="W375" s="13">
        <f t="shared" si="626"/>
        <v>3.7279302975419043E-3</v>
      </c>
      <c r="X375" s="13">
        <f t="shared" si="627"/>
        <v>5.6540371698702097E-3</v>
      </c>
      <c r="Y375" s="13">
        <f t="shared" si="628"/>
        <v>4.2876520973786523E-3</v>
      </c>
      <c r="Z375" s="13">
        <f t="shared" si="629"/>
        <v>7.2616606354624302E-2</v>
      </c>
      <c r="AA375" s="13">
        <f t="shared" si="630"/>
        <v>4.0932735523751457E-2</v>
      </c>
      <c r="AB375" s="13">
        <f t="shared" si="631"/>
        <v>1.153654047997719E-2</v>
      </c>
      <c r="AC375" s="13">
        <f t="shared" si="632"/>
        <v>1.1582301706550526E-4</v>
      </c>
      <c r="AD375" s="13">
        <f t="shared" si="633"/>
        <v>5.2534259235093494E-4</v>
      </c>
      <c r="AE375" s="13">
        <f t="shared" si="634"/>
        <v>7.9677094446392919E-4</v>
      </c>
      <c r="AF375" s="13">
        <f t="shared" si="635"/>
        <v>6.0421898698617108E-4</v>
      </c>
      <c r="AG375" s="13">
        <f t="shared" si="636"/>
        <v>3.0546678169865785E-4</v>
      </c>
      <c r="AH375" s="13">
        <f t="shared" si="637"/>
        <v>2.7533843091809035E-2</v>
      </c>
      <c r="AI375" s="13">
        <f t="shared" si="638"/>
        <v>1.5520355106180468E-2</v>
      </c>
      <c r="AJ375" s="13">
        <f t="shared" si="639"/>
        <v>4.3742789885659154E-3</v>
      </c>
      <c r="AK375" s="13">
        <f t="shared" si="640"/>
        <v>8.2190201357741025E-4</v>
      </c>
      <c r="AL375" s="13">
        <f t="shared" si="641"/>
        <v>3.9607785481952461E-6</v>
      </c>
      <c r="AM375" s="13">
        <f t="shared" si="642"/>
        <v>5.9225321786724968E-5</v>
      </c>
      <c r="AN375" s="13">
        <f t="shared" si="643"/>
        <v>8.9825223127284838E-5</v>
      </c>
      <c r="AO375" s="13">
        <f t="shared" si="644"/>
        <v>6.811757594937234E-5</v>
      </c>
      <c r="AP375" s="13">
        <f t="shared" si="645"/>
        <v>3.4437277130526348E-5</v>
      </c>
      <c r="AQ375" s="13">
        <f t="shared" si="646"/>
        <v>1.3057489637983811E-5</v>
      </c>
      <c r="AR375" s="13">
        <f t="shared" si="647"/>
        <v>8.3519465142956988E-3</v>
      </c>
      <c r="AS375" s="13">
        <f t="shared" si="648"/>
        <v>4.7078490023158897E-3</v>
      </c>
      <c r="AT375" s="13">
        <f t="shared" si="649"/>
        <v>1.3268668681408421E-3</v>
      </c>
      <c r="AU375" s="13">
        <f t="shared" si="650"/>
        <v>2.4931069863736398E-4</v>
      </c>
      <c r="AV375" s="13">
        <f t="shared" si="651"/>
        <v>3.5133041196970847E-5</v>
      </c>
      <c r="AW375" s="13">
        <f t="shared" si="652"/>
        <v>9.4059736242590929E-8</v>
      </c>
      <c r="AX375" s="13">
        <f t="shared" si="653"/>
        <v>5.5640496820754808E-6</v>
      </c>
      <c r="AY375" s="13">
        <f t="shared" si="654"/>
        <v>8.4388229410305039E-6</v>
      </c>
      <c r="AZ375" s="13">
        <f t="shared" si="655"/>
        <v>6.3994515415163265E-6</v>
      </c>
      <c r="BA375" s="13">
        <f t="shared" si="656"/>
        <v>3.2352837450112232E-6</v>
      </c>
      <c r="BB375" s="13">
        <f t="shared" si="657"/>
        <v>1.2267138257273659E-6</v>
      </c>
      <c r="BC375" s="13">
        <f t="shared" si="658"/>
        <v>3.7210382243624775E-7</v>
      </c>
      <c r="BD375" s="13">
        <f t="shared" si="659"/>
        <v>2.11119004664746E-3</v>
      </c>
      <c r="BE375" s="13">
        <f t="shared" si="660"/>
        <v>1.1900416193753162E-3</v>
      </c>
      <c r="BF375" s="13">
        <f t="shared" si="661"/>
        <v>3.35403024965547E-4</v>
      </c>
      <c r="BG375" s="13">
        <f t="shared" si="662"/>
        <v>6.3020310844305323E-5</v>
      </c>
      <c r="BH375" s="13">
        <f t="shared" si="663"/>
        <v>8.8808670836842426E-6</v>
      </c>
      <c r="BI375" s="13">
        <f t="shared" si="664"/>
        <v>1.0011984911076416E-6</v>
      </c>
      <c r="BJ375" s="14">
        <f t="shared" si="665"/>
        <v>0.13651970716331138</v>
      </c>
      <c r="BK375" s="14">
        <f t="shared" si="666"/>
        <v>0.25676939325060455</v>
      </c>
      <c r="BL375" s="14">
        <f t="shared" si="667"/>
        <v>0.53311412225051569</v>
      </c>
      <c r="BM375" s="14">
        <f t="shared" si="668"/>
        <v>0.34407254361628375</v>
      </c>
      <c r="BN375" s="14">
        <f t="shared" si="669"/>
        <v>0.65493894063956737</v>
      </c>
    </row>
    <row r="376" spans="1:66" x14ac:dyDescent="0.25">
      <c r="A376" t="s">
        <v>343</v>
      </c>
      <c r="B376" t="s">
        <v>181</v>
      </c>
      <c r="C376" t="s">
        <v>179</v>
      </c>
      <c r="D376" t="s">
        <v>358</v>
      </c>
      <c r="E376" s="10">
        <f>VLOOKUP(A376,home!$A$2:$E$405,3,FALSE)</f>
        <v>1.29</v>
      </c>
      <c r="F376" s="10">
        <f>VLOOKUP(B376,home!$B$2:$E$405,3,FALSE)</f>
        <v>1.2735000000000001</v>
      </c>
      <c r="G376" s="10">
        <f>VLOOKUP(C376,away!$B$2:$E$405,4,FALSE)</f>
        <v>0.8236</v>
      </c>
      <c r="H376" s="10">
        <f>VLOOKUP(A376,away!$A$2:$E$405,3,FALSE)</f>
        <v>1.1041000000000001</v>
      </c>
      <c r="I376" s="10">
        <f>VLOOKUP(C376,away!$B$2:$E$405,3,FALSE)</f>
        <v>0.96230000000000004</v>
      </c>
      <c r="J376" s="10">
        <f>VLOOKUP(B376,home!$B$2:$E$405,4,FALSE)</f>
        <v>1.2939000000000001</v>
      </c>
      <c r="K376" s="12">
        <f t="shared" si="614"/>
        <v>1.3530224340000001</v>
      </c>
      <c r="L376" s="12">
        <f t="shared" si="615"/>
        <v>1.3747369588770002</v>
      </c>
      <c r="M376" s="13">
        <f t="shared" si="616"/>
        <v>6.5365584306315283E-2</v>
      </c>
      <c r="N376" s="13">
        <f t="shared" si="617"/>
        <v>8.8441101977962899E-2</v>
      </c>
      <c r="O376" s="13">
        <f t="shared" si="618"/>
        <v>8.9860484584482037E-2</v>
      </c>
      <c r="P376" s="13">
        <f t="shared" si="619"/>
        <v>0.12158325157291537</v>
      </c>
      <c r="Q376" s="13">
        <f t="shared" si="620"/>
        <v>5.9831397531932812E-2</v>
      </c>
      <c r="R376" s="13">
        <f t="shared" si="621"/>
        <v>6.1767264650442209E-2</v>
      </c>
      <c r="S376" s="13">
        <f t="shared" si="622"/>
        <v>5.653773013704487E-2</v>
      </c>
      <c r="T376" s="13">
        <f t="shared" si="623"/>
        <v>8.2252433488410173E-2</v>
      </c>
      <c r="U376" s="13">
        <f t="shared" si="624"/>
        <v>8.3572494758863483E-2</v>
      </c>
      <c r="V376" s="13">
        <f t="shared" si="625"/>
        <v>1.1684777988913165E-2</v>
      </c>
      <c r="W376" s="13">
        <f t="shared" si="626"/>
        <v>2.6984407706092443E-2</v>
      </c>
      <c r="X376" s="13">
        <f t="shared" si="627"/>
        <v>3.7096462586970622E-2</v>
      </c>
      <c r="Y376" s="13">
        <f t="shared" si="628"/>
        <v>2.5498939080953204E-2</v>
      </c>
      <c r="Z376" s="13">
        <f t="shared" si="629"/>
        <v>2.830458052123325E-2</v>
      </c>
      <c r="AA376" s="13">
        <f t="shared" si="630"/>
        <v>3.8296732430188003E-2</v>
      </c>
      <c r="AB376" s="13">
        <f t="shared" si="631"/>
        <v>2.590816906346986E-2</v>
      </c>
      <c r="AC376" s="13">
        <f t="shared" si="632"/>
        <v>1.3583919168592556E-3</v>
      </c>
      <c r="AD376" s="13">
        <f t="shared" si="633"/>
        <v>9.1276272486363937E-3</v>
      </c>
      <c r="AE376" s="13">
        <f t="shared" si="634"/>
        <v>1.2548086525553238E-2</v>
      </c>
      <c r="AF376" s="13">
        <f t="shared" si="635"/>
        <v>8.6251591549322618E-3</v>
      </c>
      <c r="AG376" s="13">
        <f t="shared" si="636"/>
        <v>3.9524416888272315E-3</v>
      </c>
      <c r="AH376" s="13">
        <f t="shared" si="637"/>
        <v>9.7278382370123446E-3</v>
      </c>
      <c r="AI376" s="13">
        <f t="shared" si="638"/>
        <v>1.3161983369000711E-2</v>
      </c>
      <c r="AJ376" s="13">
        <f t="shared" si="639"/>
        <v>8.9042293870964344E-3</v>
      </c>
      <c r="AK376" s="13">
        <f t="shared" si="640"/>
        <v>4.0158740394078494E-3</v>
      </c>
      <c r="AL376" s="13">
        <f t="shared" si="641"/>
        <v>1.0106707247541987E-4</v>
      </c>
      <c r="AM376" s="13">
        <f t="shared" si="642"/>
        <v>2.4699768873189445E-3</v>
      </c>
      <c r="AN376" s="13">
        <f t="shared" si="643"/>
        <v>3.3955685145693249E-3</v>
      </c>
      <c r="AO376" s="13">
        <f t="shared" si="644"/>
        <v>2.3340067666887637E-3</v>
      </c>
      <c r="AP376" s="13">
        <f t="shared" si="645"/>
        <v>1.0695484548120169E-3</v>
      </c>
      <c r="AQ376" s="13">
        <f t="shared" si="646"/>
        <v>3.6758694753496671E-4</v>
      </c>
      <c r="AR376" s="13">
        <f t="shared" si="647"/>
        <v>2.6746437508795486E-3</v>
      </c>
      <c r="AS376" s="13">
        <f t="shared" si="648"/>
        <v>3.6188529978979367E-3</v>
      </c>
      <c r="AT376" s="13">
        <f t="shared" si="649"/>
        <v>2.4481946457520325E-3</v>
      </c>
      <c r="AU376" s="13">
        <f t="shared" si="650"/>
        <v>1.1041540928337277E-3</v>
      </c>
      <c r="AV376" s="13">
        <f t="shared" si="651"/>
        <v>3.7348631454923829E-4</v>
      </c>
      <c r="AW376" s="13">
        <f t="shared" si="652"/>
        <v>5.2219389644849427E-6</v>
      </c>
      <c r="AX376" s="13">
        <f t="shared" si="653"/>
        <v>5.5698902333400392E-4</v>
      </c>
      <c r="AY376" s="13">
        <f t="shared" si="654"/>
        <v>7.6571339606605908E-4</v>
      </c>
      <c r="AZ376" s="13">
        <f t="shared" si="655"/>
        <v>5.2632725273961704E-4</v>
      </c>
      <c r="BA376" s="13">
        <f t="shared" si="656"/>
        <v>2.4118717560178246E-4</v>
      </c>
      <c r="BB376" s="13">
        <f t="shared" si="657"/>
        <v>8.2892231076731865E-5</v>
      </c>
      <c r="BC376" s="13">
        <f t="shared" si="658"/>
        <v>2.2791002732991177E-5</v>
      </c>
      <c r="BD376" s="13">
        <f t="shared" si="659"/>
        <v>6.1282193602725326E-4</v>
      </c>
      <c r="BE376" s="13">
        <f t="shared" si="660"/>
        <v>8.2916182749218656E-4</v>
      </c>
      <c r="BF376" s="13">
        <f t="shared" si="661"/>
        <v>5.6093727700668339E-4</v>
      </c>
      <c r="BG376" s="13">
        <f t="shared" si="662"/>
        <v>2.529869066189717E-4</v>
      </c>
      <c r="BH376" s="13">
        <f t="shared" si="663"/>
        <v>8.557424004093299E-5</v>
      </c>
      <c r="BI376" s="13">
        <f t="shared" si="664"/>
        <v>2.3156773309576655E-5</v>
      </c>
      <c r="BJ376" s="14">
        <f t="shared" si="665"/>
        <v>0.36619064464274653</v>
      </c>
      <c r="BK376" s="14">
        <f t="shared" si="666"/>
        <v>0.25739651639058947</v>
      </c>
      <c r="BL376" s="14">
        <f t="shared" si="667"/>
        <v>0.34779904128237099</v>
      </c>
      <c r="BM376" s="14">
        <f t="shared" si="668"/>
        <v>0.51208120675578794</v>
      </c>
      <c r="BN376" s="14">
        <f t="shared" si="669"/>
        <v>0.48684908462405058</v>
      </c>
    </row>
    <row r="377" spans="1:66" x14ac:dyDescent="0.25">
      <c r="A377" t="s">
        <v>343</v>
      </c>
      <c r="B377" t="s">
        <v>183</v>
      </c>
      <c r="C377" t="s">
        <v>184</v>
      </c>
      <c r="D377" t="s">
        <v>358</v>
      </c>
      <c r="E377" s="10">
        <f>VLOOKUP(A377,home!$A$2:$E$405,3,FALSE)</f>
        <v>1.29</v>
      </c>
      <c r="F377" s="10">
        <f>VLOOKUP(B377,home!$B$2:$E$405,3,FALSE)</f>
        <v>0.94130000000000003</v>
      </c>
      <c r="G377" s="10">
        <f>VLOOKUP(C377,away!$B$2:$E$405,4,FALSE)</f>
        <v>0.3876</v>
      </c>
      <c r="H377" s="10">
        <f>VLOOKUP(A377,away!$A$2:$E$405,3,FALSE)</f>
        <v>1.1041000000000001</v>
      </c>
      <c r="I377" s="10">
        <f>VLOOKUP(C377,away!$B$2:$E$405,3,FALSE)</f>
        <v>2.0055000000000001</v>
      </c>
      <c r="J377" s="10">
        <f>VLOOKUP(B377,home!$B$2:$E$405,4,FALSE)</f>
        <v>1.4233</v>
      </c>
      <c r="K377" s="12">
        <f t="shared" si="614"/>
        <v>0.47065376520000002</v>
      </c>
      <c r="L377" s="12">
        <f t="shared" si="615"/>
        <v>3.1515741204150007</v>
      </c>
      <c r="M377" s="13">
        <f t="shared" si="616"/>
        <v>2.6723074171179192E-2</v>
      </c>
      <c r="N377" s="13">
        <f t="shared" si="617"/>
        <v>1.2577315476384356E-2</v>
      </c>
      <c r="O377" s="13">
        <f t="shared" si="618"/>
        <v>8.4219748975818881E-2</v>
      </c>
      <c r="P377" s="13">
        <f t="shared" si="619"/>
        <v>3.9638341959667998E-2</v>
      </c>
      <c r="Q377" s="13">
        <f t="shared" si="620"/>
        <v>2.9597804425342648E-3</v>
      </c>
      <c r="R377" s="13">
        <f t="shared" si="621"/>
        <v>0.13271239065001927</v>
      </c>
      <c r="S377" s="13">
        <f t="shared" si="622"/>
        <v>1.4698890397554941E-2</v>
      </c>
      <c r="T377" s="13">
        <f t="shared" si="623"/>
        <v>9.3279674448014469E-3</v>
      </c>
      <c r="U377" s="13">
        <f t="shared" si="624"/>
        <v>6.2461586348124848E-2</v>
      </c>
      <c r="V377" s="13">
        <f t="shared" si="625"/>
        <v>2.4225408277579229E-3</v>
      </c>
      <c r="W377" s="13">
        <f t="shared" si="626"/>
        <v>4.6434393648135805E-4</v>
      </c>
      <c r="X377" s="13">
        <f t="shared" si="627"/>
        <v>1.4634143331862749E-3</v>
      </c>
      <c r="Y377" s="13">
        <f t="shared" si="628"/>
        <v>2.3060293699571199E-3</v>
      </c>
      <c r="Z377" s="13">
        <f t="shared" si="629"/>
        <v>0.13941764527700218</v>
      </c>
      <c r="AA377" s="13">
        <f t="shared" si="630"/>
        <v>6.5617439684939077E-2</v>
      </c>
      <c r="AB377" s="13">
        <f t="shared" si="631"/>
        <v>1.5441547525250241E-2</v>
      </c>
      <c r="AC377" s="13">
        <f t="shared" si="632"/>
        <v>2.2458470984386479E-4</v>
      </c>
      <c r="AD377" s="13">
        <f t="shared" si="633"/>
        <v>5.4636305513185195E-5</v>
      </c>
      <c r="AE377" s="13">
        <f t="shared" si="634"/>
        <v>1.7219036649044188E-4</v>
      </c>
      <c r="AF377" s="13">
        <f t="shared" si="635"/>
        <v>2.713353514080255E-4</v>
      </c>
      <c r="AG377" s="13">
        <f t="shared" si="636"/>
        <v>2.8504449048374772E-4</v>
      </c>
      <c r="AH377" s="13">
        <f t="shared" si="637"/>
        <v>0.10984626069604966</v>
      </c>
      <c r="AI377" s="13">
        <f t="shared" si="638"/>
        <v>5.1699556189736547E-2</v>
      </c>
      <c r="AJ377" s="13">
        <f t="shared" si="639"/>
        <v>1.2166295389934237E-2</v>
      </c>
      <c r="AK377" s="13">
        <f t="shared" si="640"/>
        <v>1.9087042446026506E-3</v>
      </c>
      <c r="AL377" s="13">
        <f t="shared" si="641"/>
        <v>1.3325062035422425E-5</v>
      </c>
      <c r="AM377" s="13">
        <f t="shared" si="642"/>
        <v>5.1429565812796281E-6</v>
      </c>
      <c r="AN377" s="13">
        <f t="shared" si="643"/>
        <v>1.6208408863978882E-5</v>
      </c>
      <c r="AO377" s="13">
        <f t="shared" si="644"/>
        <v>2.5541000954410472E-5</v>
      </c>
      <c r="AP377" s="13">
        <f t="shared" si="645"/>
        <v>2.6831452539138298E-5</v>
      </c>
      <c r="AQ377" s="13">
        <f t="shared" si="646"/>
        <v>2.1140327858872901E-5</v>
      </c>
      <c r="AR377" s="13">
        <f t="shared" si="647"/>
        <v>6.9237726486805942E-2</v>
      </c>
      <c r="AS377" s="13">
        <f t="shared" si="648"/>
        <v>3.2586996664902987E-2</v>
      </c>
      <c r="AT377" s="13">
        <f t="shared" si="649"/>
        <v>7.6685963384482171E-3</v>
      </c>
      <c r="AU377" s="13">
        <f t="shared" si="650"/>
        <v>1.2030845801631958E-3</v>
      </c>
      <c r="AV377" s="13">
        <f t="shared" si="651"/>
        <v>1.415590718769673E-4</v>
      </c>
      <c r="AW377" s="13">
        <f t="shared" si="652"/>
        <v>5.4902965360207636E-7</v>
      </c>
      <c r="AX377" s="13">
        <f t="shared" si="653"/>
        <v>4.0342531320656264E-7</v>
      </c>
      <c r="AY377" s="13">
        <f t="shared" si="654"/>
        <v>1.2714247766221189E-6</v>
      </c>
      <c r="AZ377" s="13">
        <f t="shared" si="655"/>
        <v>2.0034947110283463E-6</v>
      </c>
      <c r="BA377" s="13">
        <f t="shared" si="656"/>
        <v>2.1047206938884227E-6</v>
      </c>
      <c r="BB377" s="13">
        <f t="shared" si="657"/>
        <v>1.6582958173901637E-6</v>
      </c>
      <c r="BC377" s="13">
        <f t="shared" si="658"/>
        <v>1.0452484364158562E-6</v>
      </c>
      <c r="BD377" s="13">
        <f t="shared" si="659"/>
        <v>3.636797115869831E-2</v>
      </c>
      <c r="BE377" s="13">
        <f t="shared" si="660"/>
        <v>1.7116722558526368E-2</v>
      </c>
      <c r="BF377" s="13">
        <f t="shared" si="661"/>
        <v>4.0280249600271071E-3</v>
      </c>
      <c r="BG377" s="13">
        <f t="shared" si="662"/>
        <v>6.3193503791877925E-4</v>
      </c>
      <c r="BH377" s="13">
        <f t="shared" si="663"/>
        <v>7.4355651239569543E-5</v>
      </c>
      <c r="BI377" s="13">
        <f t="shared" si="664"/>
        <v>6.9991534439602927E-6</v>
      </c>
      <c r="BJ377" s="14">
        <f t="shared" si="665"/>
        <v>2.998540827378645E-2</v>
      </c>
      <c r="BK377" s="14">
        <f t="shared" si="666"/>
        <v>8.3722028552815964E-2</v>
      </c>
      <c r="BL377" s="14">
        <f t="shared" si="667"/>
        <v>0.70513750136652664</v>
      </c>
      <c r="BM377" s="14">
        <f t="shared" si="668"/>
        <v>0.65943120939940425</v>
      </c>
      <c r="BN377" s="14">
        <f t="shared" si="669"/>
        <v>0.29883065167560396</v>
      </c>
    </row>
    <row r="378" spans="1:66" x14ac:dyDescent="0.25">
      <c r="A378" t="s">
        <v>343</v>
      </c>
      <c r="B378" t="s">
        <v>188</v>
      </c>
      <c r="C378" t="s">
        <v>194</v>
      </c>
      <c r="D378" t="s">
        <v>358</v>
      </c>
      <c r="E378" s="10">
        <f>VLOOKUP(A378,home!$A$2:$E$405,3,FALSE)</f>
        <v>1.29</v>
      </c>
      <c r="F378" s="10">
        <f>VLOOKUP(B378,home!$B$2:$E$405,3,FALSE)</f>
        <v>0.8306</v>
      </c>
      <c r="G378" s="10">
        <f>VLOOKUP(C378,away!$B$2:$E$405,4,FALSE)</f>
        <v>0.94130000000000003</v>
      </c>
      <c r="H378" s="10">
        <f>VLOOKUP(A378,away!$A$2:$E$405,3,FALSE)</f>
        <v>1.1041000000000001</v>
      </c>
      <c r="I378" s="10">
        <f>VLOOKUP(C378,away!$B$2:$E$405,3,FALSE)</f>
        <v>1.4233</v>
      </c>
      <c r="J378" s="10">
        <f>VLOOKUP(B378,home!$B$2:$E$405,4,FALSE)</f>
        <v>0.84099999999999997</v>
      </c>
      <c r="K378" s="12">
        <f t="shared" si="614"/>
        <v>1.0085784762000001</v>
      </c>
      <c r="L378" s="12">
        <f t="shared" si="615"/>
        <v>1.3216025107300002</v>
      </c>
      <c r="M378" s="13">
        <f t="shared" si="616"/>
        <v>9.7278139424391646E-2</v>
      </c>
      <c r="N378" s="13">
        <f t="shared" si="617"/>
        <v>9.8112637628224073E-2</v>
      </c>
      <c r="O378" s="13">
        <f t="shared" si="618"/>
        <v>0.128563033302419</v>
      </c>
      <c r="P378" s="13">
        <f t="shared" si="619"/>
        <v>0.12966590822380361</v>
      </c>
      <c r="Q378" s="13">
        <f t="shared" si="620"/>
        <v>4.9477147277518514E-2</v>
      </c>
      <c r="R378" s="13">
        <f t="shared" si="621"/>
        <v>8.4954613799770817E-2</v>
      </c>
      <c r="S378" s="13">
        <f t="shared" si="622"/>
        <v>4.3209213948247283E-2</v>
      </c>
      <c r="T378" s="13">
        <f t="shared" si="623"/>
        <v>6.538912206572646E-2</v>
      </c>
      <c r="U378" s="13">
        <f t="shared" si="624"/>
        <v>8.5683394932332346E-2</v>
      </c>
      <c r="V378" s="13">
        <f t="shared" si="625"/>
        <v>6.3994758893170262E-3</v>
      </c>
      <c r="W378" s="13">
        <f t="shared" si="626"/>
        <v>1.6633861935960871E-2</v>
      </c>
      <c r="X378" s="13">
        <f t="shared" si="627"/>
        <v>2.1983353697702067E-2</v>
      </c>
      <c r="Y378" s="13">
        <f t="shared" si="628"/>
        <v>1.4526627720574345E-2</v>
      </c>
      <c r="Z378" s="13">
        <f t="shared" si="629"/>
        <v>3.7425410298624888E-2</v>
      </c>
      <c r="AA378" s="13">
        <f t="shared" si="630"/>
        <v>3.7746463290146873E-2</v>
      </c>
      <c r="AB378" s="13">
        <f t="shared" si="631"/>
        <v>1.9035135213557788E-2</v>
      </c>
      <c r="AC378" s="13">
        <f t="shared" si="632"/>
        <v>5.3313227556483415E-4</v>
      </c>
      <c r="AD378" s="13">
        <f t="shared" si="633"/>
        <v>4.1941387811731479E-3</v>
      </c>
      <c r="AE378" s="13">
        <f t="shared" si="634"/>
        <v>5.5429843435484951E-3</v>
      </c>
      <c r="AF378" s="13">
        <f t="shared" si="635"/>
        <v>3.6628110126853877E-3</v>
      </c>
      <c r="AG378" s="13">
        <f t="shared" si="636"/>
        <v>1.6135934102315013E-3</v>
      </c>
      <c r="AH378" s="13">
        <f t="shared" si="637"/>
        <v>1.2365379053940771E-2</v>
      </c>
      <c r="AI378" s="13">
        <f t="shared" si="638"/>
        <v>1.2471455163858981E-2</v>
      </c>
      <c r="AJ378" s="13">
        <f t="shared" si="639"/>
        <v>6.2892206225807559E-3</v>
      </c>
      <c r="AK378" s="13">
        <f t="shared" si="640"/>
        <v>2.114390850669372E-3</v>
      </c>
      <c r="AL378" s="13">
        <f t="shared" si="641"/>
        <v>2.84253301403928E-5</v>
      </c>
      <c r="AM378" s="13">
        <f t="shared" si="642"/>
        <v>8.4602362017738807E-4</v>
      </c>
      <c r="AN378" s="13">
        <f t="shared" si="643"/>
        <v>1.1181069405633202E-3</v>
      </c>
      <c r="AO378" s="13">
        <f t="shared" si="644"/>
        <v>7.3884646995656166E-4</v>
      </c>
      <c r="AP378" s="13">
        <f t="shared" si="645"/>
        <v>3.2548711657952989E-4</v>
      </c>
      <c r="AQ378" s="13">
        <f t="shared" si="646"/>
        <v>1.0754114762044382E-4</v>
      </c>
      <c r="AR378" s="13">
        <f t="shared" si="647"/>
        <v>3.2684232007632527E-3</v>
      </c>
      <c r="AS378" s="13">
        <f t="shared" si="648"/>
        <v>3.2964612914025281E-3</v>
      </c>
      <c r="AT378" s="13">
        <f t="shared" si="649"/>
        <v>1.662369953067523E-3</v>
      </c>
      <c r="AU378" s="13">
        <f t="shared" si="650"/>
        <v>5.5887685138183605E-4</v>
      </c>
      <c r="AV378" s="13">
        <f t="shared" si="651"/>
        <v>1.4091779078753648E-4</v>
      </c>
      <c r="AW378" s="13">
        <f t="shared" si="652"/>
        <v>1.0524793108779702E-6</v>
      </c>
      <c r="AX378" s="13">
        <f t="shared" si="653"/>
        <v>1.4221353561128625E-4</v>
      </c>
      <c r="AY378" s="13">
        <f t="shared" si="654"/>
        <v>1.879497657236662E-4</v>
      </c>
      <c r="AZ378" s="13">
        <f t="shared" si="655"/>
        <v>1.2419744113575633E-4</v>
      </c>
      <c r="BA378" s="13">
        <f t="shared" si="656"/>
        <v>5.471321667708566E-5</v>
      </c>
      <c r="BB378" s="13">
        <f t="shared" si="657"/>
        <v>1.8077281132637742E-5</v>
      </c>
      <c r="BC378" s="13">
        <f t="shared" si="658"/>
        <v>4.7781960264132166E-6</v>
      </c>
      <c r="BD378" s="13">
        <f t="shared" si="659"/>
        <v>7.1992605137615015E-4</v>
      </c>
      <c r="BE378" s="13">
        <f t="shared" si="660"/>
        <v>7.2610191987364041E-4</v>
      </c>
      <c r="BF378" s="13">
        <f t="shared" si="661"/>
        <v>3.661653839560254E-4</v>
      </c>
      <c r="BG378" s="13">
        <f t="shared" si="662"/>
        <v>1.2310217499585203E-4</v>
      </c>
      <c r="BH378" s="13">
        <f t="shared" si="663"/>
        <v>3.1039551018555544E-5</v>
      </c>
      <c r="BI378" s="13">
        <f t="shared" si="664"/>
        <v>6.2611646136453829E-6</v>
      </c>
      <c r="BJ378" s="14">
        <f t="shared" si="665"/>
        <v>0.28480421260454891</v>
      </c>
      <c r="BK378" s="14">
        <f t="shared" si="666"/>
        <v>0.27730224485718852</v>
      </c>
      <c r="BL378" s="14">
        <f t="shared" si="667"/>
        <v>0.40012273156251321</v>
      </c>
      <c r="BM378" s="14">
        <f t="shared" si="668"/>
        <v>0.41141622238033509</v>
      </c>
      <c r="BN378" s="14">
        <f t="shared" si="669"/>
        <v>0.58805147965612758</v>
      </c>
    </row>
    <row r="379" spans="1:66" x14ac:dyDescent="0.25">
      <c r="A379" t="s">
        <v>343</v>
      </c>
      <c r="B379" t="s">
        <v>192</v>
      </c>
      <c r="C379" t="s">
        <v>187</v>
      </c>
      <c r="D379" t="s">
        <v>358</v>
      </c>
      <c r="E379" s="10">
        <f>VLOOKUP(A379,home!$A$2:$E$405,3,FALSE)</f>
        <v>1.29</v>
      </c>
      <c r="F379" s="10">
        <f>VLOOKUP(B379,home!$B$2:$E$405,3,FALSE)</f>
        <v>1.1073999999999999</v>
      </c>
      <c r="G379" s="10">
        <f>VLOOKUP(C379,away!$B$2:$E$405,4,FALSE)</f>
        <v>0.66449999999999998</v>
      </c>
      <c r="H379" s="10">
        <f>VLOOKUP(A379,away!$A$2:$E$405,3,FALSE)</f>
        <v>1.1041000000000001</v>
      </c>
      <c r="I379" s="10">
        <f>VLOOKUP(C379,away!$B$2:$E$405,3,FALSE)</f>
        <v>0.84099999999999997</v>
      </c>
      <c r="J379" s="10">
        <f>VLOOKUP(B379,home!$B$2:$E$405,4,FALSE)</f>
        <v>0.84099999999999997</v>
      </c>
      <c r="K379" s="12">
        <f t="shared" si="614"/>
        <v>0.94926881699999988</v>
      </c>
      <c r="L379" s="12">
        <f t="shared" si="615"/>
        <v>0.7809089521</v>
      </c>
      <c r="M379" s="13">
        <f t="shared" si="616"/>
        <v>0.17725289708096539</v>
      </c>
      <c r="N379" s="13">
        <f t="shared" si="617"/>
        <v>0.16826064792187073</v>
      </c>
      <c r="O379" s="13">
        <f t="shared" si="618"/>
        <v>0.13841837411618582</v>
      </c>
      <c r="P379" s="13">
        <f t="shared" si="619"/>
        <v>0.13139624624833512</v>
      </c>
      <c r="Q379" s="13">
        <f t="shared" si="620"/>
        <v>7.9862293100223858E-2</v>
      </c>
      <c r="R379" s="13">
        <f t="shared" si="621"/>
        <v>5.4046073741228211E-2</v>
      </c>
      <c r="S379" s="13">
        <f t="shared" si="622"/>
        <v>2.4350763531197521E-2</v>
      </c>
      <c r="T379" s="13">
        <f t="shared" si="623"/>
        <v>6.2365179617198875E-2</v>
      </c>
      <c r="U379" s="13">
        <f t="shared" si="624"/>
        <v>5.1304252483830463E-2</v>
      </c>
      <c r="V379" s="13">
        <f t="shared" si="625"/>
        <v>2.0056709769373563E-3</v>
      </c>
      <c r="W379" s="13">
        <f t="shared" si="626"/>
        <v>2.5270261498052254E-2</v>
      </c>
      <c r="X379" s="13">
        <f t="shared" si="627"/>
        <v>1.9733773425736963E-2</v>
      </c>
      <c r="Y379" s="13">
        <f t="shared" si="628"/>
        <v>7.7051401634355378E-3</v>
      </c>
      <c r="Z379" s="13">
        <f t="shared" si="629"/>
        <v>1.4068354270127283E-2</v>
      </c>
      <c r="AA379" s="13">
        <f t="shared" si="630"/>
        <v>1.3354650015140622E-2</v>
      </c>
      <c r="AB379" s="13">
        <f t="shared" si="631"/>
        <v>6.3385764106607843E-3</v>
      </c>
      <c r="AC379" s="13">
        <f t="shared" si="632"/>
        <v>9.2924305441119683E-5</v>
      </c>
      <c r="AD379" s="13">
        <f t="shared" si="633"/>
        <v>5.997067809384176E-3</v>
      </c>
      <c r="AE379" s="13">
        <f t="shared" si="634"/>
        <v>4.6831639386988397E-3</v>
      </c>
      <c r="AF379" s="13">
        <f t="shared" si="635"/>
        <v>1.8285623219409094E-3</v>
      </c>
      <c r="AG379" s="13">
        <f t="shared" si="636"/>
        <v>4.7598022889213949E-4</v>
      </c>
      <c r="AH379" s="13">
        <f t="shared" si="637"/>
        <v>2.7465259477141642E-3</v>
      </c>
      <c r="AI379" s="13">
        <f t="shared" si="638"/>
        <v>2.6071914372464279E-3</v>
      </c>
      <c r="AJ379" s="13">
        <f t="shared" si="639"/>
        <v>1.2374627656637229E-3</v>
      </c>
      <c r="AK379" s="13">
        <f t="shared" si="640"/>
        <v>3.9156160521438351E-4</v>
      </c>
      <c r="AL379" s="13">
        <f t="shared" si="641"/>
        <v>2.7553636913747371E-6</v>
      </c>
      <c r="AM379" s="13">
        <f t="shared" si="642"/>
        <v>1.1385658929765799E-3</v>
      </c>
      <c r="AN379" s="13">
        <f t="shared" si="643"/>
        <v>8.8911629838114175E-4</v>
      </c>
      <c r="AO379" s="13">
        <f t="shared" si="644"/>
        <v>3.4715943843192411E-4</v>
      </c>
      <c r="AP379" s="13">
        <f t="shared" si="645"/>
        <v>9.0366637759166111E-5</v>
      </c>
      <c r="AQ379" s="13">
        <f t="shared" si="646"/>
        <v>1.7642029099327675E-5</v>
      </c>
      <c r="AR379" s="13">
        <f t="shared" si="647"/>
        <v>4.2895733994898562E-4</v>
      </c>
      <c r="AS379" s="13">
        <f t="shared" si="648"/>
        <v>4.0719582663684037E-4</v>
      </c>
      <c r="AT379" s="13">
        <f t="shared" si="649"/>
        <v>1.9326915031944524E-4</v>
      </c>
      <c r="AU379" s="13">
        <f t="shared" si="650"/>
        <v>6.1154792562111648E-5</v>
      </c>
      <c r="AV379" s="13">
        <f t="shared" si="651"/>
        <v>1.4513084397329027E-5</v>
      </c>
      <c r="AW379" s="13">
        <f t="shared" si="652"/>
        <v>5.6736957956339568E-8</v>
      </c>
      <c r="AX379" s="13">
        <f t="shared" si="653"/>
        <v>1.8013418305040432E-4</v>
      </c>
      <c r="AY379" s="13">
        <f t="shared" si="654"/>
        <v>1.4066839612328081E-4</v>
      </c>
      <c r="AZ379" s="13">
        <f t="shared" si="655"/>
        <v>5.492460490510946E-5</v>
      </c>
      <c r="BA379" s="13">
        <f t="shared" si="656"/>
        <v>1.4297038553651849E-5</v>
      </c>
      <c r="BB379" s="13">
        <f t="shared" si="657"/>
        <v>2.7911713487663911E-6</v>
      </c>
      <c r="BC379" s="13">
        <f t="shared" si="658"/>
        <v>4.3593013861934137E-7</v>
      </c>
      <c r="BD379" s="13">
        <f t="shared" si="659"/>
        <v>5.5829437805860938E-5</v>
      </c>
      <c r="BE379" s="13">
        <f t="shared" si="660"/>
        <v>5.2997144379744679E-5</v>
      </c>
      <c r="BF379" s="13">
        <f t="shared" si="661"/>
        <v>2.5154268274869211E-5</v>
      </c>
      <c r="BG379" s="13">
        <f t="shared" si="662"/>
        <v>7.9593874959285747E-6</v>
      </c>
      <c r="BH379" s="13">
        <f t="shared" si="663"/>
        <v>1.8888995880761773E-6</v>
      </c>
      <c r="BI379" s="13">
        <f t="shared" si="664"/>
        <v>3.5861469548097209E-7</v>
      </c>
      <c r="BJ379" s="14">
        <f t="shared" si="665"/>
        <v>0.3790581716462022</v>
      </c>
      <c r="BK379" s="14">
        <f t="shared" si="666"/>
        <v>0.33524192590269114</v>
      </c>
      <c r="BL379" s="14">
        <f t="shared" si="667"/>
        <v>0.2716939464689892</v>
      </c>
      <c r="BM379" s="14">
        <f t="shared" si="668"/>
        <v>0.25068525442003542</v>
      </c>
      <c r="BN379" s="14">
        <f t="shared" si="669"/>
        <v>0.74923653220880915</v>
      </c>
    </row>
    <row r="380" spans="1:66" x14ac:dyDescent="0.25">
      <c r="A380" t="s">
        <v>343</v>
      </c>
      <c r="B380" t="s">
        <v>193</v>
      </c>
      <c r="C380" t="s">
        <v>196</v>
      </c>
      <c r="D380" t="s">
        <v>358</v>
      </c>
      <c r="E380" s="10">
        <f>VLOOKUP(A380,home!$A$2:$E$405,3,FALSE)</f>
        <v>1.29</v>
      </c>
      <c r="F380" s="10">
        <f>VLOOKUP(B380,home!$B$2:$E$405,3,FALSE)</f>
        <v>0.49830000000000002</v>
      </c>
      <c r="G380" s="10">
        <f>VLOOKUP(C380,away!$B$2:$E$405,4,FALSE)</f>
        <v>1.9934000000000001</v>
      </c>
      <c r="H380" s="10">
        <f>VLOOKUP(A380,away!$A$2:$E$405,3,FALSE)</f>
        <v>1.1041000000000001</v>
      </c>
      <c r="I380" s="10">
        <f>VLOOKUP(C380,away!$B$2:$E$405,3,FALSE)</f>
        <v>0.45290000000000002</v>
      </c>
      <c r="J380" s="10">
        <f>VLOOKUP(B380,home!$B$2:$E$405,4,FALSE)</f>
        <v>1.1645000000000001</v>
      </c>
      <c r="K380" s="12">
        <f t="shared" si="614"/>
        <v>1.2813714738000002</v>
      </c>
      <c r="L380" s="12">
        <f t="shared" si="615"/>
        <v>0.58230460340500012</v>
      </c>
      <c r="M380" s="13">
        <f t="shared" si="616"/>
        <v>0.15510141631679583</v>
      </c>
      <c r="N380" s="13">
        <f t="shared" si="617"/>
        <v>0.19874253041432008</v>
      </c>
      <c r="O380" s="13">
        <f t="shared" si="618"/>
        <v>9.0316268715905604E-2</v>
      </c>
      <c r="P380" s="13">
        <f t="shared" si="619"/>
        <v>0.11572869035261682</v>
      </c>
      <c r="Q380" s="13">
        <f t="shared" si="620"/>
        <v>0.12733150455186937</v>
      </c>
      <c r="R380" s="13">
        <f t="shared" si="621"/>
        <v>2.629578951781741E-2</v>
      </c>
      <c r="S380" s="13">
        <f t="shared" si="622"/>
        <v>2.1587697405960973E-2</v>
      </c>
      <c r="T380" s="13">
        <f t="shared" si="623"/>
        <v>7.4145721259038247E-2</v>
      </c>
      <c r="U380" s="13">
        <f t="shared" si="624"/>
        <v>3.3694674569180294E-2</v>
      </c>
      <c r="V380" s="13">
        <f t="shared" si="625"/>
        <v>1.7897364675235159E-3</v>
      </c>
      <c r="W380" s="13">
        <f t="shared" si="626"/>
        <v>5.4386319216266764E-2</v>
      </c>
      <c r="X380" s="13">
        <f t="shared" si="627"/>
        <v>3.1669404041885951E-2</v>
      </c>
      <c r="Y380" s="13">
        <f t="shared" si="628"/>
        <v>9.2206198803415507E-3</v>
      </c>
      <c r="Z380" s="13">
        <f t="shared" si="629"/>
        <v>5.1040530954646769E-3</v>
      </c>
      <c r="AA380" s="13">
        <f t="shared" si="630"/>
        <v>6.5401880372890258E-3</v>
      </c>
      <c r="AB380" s="13">
        <f t="shared" si="631"/>
        <v>4.1902051921350854E-3</v>
      </c>
      <c r="AC380" s="13">
        <f t="shared" si="632"/>
        <v>8.3463074669706409E-5</v>
      </c>
      <c r="AD380" s="13">
        <f t="shared" si="633"/>
        <v>1.7422269502176253E-2</v>
      </c>
      <c r="AE380" s="13">
        <f t="shared" si="634"/>
        <v>1.0145067732879771E-2</v>
      </c>
      <c r="AF380" s="13">
        <f t="shared" si="635"/>
        <v>2.953759821355709E-3</v>
      </c>
      <c r="AG380" s="13">
        <f t="shared" si="636"/>
        <v>5.7332931377605345E-4</v>
      </c>
      <c r="AH380" s="13">
        <f t="shared" si="637"/>
        <v>7.4302840337815527E-4</v>
      </c>
      <c r="AI380" s="13">
        <f t="shared" si="638"/>
        <v>9.5209540031192794E-4</v>
      </c>
      <c r="AJ380" s="13">
        <f t="shared" si="639"/>
        <v>6.0999394314794828E-4</v>
      </c>
      <c r="AK380" s="13">
        <f t="shared" si="640"/>
        <v>2.6054294598018665E-4</v>
      </c>
      <c r="AL380" s="13">
        <f t="shared" si="641"/>
        <v>2.4910339450670288E-6</v>
      </c>
      <c r="AM380" s="13">
        <f t="shared" si="642"/>
        <v>4.4648798297888762E-3</v>
      </c>
      <c r="AN380" s="13">
        <f t="shared" si="643"/>
        <v>2.5999200785361957E-3</v>
      </c>
      <c r="AO380" s="13">
        <f t="shared" si="644"/>
        <v>7.5697271510835791E-4</v>
      </c>
      <c r="AP380" s="13">
        <f t="shared" si="645"/>
        <v>1.4692956555319286E-4</v>
      </c>
      <c r="AQ380" s="13">
        <f t="shared" si="646"/>
        <v>2.1389440599480228E-5</v>
      </c>
      <c r="AR380" s="13">
        <f t="shared" si="647"/>
        <v>8.653377194955344E-5</v>
      </c>
      <c r="AS380" s="13">
        <f t="shared" si="648"/>
        <v>1.1088190689647241E-4</v>
      </c>
      <c r="AT380" s="13">
        <f t="shared" si="649"/>
        <v>7.1040456228843642E-5</v>
      </c>
      <c r="AU380" s="13">
        <f t="shared" si="650"/>
        <v>3.0343071365792593E-5</v>
      </c>
      <c r="AV380" s="13">
        <f t="shared" si="651"/>
        <v>9.7201865189010611E-6</v>
      </c>
      <c r="AW380" s="13">
        <f t="shared" si="652"/>
        <v>5.1630035032063791E-8</v>
      </c>
      <c r="AX380" s="13">
        <f t="shared" si="653"/>
        <v>9.5352827463941108E-4</v>
      </c>
      <c r="AY380" s="13">
        <f t="shared" si="654"/>
        <v>5.5524390379935618E-4</v>
      </c>
      <c r="AZ380" s="13">
        <f t="shared" si="655"/>
        <v>1.6166054059746406E-4</v>
      </c>
      <c r="BA380" s="13">
        <f t="shared" si="656"/>
        <v>3.1378558992948084E-5</v>
      </c>
      <c r="BB380" s="13">
        <f t="shared" si="657"/>
        <v>4.567969837452257E-6</v>
      </c>
      <c r="BC380" s="13">
        <f t="shared" si="658"/>
        <v>5.3198997291272786E-7</v>
      </c>
      <c r="BD380" s="13">
        <f t="shared" si="659"/>
        <v>8.3981689593705727E-6</v>
      </c>
      <c r="BE380" s="13">
        <f t="shared" si="660"/>
        <v>1.0761174136690084E-5</v>
      </c>
      <c r="BF380" s="13">
        <f t="shared" si="661"/>
        <v>6.8945307816745105E-6</v>
      </c>
      <c r="BG380" s="13">
        <f t="shared" si="662"/>
        <v>2.9448183562912449E-6</v>
      </c>
      <c r="BH380" s="13">
        <f t="shared" si="663"/>
        <v>9.433515593185517E-7</v>
      </c>
      <c r="BI380" s="13">
        <f t="shared" si="664"/>
        <v>2.4175675557510816E-7</v>
      </c>
      <c r="BJ380" s="14">
        <f t="shared" si="665"/>
        <v>0.53628752860133555</v>
      </c>
      <c r="BK380" s="14">
        <f t="shared" si="666"/>
        <v>0.29484873855531124</v>
      </c>
      <c r="BL380" s="14">
        <f t="shared" si="667"/>
        <v>0.16394148991865418</v>
      </c>
      <c r="BM380" s="14">
        <f t="shared" si="668"/>
        <v>0.28611041802767601</v>
      </c>
      <c r="BN380" s="14">
        <f t="shared" si="669"/>
        <v>0.71351619986932513</v>
      </c>
    </row>
    <row r="381" spans="1:66" x14ac:dyDescent="0.25">
      <c r="A381" t="s">
        <v>344</v>
      </c>
      <c r="B381" t="s">
        <v>209</v>
      </c>
      <c r="C381" t="s">
        <v>213</v>
      </c>
      <c r="D381" t="s">
        <v>358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344</v>
      </c>
      <c r="B382" t="s">
        <v>204</v>
      </c>
      <c r="C382" t="s">
        <v>201</v>
      </c>
      <c r="D382" t="s">
        <v>358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344</v>
      </c>
      <c r="B383" t="s">
        <v>214</v>
      </c>
      <c r="C383" t="s">
        <v>210</v>
      </c>
      <c r="D383" t="s">
        <v>358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345</v>
      </c>
      <c r="B384" t="s">
        <v>218</v>
      </c>
      <c r="C384" t="s">
        <v>226</v>
      </c>
      <c r="D384" t="s">
        <v>358</v>
      </c>
      <c r="E384" s="10">
        <f>VLOOKUP(A384,home!$A$2:$E$405,3,FALSE)</f>
        <v>1.8603000000000001</v>
      </c>
      <c r="F384" s="10">
        <f>VLOOKUP(B384,home!$B$2:$E$405,3,FALSE)</f>
        <v>1.0154000000000001</v>
      </c>
      <c r="G384" s="10">
        <f>VLOOKUP(C384,away!$B$2:$E$405,4,FALSE)</f>
        <v>1.4335</v>
      </c>
      <c r="H384" s="10">
        <f>VLOOKUP(A384,away!$A$2:$E$405,3,FALSE)</f>
        <v>1.2059</v>
      </c>
      <c r="I384" s="10">
        <f>VLOOKUP(C384,away!$B$2:$E$405,3,FALSE)</f>
        <v>1.1056999999999999</v>
      </c>
      <c r="J384" s="10">
        <f>VLOOKUP(B384,home!$B$2:$E$405,4,FALSE)</f>
        <v>0.55279999999999996</v>
      </c>
      <c r="K384" s="12">
        <f t="shared" si="614"/>
        <v>2.7078078467700006</v>
      </c>
      <c r="L384" s="12">
        <f t="shared" si="615"/>
        <v>0.73708341466399985</v>
      </c>
      <c r="M384" s="13">
        <f t="shared" si="616"/>
        <v>3.1908231509310034E-2</v>
      </c>
      <c r="N384" s="13">
        <f t="shared" si="617"/>
        <v>8.6401359657463497E-2</v>
      </c>
      <c r="O384" s="13">
        <f t="shared" si="618"/>
        <v>2.3519028236771676E-2</v>
      </c>
      <c r="P384" s="13">
        <f t="shared" si="619"/>
        <v>6.3685009207935558E-2</v>
      </c>
      <c r="Q384" s="13">
        <f t="shared" si="620"/>
        <v>0.11697913982603833</v>
      </c>
      <c r="R384" s="13">
        <f t="shared" si="621"/>
        <v>8.6677428211693486E-3</v>
      </c>
      <c r="S384" s="13">
        <f t="shared" si="622"/>
        <v>3.1776913087704813E-2</v>
      </c>
      <c r="T384" s="13">
        <f t="shared" si="623"/>
        <v>8.622338382743383E-2</v>
      </c>
      <c r="U384" s="13">
        <f t="shared" si="624"/>
        <v>2.3470582024946705E-2</v>
      </c>
      <c r="V384" s="13">
        <f t="shared" si="625"/>
        <v>7.0469903736970719E-3</v>
      </c>
      <c r="W384" s="13">
        <f t="shared" si="626"/>
        <v>0.10558567757645054</v>
      </c>
      <c r="X384" s="13">
        <f t="shared" si="627"/>
        <v>7.7825451767662285E-2</v>
      </c>
      <c r="Y384" s="13">
        <f t="shared" si="628"/>
        <v>2.8681924868338472E-2</v>
      </c>
      <c r="Z384" s="13">
        <f t="shared" si="629"/>
        <v>2.1296164920189585E-3</v>
      </c>
      <c r="AA384" s="13">
        <f t="shared" si="630"/>
        <v>5.7665922476997384E-3</v>
      </c>
      <c r="AB384" s="13">
        <f t="shared" si="631"/>
        <v>7.8074118687222046E-3</v>
      </c>
      <c r="AC384" s="13">
        <f t="shared" si="632"/>
        <v>8.7905930854038786E-4</v>
      </c>
      <c r="AD384" s="13">
        <f t="shared" si="633"/>
        <v>7.1476431562010029E-2</v>
      </c>
      <c r="AE384" s="13">
        <f t="shared" si="634"/>
        <v>5.268409224372405E-2</v>
      </c>
      <c r="AF384" s="13">
        <f t="shared" si="635"/>
        <v>1.9416285304738636E-2</v>
      </c>
      <c r="AG384" s="13">
        <f t="shared" si="636"/>
        <v>4.7704739575023985E-3</v>
      </c>
      <c r="AH384" s="13">
        <f t="shared" si="637"/>
        <v>3.9242624896552558E-4</v>
      </c>
      <c r="AI384" s="13">
        <f t="shared" si="638"/>
        <v>1.0626148762273679E-3</v>
      </c>
      <c r="AJ384" s="13">
        <f t="shared" si="639"/>
        <v>1.4386784499715003E-3</v>
      </c>
      <c r="AK384" s="13">
        <f t="shared" si="640"/>
        <v>1.2985549319372432E-3</v>
      </c>
      <c r="AL384" s="13">
        <f t="shared" si="641"/>
        <v>7.0179884638710437E-5</v>
      </c>
      <c r="AM384" s="13">
        <f t="shared" si="642"/>
        <v>3.8708888448545947E-2</v>
      </c>
      <c r="AN384" s="13">
        <f t="shared" si="643"/>
        <v>2.8531679675502106E-2</v>
      </c>
      <c r="AO384" s="13">
        <f t="shared" si="644"/>
        <v>1.0515113940659269E-2</v>
      </c>
      <c r="AP384" s="13">
        <f t="shared" si="645"/>
        <v>2.5835053629873869E-3</v>
      </c>
      <c r="AQ384" s="13">
        <f t="shared" si="646"/>
        <v>4.7606473868837474E-4</v>
      </c>
      <c r="AR384" s="13">
        <f t="shared" si="647"/>
        <v>5.785017591825892E-5</v>
      </c>
      <c r="AS384" s="13">
        <f t="shared" si="648"/>
        <v>1.5664716028848642E-4</v>
      </c>
      <c r="AT384" s="13">
        <f t="shared" si="649"/>
        <v>2.1208520490170082E-4</v>
      </c>
      <c r="AU384" s="13">
        <f t="shared" si="650"/>
        <v>1.9142866067221626E-4</v>
      </c>
      <c r="AV384" s="13">
        <f t="shared" si="651"/>
        <v>1.2958800736622477E-4</v>
      </c>
      <c r="AW384" s="13">
        <f t="shared" si="652"/>
        <v>3.8908512770826523E-6</v>
      </c>
      <c r="AX384" s="13">
        <f t="shared" si="653"/>
        <v>1.7469371980119539E-2</v>
      </c>
      <c r="AY384" s="13">
        <f t="shared" si="654"/>
        <v>1.2876384351142111E-2</v>
      </c>
      <c r="AZ384" s="13">
        <f t="shared" si="655"/>
        <v>4.7454846730329596E-3</v>
      </c>
      <c r="BA384" s="13">
        <f t="shared" si="656"/>
        <v>1.165939349011603E-3</v>
      </c>
      <c r="BB384" s="13">
        <f t="shared" si="657"/>
        <v>2.1484863916514829E-4</v>
      </c>
      <c r="BC384" s="13">
        <f t="shared" si="658"/>
        <v>3.1672273718352221E-5</v>
      </c>
      <c r="BD384" s="13">
        <f t="shared" si="659"/>
        <v>7.1067342007905626E-6</v>
      </c>
      <c r="BE384" s="13">
        <f t="shared" si="660"/>
        <v>1.9243670633809413E-5</v>
      </c>
      <c r="BF384" s="13">
        <f t="shared" si="661"/>
        <v>2.6054081171443287E-5</v>
      </c>
      <c r="BG384" s="13">
        <f t="shared" si="662"/>
        <v>2.3516481812138882E-5</v>
      </c>
      <c r="BH384" s="13">
        <f t="shared" si="663"/>
        <v>1.5919528494833421E-5</v>
      </c>
      <c r="BI384" s="13">
        <f t="shared" si="664"/>
        <v>8.6214048350377116E-6</v>
      </c>
      <c r="BJ384" s="14">
        <f t="shared" si="665"/>
        <v>0.76736317402393472</v>
      </c>
      <c r="BK384" s="14">
        <f t="shared" si="666"/>
        <v>0.14824276772296865</v>
      </c>
      <c r="BL384" s="14">
        <f t="shared" si="667"/>
        <v>7.4271692816706272E-2</v>
      </c>
      <c r="BM384" s="14">
        <f t="shared" si="668"/>
        <v>0.64797424629707501</v>
      </c>
      <c r="BN384" s="14">
        <f t="shared" si="669"/>
        <v>0.33116051125868839</v>
      </c>
    </row>
    <row r="385" spans="1:66" x14ac:dyDescent="0.25">
      <c r="A385" t="s">
        <v>345</v>
      </c>
      <c r="B385" t="s">
        <v>225</v>
      </c>
      <c r="C385" t="s">
        <v>227</v>
      </c>
      <c r="D385" t="s">
        <v>358</v>
      </c>
      <c r="E385" s="10">
        <f>VLOOKUP(A385,home!$A$2:$E$405,3,FALSE)</f>
        <v>1.8603000000000001</v>
      </c>
      <c r="F385" s="10">
        <f>VLOOKUP(B385,home!$B$2:$E$405,3,FALSE)</f>
        <v>0.65700000000000003</v>
      </c>
      <c r="G385" s="10">
        <f>VLOOKUP(C385,away!$B$2:$E$405,4,FALSE)</f>
        <v>1.1348</v>
      </c>
      <c r="H385" s="10">
        <f>VLOOKUP(A385,away!$A$2:$E$405,3,FALSE)</f>
        <v>1.2059</v>
      </c>
      <c r="I385" s="10">
        <f>VLOOKUP(C385,away!$B$2:$E$405,3,FALSE)</f>
        <v>0.55279999999999996</v>
      </c>
      <c r="J385" s="10">
        <f>VLOOKUP(B385,home!$B$2:$E$405,4,FALSE)</f>
        <v>0.55279999999999996</v>
      </c>
      <c r="K385" s="12">
        <f t="shared" si="614"/>
        <v>1.3869719650800003</v>
      </c>
      <c r="L385" s="12">
        <f t="shared" si="615"/>
        <v>0.36850837625599997</v>
      </c>
      <c r="M385" s="13">
        <f t="shared" si="616"/>
        <v>0.17282420774001014</v>
      </c>
      <c r="N385" s="13">
        <f t="shared" si="617"/>
        <v>0.23970233102255606</v>
      </c>
      <c r="O385" s="13">
        <f t="shared" si="618"/>
        <v>6.3687168172000763E-2</v>
      </c>
      <c r="P385" s="13">
        <f t="shared" si="619"/>
        <v>8.8332316789900348E-2</v>
      </c>
      <c r="Q385" s="13">
        <f t="shared" si="620"/>
        <v>0.16623020654630566</v>
      </c>
      <c r="R385" s="13">
        <f t="shared" si="621"/>
        <v>1.17346274657034E-2</v>
      </c>
      <c r="S385" s="13">
        <f t="shared" si="622"/>
        <v>1.1286899982798169E-2</v>
      </c>
      <c r="T385" s="13">
        <f t="shared" si="623"/>
        <v>6.1257223499078604E-2</v>
      </c>
      <c r="U385" s="13">
        <f t="shared" si="624"/>
        <v>1.6275599315588387E-2</v>
      </c>
      <c r="V385" s="13">
        <f t="shared" si="625"/>
        <v>6.4098403670412036E-4</v>
      </c>
      <c r="W385" s="13">
        <f t="shared" si="626"/>
        <v>7.685221207639463E-2</v>
      </c>
      <c r="X385" s="13">
        <f t="shared" si="627"/>
        <v>2.8320683883953937E-2</v>
      </c>
      <c r="Y385" s="13">
        <f t="shared" si="628"/>
        <v>5.2182046162676651E-3</v>
      </c>
      <c r="Z385" s="13">
        <f t="shared" si="629"/>
        <v>1.4414361711184735E-3</v>
      </c>
      <c r="AA385" s="13">
        <f t="shared" si="630"/>
        <v>1.999231558793581E-3</v>
      </c>
      <c r="AB385" s="13">
        <f t="shared" si="631"/>
        <v>1.3864390618749428E-3</v>
      </c>
      <c r="AC385" s="13">
        <f t="shared" si="632"/>
        <v>2.0475865956446967E-5</v>
      </c>
      <c r="AD385" s="13">
        <f t="shared" si="633"/>
        <v>2.6647965901085501E-2</v>
      </c>
      <c r="AE385" s="13">
        <f t="shared" si="634"/>
        <v>9.8199986447342728E-3</v>
      </c>
      <c r="AF385" s="13">
        <f t="shared" si="635"/>
        <v>1.8093758777035735E-3</v>
      </c>
      <c r="AG385" s="13">
        <f t="shared" si="636"/>
        <v>2.2225672224310627E-4</v>
      </c>
      <c r="AH385" s="13">
        <f t="shared" si="637"/>
        <v>1.3279532572388358E-4</v>
      </c>
      <c r="AI385" s="13">
        <f t="shared" si="638"/>
        <v>1.8418339387269353E-4</v>
      </c>
      <c r="AJ385" s="13">
        <f t="shared" si="639"/>
        <v>1.2772860186735673E-4</v>
      </c>
      <c r="AK385" s="13">
        <f t="shared" si="640"/>
        <v>5.9051996642962909E-5</v>
      </c>
      <c r="AL385" s="13">
        <f t="shared" si="641"/>
        <v>4.1861743834713633E-7</v>
      </c>
      <c r="AM385" s="13">
        <f t="shared" si="642"/>
        <v>7.3919963262426775E-3</v>
      </c>
      <c r="AN385" s="13">
        <f t="shared" si="643"/>
        <v>2.7240125634740062E-3</v>
      </c>
      <c r="AO385" s="13">
        <f t="shared" si="644"/>
        <v>5.0191072333337502E-4</v>
      </c>
      <c r="AP385" s="13">
        <f t="shared" si="645"/>
        <v>6.1652768560352159E-5</v>
      </c>
      <c r="AQ385" s="13">
        <f t="shared" si="646"/>
        <v>5.6798904084655848E-6</v>
      </c>
      <c r="AR385" s="13">
        <f t="shared" si="647"/>
        <v>9.7872379713789963E-6</v>
      </c>
      <c r="AS385" s="13">
        <f t="shared" si="648"/>
        <v>1.3574624681869122E-5</v>
      </c>
      <c r="AT385" s="13">
        <f t="shared" si="649"/>
        <v>9.4138119351177462E-6</v>
      </c>
      <c r="AU385" s="13">
        <f t="shared" si="650"/>
        <v>4.3522310795146066E-6</v>
      </c>
      <c r="AV385" s="13">
        <f t="shared" si="651"/>
        <v>1.5091056232091564E-6</v>
      </c>
      <c r="AW385" s="13">
        <f t="shared" si="652"/>
        <v>5.9433302296341293E-9</v>
      </c>
      <c r="AX385" s="13">
        <f t="shared" si="653"/>
        <v>1.7087486117454889E-3</v>
      </c>
      <c r="AY385" s="13">
        <f t="shared" si="654"/>
        <v>6.2968817634402423E-4</v>
      </c>
      <c r="AZ385" s="13">
        <f t="shared" si="655"/>
        <v>1.1602268370606906E-4</v>
      </c>
      <c r="BA385" s="13">
        <f t="shared" si="656"/>
        <v>1.4251776927128995E-5</v>
      </c>
      <c r="BB385" s="13">
        <f t="shared" si="657"/>
        <v>1.3129747935447575E-6</v>
      </c>
      <c r="BC385" s="13">
        <f t="shared" si="658"/>
        <v>9.6768441846847111E-8</v>
      </c>
      <c r="BD385" s="13">
        <f t="shared" si="659"/>
        <v>6.0111319547732325E-7</v>
      </c>
      <c r="BE385" s="13">
        <f t="shared" si="660"/>
        <v>8.3372714996670141E-7</v>
      </c>
      <c r="BF385" s="13">
        <f t="shared" si="661"/>
        <v>5.7817809176493212E-7</v>
      </c>
      <c r="BG385" s="13">
        <f t="shared" si="662"/>
        <v>2.6730560136713749E-7</v>
      </c>
      <c r="BH385" s="13">
        <f t="shared" si="663"/>
        <v>9.2686343801267493E-8</v>
      </c>
      <c r="BI385" s="13">
        <f t="shared" si="664"/>
        <v>2.5710672079624888E-8</v>
      </c>
      <c r="BJ385" s="14">
        <f t="shared" si="665"/>
        <v>0.62923583205429989</v>
      </c>
      <c r="BK385" s="14">
        <f t="shared" si="666"/>
        <v>0.27373499120915157</v>
      </c>
      <c r="BL385" s="14">
        <f t="shared" si="667"/>
        <v>9.5627860624413516E-2</v>
      </c>
      <c r="BM385" s="14">
        <f t="shared" si="668"/>
        <v>0.25689958008949354</v>
      </c>
      <c r="BN385" s="14">
        <f t="shared" si="669"/>
        <v>0.7425108577364764</v>
      </c>
    </row>
    <row r="386" spans="1:66" x14ac:dyDescent="0.25">
      <c r="A386" t="s">
        <v>346</v>
      </c>
      <c r="B386" t="s">
        <v>237</v>
      </c>
      <c r="C386" t="s">
        <v>244</v>
      </c>
      <c r="D386" t="s">
        <v>358</v>
      </c>
      <c r="E386" s="10">
        <f>VLOOKUP(A386,home!$A$2:$E$405,3,FALSE)</f>
        <v>1.4510000000000001</v>
      </c>
      <c r="F386" s="10">
        <f>VLOOKUP(B386,home!$B$2:$E$405,3,FALSE)</f>
        <v>1.6081000000000001</v>
      </c>
      <c r="G386" s="10">
        <f>VLOOKUP(C386,away!$B$2:$E$405,4,FALSE)</f>
        <v>1.3784000000000001</v>
      </c>
      <c r="H386" s="10">
        <f>VLOOKUP(A386,away!$A$2:$E$405,3,FALSE)</f>
        <v>1.0980000000000001</v>
      </c>
      <c r="I386" s="10">
        <f>VLOOKUP(C386,away!$B$2:$E$405,3,FALSE)</f>
        <v>0.91069999999999995</v>
      </c>
      <c r="J386" s="10">
        <f>VLOOKUP(B386,home!$B$2:$E$405,4,FALSE)</f>
        <v>2.1251000000000002</v>
      </c>
      <c r="K386" s="12">
        <f t="shared" si="614"/>
        <v>3.2162939130400003</v>
      </c>
      <c r="L386" s="12">
        <f t="shared" si="615"/>
        <v>2.1249907698600006</v>
      </c>
      <c r="M386" s="13">
        <f t="shared" si="616"/>
        <v>4.7897134930869455E-3</v>
      </c>
      <c r="N386" s="13">
        <f t="shared" si="617"/>
        <v>1.5405126353021102E-2</v>
      </c>
      <c r="O386" s="13">
        <f t="shared" si="618"/>
        <v>1.0178096963083661E-2</v>
      </c>
      <c r="P386" s="13">
        <f t="shared" si="619"/>
        <v>3.2735751308696895E-2</v>
      </c>
      <c r="Q386" s="13">
        <f t="shared" si="620"/>
        <v>2.4773707059416939E-2</v>
      </c>
      <c r="R386" s="13">
        <f t="shared" si="621"/>
        <v>1.0814181050646441E-2</v>
      </c>
      <c r="S386" s="13">
        <f t="shared" si="622"/>
        <v>5.5933899558478134E-2</v>
      </c>
      <c r="T386" s="13">
        <f t="shared" si="623"/>
        <v>5.2643898836476535E-2</v>
      </c>
      <c r="U386" s="13">
        <f t="shared" si="624"/>
        <v>3.4781584687706674E-2</v>
      </c>
      <c r="V386" s="13">
        <f t="shared" si="625"/>
        <v>4.2476171494384818E-2</v>
      </c>
      <c r="W386" s="13">
        <f t="shared" si="626"/>
        <v>2.6559841072879592E-2</v>
      </c>
      <c r="X386" s="13">
        <f t="shared" si="627"/>
        <v>5.6439417128817664E-2</v>
      </c>
      <c r="Y386" s="13">
        <f t="shared" si="628"/>
        <v>5.996662022750799E-2</v>
      </c>
      <c r="Z386" s="13">
        <f t="shared" si="629"/>
        <v>7.6600116387395365E-3</v>
      </c>
      <c r="AA386" s="13">
        <f t="shared" si="630"/>
        <v>2.4636848807493533E-2</v>
      </c>
      <c r="AB386" s="13">
        <f t="shared" si="631"/>
        <v>3.9619673428014125E-2</v>
      </c>
      <c r="AC386" s="13">
        <f t="shared" si="632"/>
        <v>1.81442140092598E-2</v>
      </c>
      <c r="AD386" s="13">
        <f t="shared" si="633"/>
        <v>2.1356063793503108E-2</v>
      </c>
      <c r="AE386" s="13">
        <f t="shared" si="634"/>
        <v>4.538143844173545E-2</v>
      </c>
      <c r="AF386" s="13">
        <f t="shared" si="635"/>
        <v>4.8217568905828831E-2</v>
      </c>
      <c r="AG386" s="13">
        <f t="shared" si="636"/>
        <v>3.4153962956658269E-2</v>
      </c>
      <c r="AH386" s="13">
        <f t="shared" si="637"/>
        <v>4.0693635073354223E-3</v>
      </c>
      <c r="AI386" s="13">
        <f t="shared" si="638"/>
        <v>1.3088269078590028E-2</v>
      </c>
      <c r="AJ386" s="13">
        <f t="shared" si="639"/>
        <v>2.1047860084849386E-2</v>
      </c>
      <c r="AK386" s="13">
        <f t="shared" si="640"/>
        <v>2.256536809113955E-2</v>
      </c>
      <c r="AL386" s="13">
        <f t="shared" si="641"/>
        <v>4.9603340855871991E-3</v>
      </c>
      <c r="AM386" s="13">
        <f t="shared" si="642"/>
        <v>1.3737475597107597E-2</v>
      </c>
      <c r="AN386" s="13">
        <f t="shared" si="643"/>
        <v>2.9192008845030638E-2</v>
      </c>
      <c r="AO386" s="13">
        <f t="shared" si="644"/>
        <v>3.1016374674680807E-2</v>
      </c>
      <c r="AP386" s="13">
        <f t="shared" si="645"/>
        <v>2.1969836632738729E-2</v>
      </c>
      <c r="AQ386" s="13">
        <f t="shared" si="646"/>
        <v>1.1671425014975477E-2</v>
      </c>
      <c r="AR386" s="13">
        <f t="shared" si="647"/>
        <v>1.7294719784585776E-3</v>
      </c>
      <c r="AS386" s="13">
        <f t="shared" si="648"/>
        <v>5.5624901970895702E-3</v>
      </c>
      <c r="AT386" s="13">
        <f t="shared" si="649"/>
        <v>8.9453016811219307E-3</v>
      </c>
      <c r="AU386" s="13">
        <f t="shared" si="650"/>
        <v>9.5902397824329817E-3</v>
      </c>
      <c r="AV386" s="13">
        <f t="shared" si="651"/>
        <v>7.7112574592083137E-3</v>
      </c>
      <c r="AW386" s="13">
        <f t="shared" si="652"/>
        <v>9.4171872045397472E-4</v>
      </c>
      <c r="AX386" s="13">
        <f t="shared" si="653"/>
        <v>7.3639598572521154E-3</v>
      </c>
      <c r="AY386" s="13">
        <f t="shared" si="654"/>
        <v>1.5648346726280311E-2</v>
      </c>
      <c r="AZ386" s="13">
        <f t="shared" si="655"/>
        <v>1.662629617845731E-2</v>
      </c>
      <c r="BA386" s="13">
        <f t="shared" si="656"/>
        <v>1.1776908638726795E-2</v>
      </c>
      <c r="BB386" s="13">
        <f t="shared" si="657"/>
        <v>6.2564555386947348E-3</v>
      </c>
      <c r="BC386" s="13">
        <f t="shared" si="658"/>
        <v>2.6589820543531568E-3</v>
      </c>
      <c r="BD386" s="13">
        <f t="shared" si="659"/>
        <v>6.1251866515933272E-4</v>
      </c>
      <c r="BE386" s="13">
        <f t="shared" si="660"/>
        <v>1.9700400543753481E-3</v>
      </c>
      <c r="BF386" s="13">
        <f t="shared" si="661"/>
        <v>3.1681139176662127E-3</v>
      </c>
      <c r="BG386" s="13">
        <f t="shared" si="662"/>
        <v>3.3965285030690489E-3</v>
      </c>
      <c r="BH386" s="13">
        <f t="shared" si="663"/>
        <v>2.7310584874719619E-3</v>
      </c>
      <c r="BI386" s="13">
        <f t="shared" si="664"/>
        <v>1.7567773578824599E-3</v>
      </c>
      <c r="BJ386" s="14">
        <f t="shared" si="665"/>
        <v>0.55281571453414324</v>
      </c>
      <c r="BK386" s="14">
        <f t="shared" si="666"/>
        <v>0.17468843067577411</v>
      </c>
      <c r="BL386" s="14">
        <f t="shared" si="667"/>
        <v>0.22797504378279451</v>
      </c>
      <c r="BM386" s="14">
        <f t="shared" si="668"/>
        <v>0.84973599639767328</v>
      </c>
      <c r="BN386" s="14">
        <f t="shared" si="669"/>
        <v>9.8696576227951985E-2</v>
      </c>
    </row>
    <row r="387" spans="1:66" x14ac:dyDescent="0.25">
      <c r="A387" t="s">
        <v>346</v>
      </c>
      <c r="B387" t="s">
        <v>235</v>
      </c>
      <c r="C387" t="s">
        <v>231</v>
      </c>
      <c r="D387" t="s">
        <v>358</v>
      </c>
      <c r="E387" s="10">
        <f>VLOOKUP(A387,home!$A$2:$E$405,3,FALSE)</f>
        <v>1.4510000000000001</v>
      </c>
      <c r="F387" s="10">
        <f>VLOOKUP(B387,home!$B$2:$E$405,3,FALSE)</f>
        <v>1.3784000000000001</v>
      </c>
      <c r="G387" s="10">
        <f>VLOOKUP(C387,away!$B$2:$E$405,4,FALSE)</f>
        <v>1.2060999999999999</v>
      </c>
      <c r="H387" s="10">
        <f>VLOOKUP(A387,away!$A$2:$E$405,3,FALSE)</f>
        <v>1.0980000000000001</v>
      </c>
      <c r="I387" s="10">
        <f>VLOOKUP(C387,away!$B$2:$E$405,3,FALSE)</f>
        <v>0.68310000000000004</v>
      </c>
      <c r="J387" s="10">
        <f>VLOOKUP(B387,home!$B$2:$E$405,4,FALSE)</f>
        <v>0.60719999999999996</v>
      </c>
      <c r="K387" s="12">
        <f t="shared" si="614"/>
        <v>2.4122704362400005</v>
      </c>
      <c r="L387" s="12">
        <f t="shared" si="615"/>
        <v>0.45542659536000007</v>
      </c>
      <c r="M387" s="13">
        <f t="shared" si="616"/>
        <v>5.6829652887574703E-2</v>
      </c>
      <c r="N387" s="13">
        <f t="shared" si="617"/>
        <v>0.13708849156247763</v>
      </c>
      <c r="O387" s="13">
        <f t="shared" si="618"/>
        <v>2.5881735330078742E-2</v>
      </c>
      <c r="P387" s="13">
        <f t="shared" si="619"/>
        <v>6.2433744975337276E-2</v>
      </c>
      <c r="Q387" s="13">
        <f t="shared" si="620"/>
        <v>0.16534725767245079</v>
      </c>
      <c r="R387" s="13">
        <f t="shared" si="621"/>
        <v>5.8936153016931952E-3</v>
      </c>
      <c r="S387" s="13">
        <f t="shared" si="622"/>
        <v>1.7147617104739131E-2</v>
      </c>
      <c r="T387" s="13">
        <f t="shared" si="623"/>
        <v>7.5303538613876911E-2</v>
      </c>
      <c r="U387" s="13">
        <f t="shared" si="624"/>
        <v>1.4216993954846184E-2</v>
      </c>
      <c r="V387" s="13">
        <f t="shared" si="625"/>
        <v>2.0931755378754417E-3</v>
      </c>
      <c r="W387" s="13">
        <f t="shared" si="626"/>
        <v>0.13295410046553688</v>
      </c>
      <c r="X387" s="13">
        <f t="shared" si="627"/>
        <v>6.0550833314170854E-2</v>
      </c>
      <c r="Y387" s="13">
        <f t="shared" si="628"/>
        <v>1.3788229931241852E-2</v>
      </c>
      <c r="Z387" s="13">
        <f t="shared" si="629"/>
        <v>8.9470305040391059E-4</v>
      </c>
      <c r="AA387" s="13">
        <f t="shared" si="630"/>
        <v>2.1582657177031004E-3</v>
      </c>
      <c r="AB387" s="13">
        <f t="shared" si="631"/>
        <v>2.6031602921827482E-3</v>
      </c>
      <c r="AC387" s="13">
        <f t="shared" si="632"/>
        <v>1.437242498855105E-4</v>
      </c>
      <c r="AD387" s="13">
        <f t="shared" si="633"/>
        <v>8.0180311482474384E-2</v>
      </c>
      <c r="AE387" s="13">
        <f t="shared" si="634"/>
        <v>3.6516246273367629E-2</v>
      </c>
      <c r="AF387" s="13">
        <f t="shared" si="635"/>
        <v>8.3152348578035551E-3</v>
      </c>
      <c r="AG387" s="13">
        <f t="shared" si="636"/>
        <v>1.2623263669694225E-3</v>
      </c>
      <c r="AH387" s="13">
        <f t="shared" si="637"/>
        <v>1.0186789102591485E-4</v>
      </c>
      <c r="AI387" s="13">
        <f t="shared" si="638"/>
        <v>2.4573290192393243E-4</v>
      </c>
      <c r="AJ387" s="13">
        <f t="shared" si="639"/>
        <v>2.9638710726128298E-4</v>
      </c>
      <c r="AK387" s="13">
        <f t="shared" si="640"/>
        <v>2.3832195217636228E-4</v>
      </c>
      <c r="AL387" s="13">
        <f t="shared" si="641"/>
        <v>6.3158880677137015E-6</v>
      </c>
      <c r="AM387" s="13">
        <f t="shared" si="642"/>
        <v>3.868331899153752E-2</v>
      </c>
      <c r="AN387" s="13">
        <f t="shared" si="643"/>
        <v>1.7617412265540762E-2</v>
      </c>
      <c r="AO387" s="13">
        <f t="shared" si="644"/>
        <v>4.0117190435743676E-3</v>
      </c>
      <c r="AP387" s="13">
        <f t="shared" si="645"/>
        <v>6.0901451518531678E-4</v>
      </c>
      <c r="AQ387" s="13">
        <f t="shared" si="646"/>
        <v>6.9340351793917453E-5</v>
      </c>
      <c r="AR387" s="13">
        <f t="shared" si="647"/>
        <v>9.2786693572871843E-6</v>
      </c>
      <c r="AS387" s="13">
        <f t="shared" si="648"/>
        <v>2.238265977822988E-5</v>
      </c>
      <c r="AT387" s="13">
        <f t="shared" si="649"/>
        <v>2.6996514233721059E-5</v>
      </c>
      <c r="AU387" s="13">
        <f t="shared" si="650"/>
        <v>2.1707631055845892E-5</v>
      </c>
      <c r="AV387" s="13">
        <f t="shared" si="651"/>
        <v>1.309116915920559E-5</v>
      </c>
      <c r="AW387" s="13">
        <f t="shared" si="652"/>
        <v>1.9274197578805257E-7</v>
      </c>
      <c r="AX387" s="13">
        <f t="shared" si="653"/>
        <v>1.5552437796487878E-2</v>
      </c>
      <c r="AY387" s="13">
        <f t="shared" si="654"/>
        <v>7.0829937952026564E-3</v>
      </c>
      <c r="AZ387" s="13">
        <f t="shared" si="655"/>
        <v>1.6128918745525757E-3</v>
      </c>
      <c r="BA387" s="13">
        <f t="shared" si="656"/>
        <v>2.4485128503709601E-4</v>
      </c>
      <c r="BB387" s="13">
        <f t="shared" si="657"/>
        <v>2.7877946778491382E-5</v>
      </c>
      <c r="BC387" s="13">
        <f t="shared" si="658"/>
        <v>2.5392716773911234E-6</v>
      </c>
      <c r="BD387" s="13">
        <f t="shared" si="659"/>
        <v>7.0429213247674362E-7</v>
      </c>
      <c r="BE387" s="13">
        <f t="shared" si="660"/>
        <v>1.6989430896500744E-6</v>
      </c>
      <c r="BF387" s="13">
        <f t="shared" si="661"/>
        <v>2.0491550940085599E-6</v>
      </c>
      <c r="BG387" s="13">
        <f t="shared" si="662"/>
        <v>1.6477054175158159E-6</v>
      </c>
      <c r="BH387" s="13">
        <f t="shared" si="663"/>
        <v>9.9367776657647256E-7</v>
      </c>
      <c r="BI387" s="13">
        <f t="shared" si="664"/>
        <v>4.7940389989228333E-7</v>
      </c>
      <c r="BJ387" s="14">
        <f t="shared" si="665"/>
        <v>0.79682096767773802</v>
      </c>
      <c r="BK387" s="14">
        <f t="shared" si="666"/>
        <v>0.14573722443868245</v>
      </c>
      <c r="BL387" s="14">
        <f t="shared" si="667"/>
        <v>5.1737110269875874E-2</v>
      </c>
      <c r="BM387" s="14">
        <f t="shared" si="668"/>
        <v>0.5346327066538612</v>
      </c>
      <c r="BN387" s="14">
        <f t="shared" si="669"/>
        <v>0.45347449772961235</v>
      </c>
    </row>
    <row r="388" spans="1:66" x14ac:dyDescent="0.25">
      <c r="A388" t="s">
        <v>346</v>
      </c>
      <c r="B388" t="s">
        <v>242</v>
      </c>
      <c r="C388" t="s">
        <v>236</v>
      </c>
      <c r="D388" t="s">
        <v>358</v>
      </c>
      <c r="E388" s="10">
        <f>VLOOKUP(A388,home!$A$2:$E$405,3,FALSE)</f>
        <v>1.4510000000000001</v>
      </c>
      <c r="F388" s="10">
        <f>VLOOKUP(B388,home!$B$2:$E$405,3,FALSE)</f>
        <v>0.45950000000000002</v>
      </c>
      <c r="G388" s="10">
        <f>VLOOKUP(C388,away!$B$2:$E$405,4,FALSE)</f>
        <v>0.68920000000000003</v>
      </c>
      <c r="H388" s="10">
        <f>VLOOKUP(A388,away!$A$2:$E$405,3,FALSE)</f>
        <v>1.0980000000000001</v>
      </c>
      <c r="I388" s="10">
        <f>VLOOKUP(C388,away!$B$2:$E$405,3,FALSE)</f>
        <v>0.68310000000000004</v>
      </c>
      <c r="J388" s="10">
        <f>VLOOKUP(B388,home!$B$2:$E$405,4,FALSE)</f>
        <v>1.2142999999999999</v>
      </c>
      <c r="K388" s="12">
        <f t="shared" si="614"/>
        <v>0.45951341740000001</v>
      </c>
      <c r="L388" s="12">
        <f t="shared" si="615"/>
        <v>0.91077818634000018</v>
      </c>
      <c r="M388" s="13">
        <f t="shared" si="616"/>
        <v>0.25403287181569023</v>
      </c>
      <c r="N388" s="13">
        <f t="shared" si="617"/>
        <v>0.11673151305996397</v>
      </c>
      <c r="O388" s="13">
        <f t="shared" si="618"/>
        <v>0.23136759826303607</v>
      </c>
      <c r="P388" s="13">
        <f t="shared" si="619"/>
        <v>0.10631651575347802</v>
      </c>
      <c r="Q388" s="13">
        <f t="shared" si="620"/>
        <v>2.6819848242228383E-2</v>
      </c>
      <c r="R388" s="13">
        <f t="shared" si="621"/>
        <v>0.10536228076192487</v>
      </c>
      <c r="S388" s="13">
        <f t="shared" si="622"/>
        <v>1.1123758749379891E-2</v>
      </c>
      <c r="T388" s="13">
        <f t="shared" si="623"/>
        <v>2.4426932739970805E-2</v>
      </c>
      <c r="U388" s="13">
        <f t="shared" si="624"/>
        <v>4.8415381697970383E-2</v>
      </c>
      <c r="V388" s="13">
        <f t="shared" si="625"/>
        <v>5.1727307041603081E-4</v>
      </c>
      <c r="W388" s="13">
        <f t="shared" si="626"/>
        <v>4.10802670664525E-3</v>
      </c>
      <c r="X388" s="13">
        <f t="shared" si="627"/>
        <v>3.7415011133146441E-3</v>
      </c>
      <c r="Y388" s="13">
        <f t="shared" si="628"/>
        <v>1.7038387990869013E-3</v>
      </c>
      <c r="Z388" s="13">
        <f t="shared" si="629"/>
        <v>3.1987222326997286E-2</v>
      </c>
      <c r="AA388" s="13">
        <f t="shared" si="630"/>
        <v>1.4698557844612107E-2</v>
      </c>
      <c r="AB388" s="13">
        <f t="shared" si="631"/>
        <v>3.377092273014643E-3</v>
      </c>
      <c r="AC388" s="13">
        <f t="shared" si="632"/>
        <v>1.3530402125388234E-5</v>
      </c>
      <c r="AD388" s="13">
        <f t="shared" si="633"/>
        <v>4.7192334768525647E-4</v>
      </c>
      <c r="AE388" s="13">
        <f t="shared" si="634"/>
        <v>4.2981749069627916E-4</v>
      </c>
      <c r="AF388" s="13">
        <f t="shared" si="635"/>
        <v>1.957341973167835E-4</v>
      </c>
      <c r="AG388" s="13">
        <f t="shared" si="636"/>
        <v>5.9423479078965291E-5</v>
      </c>
      <c r="AH388" s="13">
        <f t="shared" si="637"/>
        <v>7.2833160842592356E-3</v>
      </c>
      <c r="AI388" s="13">
        <f t="shared" si="638"/>
        <v>3.3467814638823484E-3</v>
      </c>
      <c r="AJ388" s="13">
        <f t="shared" si="639"/>
        <v>7.689454938797761E-4</v>
      </c>
      <c r="AK388" s="13">
        <f t="shared" si="640"/>
        <v>1.1778025722900891E-4</v>
      </c>
      <c r="AL388" s="13">
        <f t="shared" si="641"/>
        <v>2.2650693989845809E-7</v>
      </c>
      <c r="AM388" s="13">
        <f t="shared" si="642"/>
        <v>4.3371022049140117E-5</v>
      </c>
      <c r="AN388" s="13">
        <f t="shared" si="643"/>
        <v>3.950138080162799E-5</v>
      </c>
      <c r="AO388" s="13">
        <f t="shared" si="644"/>
        <v>1.7988497982216222E-5</v>
      </c>
      <c r="AP388" s="13">
        <f t="shared" si="645"/>
        <v>5.4611771890745496E-6</v>
      </c>
      <c r="AQ388" s="13">
        <f t="shared" si="646"/>
        <v>1.2434802638866742E-6</v>
      </c>
      <c r="AR388" s="13">
        <f t="shared" si="647"/>
        <v>1.3266970827525162E-3</v>
      </c>
      <c r="AS388" s="13">
        <f t="shared" si="648"/>
        <v>6.0963511035021939E-4</v>
      </c>
      <c r="AT388" s="13">
        <f t="shared" si="649"/>
        <v>1.4006775646202769E-4</v>
      </c>
      <c r="AU388" s="13">
        <f t="shared" si="650"/>
        <v>2.1454337813139093E-5</v>
      </c>
      <c r="AV388" s="13">
        <f t="shared" si="651"/>
        <v>2.4646390216423966E-6</v>
      </c>
      <c r="AW388" s="13">
        <f t="shared" si="652"/>
        <v>2.6332362763249018E-9</v>
      </c>
      <c r="AX388" s="13">
        <f t="shared" si="653"/>
        <v>3.321594426321853E-6</v>
      </c>
      <c r="AY388" s="13">
        <f t="shared" si="654"/>
        <v>3.0252357473624704E-6</v>
      </c>
      <c r="AZ388" s="13">
        <f t="shared" si="655"/>
        <v>1.3776593636168628E-6</v>
      </c>
      <c r="BA388" s="13">
        <f t="shared" si="656"/>
        <v>4.1824736552976188E-7</v>
      </c>
      <c r="BB388" s="13">
        <f t="shared" si="657"/>
        <v>9.5232644254669874E-8</v>
      </c>
      <c r="BC388" s="13">
        <f t="shared" si="658"/>
        <v>1.734716300292614E-8</v>
      </c>
      <c r="BD388" s="13">
        <f t="shared" si="659"/>
        <v>2.0138779380865084E-4</v>
      </c>
      <c r="BE388" s="13">
        <f t="shared" si="660"/>
        <v>9.2540393355659722E-5</v>
      </c>
      <c r="BF388" s="13">
        <f t="shared" si="661"/>
        <v>2.1261776199199724E-5</v>
      </c>
      <c r="BG388" s="13">
        <f t="shared" si="662"/>
        <v>3.2566904804294163E-6</v>
      </c>
      <c r="BH388" s="13">
        <f t="shared" si="663"/>
        <v>3.7412324301904218E-7</v>
      </c>
      <c r="BI388" s="13">
        <f t="shared" si="664"/>
        <v>3.4382929985690161E-8</v>
      </c>
      <c r="BJ388" s="14">
        <f t="shared" si="665"/>
        <v>0.17880438005098329</v>
      </c>
      <c r="BK388" s="14">
        <f t="shared" si="666"/>
        <v>0.37200720153377675</v>
      </c>
      <c r="BL388" s="14">
        <f t="shared" si="667"/>
        <v>0.41715690822622492</v>
      </c>
      <c r="BM388" s="14">
        <f t="shared" si="668"/>
        <v>0.15932206163914964</v>
      </c>
      <c r="BN388" s="14">
        <f t="shared" si="669"/>
        <v>0.84063062789632159</v>
      </c>
    </row>
    <row r="389" spans="1:66" x14ac:dyDescent="0.25">
      <c r="A389" t="s">
        <v>347</v>
      </c>
      <c r="B389" t="s">
        <v>325</v>
      </c>
      <c r="C389" t="s">
        <v>248</v>
      </c>
      <c r="D389" t="s">
        <v>358</v>
      </c>
      <c r="E389" s="10">
        <f>VLOOKUP(A389,home!$A$2:$E$405,3,FALSE)</f>
        <v>1.1607000000000001</v>
      </c>
      <c r="F389" s="10">
        <f>VLOOKUP(B389,home!$B$2:$E$405,3,FALSE)</f>
        <v>0.57440000000000002</v>
      </c>
      <c r="G389" s="10">
        <f>VLOOKUP(C389,away!$B$2:$E$405,4,FALSE)</f>
        <v>0.86150000000000004</v>
      </c>
      <c r="H389" s="10">
        <f>VLOOKUP(A389,away!$A$2:$E$405,3,FALSE)</f>
        <v>0.83930000000000005</v>
      </c>
      <c r="I389" s="10">
        <f>VLOOKUP(C389,away!$B$2:$E$405,3,FALSE)</f>
        <v>0.2979</v>
      </c>
      <c r="J389" s="10">
        <f>VLOOKUP(B389,home!$B$2:$E$405,4,FALSE)</f>
        <v>0.3972</v>
      </c>
      <c r="K389" s="12">
        <f t="shared" si="614"/>
        <v>0.57436728792000014</v>
      </c>
      <c r="L389" s="12">
        <f t="shared" si="615"/>
        <v>9.9310911084000017E-2</v>
      </c>
      <c r="M389" s="13">
        <f t="shared" si="616"/>
        <v>0.50982986905579097</v>
      </c>
      <c r="N389" s="13">
        <f t="shared" si="617"/>
        <v>0.29282959919018348</v>
      </c>
      <c r="O389" s="13">
        <f t="shared" si="618"/>
        <v>5.0631668793767036E-2</v>
      </c>
      <c r="P389" s="13">
        <f t="shared" si="619"/>
        <v>2.9081174287939677E-2</v>
      </c>
      <c r="Q389" s="13">
        <f t="shared" si="620"/>
        <v>8.4095871354783164E-2</v>
      </c>
      <c r="R389" s="13">
        <f t="shared" si="621"/>
        <v>2.5141385788061683E-3</v>
      </c>
      <c r="S389" s="13">
        <f t="shared" si="622"/>
        <v>4.1470436968110263E-4</v>
      </c>
      <c r="T389" s="13">
        <f t="shared" si="623"/>
        <v>8.3516376026463758E-3</v>
      </c>
      <c r="U389" s="13">
        <f t="shared" si="624"/>
        <v>1.4440389569639425E-3</v>
      </c>
      <c r="V389" s="13">
        <f t="shared" si="625"/>
        <v>2.6283473903432182E-6</v>
      </c>
      <c r="W389" s="13">
        <f t="shared" si="626"/>
        <v>1.6100639185105348E-2</v>
      </c>
      <c r="X389" s="13">
        <f t="shared" si="627"/>
        <v>1.5989691465075641E-3</v>
      </c>
      <c r="Y389" s="13">
        <f t="shared" si="628"/>
        <v>7.9397541367436041E-5</v>
      </c>
      <c r="Z389" s="13">
        <f t="shared" si="629"/>
        <v>8.3227130950891184E-5</v>
      </c>
      <c r="AA389" s="13">
        <f t="shared" si="630"/>
        <v>4.7802941485626074E-5</v>
      </c>
      <c r="AB389" s="13">
        <f t="shared" si="631"/>
        <v>1.3728222927848752E-5</v>
      </c>
      <c r="AC389" s="13">
        <f t="shared" si="632"/>
        <v>9.3702126418884532E-9</v>
      </c>
      <c r="AD389" s="13">
        <f t="shared" si="633"/>
        <v>2.311920115631859E-3</v>
      </c>
      <c r="AE389" s="13">
        <f t="shared" si="634"/>
        <v>2.2959889303682664E-4</v>
      </c>
      <c r="AF389" s="13">
        <f t="shared" si="635"/>
        <v>1.1400837625682561E-5</v>
      </c>
      <c r="AG389" s="13">
        <f t="shared" si="636"/>
        <v>3.7740919057576092E-7</v>
      </c>
      <c r="AH389" s="13">
        <f t="shared" si="637"/>
        <v>2.0663405504100952E-6</v>
      </c>
      <c r="AI389" s="13">
        <f t="shared" si="638"/>
        <v>1.1868384178581667E-6</v>
      </c>
      <c r="AJ389" s="13">
        <f t="shared" si="639"/>
        <v>3.4084058163222948E-7</v>
      </c>
      <c r="AK389" s="13">
        <f t="shared" si="640"/>
        <v>6.5255893495059716E-8</v>
      </c>
      <c r="AL389" s="13">
        <f t="shared" si="641"/>
        <v>2.1379428981552601E-11</v>
      </c>
      <c r="AM389" s="13">
        <f t="shared" si="642"/>
        <v>2.6557825734063289E-4</v>
      </c>
      <c r="AN389" s="13">
        <f t="shared" si="643"/>
        <v>2.637481870059927E-5</v>
      </c>
      <c r="AO389" s="13">
        <f t="shared" si="644"/>
        <v>1.3096536374159175E-6</v>
      </c>
      <c r="AP389" s="13">
        <f t="shared" si="645"/>
        <v>4.3354298645416462E-8</v>
      </c>
      <c r="AQ389" s="13">
        <f t="shared" si="646"/>
        <v>1.0763887244710342E-9</v>
      </c>
      <c r="AR389" s="13">
        <f t="shared" si="647"/>
        <v>4.1042032534208104E-8</v>
      </c>
      <c r="AS389" s="13">
        <f t="shared" si="648"/>
        <v>2.3573200917397516E-8</v>
      </c>
      <c r="AT389" s="13">
        <f t="shared" si="649"/>
        <v>6.7698377392594344E-9</v>
      </c>
      <c r="AU389" s="13">
        <f t="shared" si="650"/>
        <v>1.2961244473189693E-9</v>
      </c>
      <c r="AV389" s="13">
        <f t="shared" si="651"/>
        <v>1.8611287090335129E-10</v>
      </c>
      <c r="AW389" s="13">
        <f t="shared" si="652"/>
        <v>3.3875074920179071E-14</v>
      </c>
      <c r="AX389" s="13">
        <f t="shared" si="653"/>
        <v>2.5423243899876526E-5</v>
      </c>
      <c r="AY389" s="13">
        <f t="shared" si="654"/>
        <v>2.5248055144074837E-6</v>
      </c>
      <c r="AZ389" s="13">
        <f t="shared" si="655"/>
        <v>1.2537036797285728E-7</v>
      </c>
      <c r="BA389" s="13">
        <f t="shared" si="656"/>
        <v>4.1502151554402642E-9</v>
      </c>
      <c r="BB389" s="13">
        <f t="shared" si="657"/>
        <v>1.0304041207034935E-10</v>
      </c>
      <c r="BC389" s="13">
        <f t="shared" si="658"/>
        <v>2.0466074402354362E-12</v>
      </c>
      <c r="BD389" s="13">
        <f t="shared" si="659"/>
        <v>6.7932027395189658E-10</v>
      </c>
      <c r="BE389" s="13">
        <f t="shared" si="660"/>
        <v>3.9017934337882233E-10</v>
      </c>
      <c r="BF389" s="13">
        <f t="shared" si="661"/>
        <v>1.1205312562945032E-10</v>
      </c>
      <c r="BG389" s="13">
        <f t="shared" si="662"/>
        <v>2.145321662358215E-11</v>
      </c>
      <c r="BH389" s="13">
        <f t="shared" si="663"/>
        <v>3.0805064623117842E-12</v>
      </c>
      <c r="BI389" s="13">
        <f t="shared" si="664"/>
        <v>3.538684284356108E-13</v>
      </c>
      <c r="BJ389" s="14">
        <f t="shared" si="665"/>
        <v>0.40593079611152871</v>
      </c>
      <c r="BK389" s="14">
        <f t="shared" si="666"/>
        <v>0.53933091025790858</v>
      </c>
      <c r="BL389" s="14">
        <f t="shared" si="667"/>
        <v>5.4655110843142847E-2</v>
      </c>
      <c r="BM389" s="14">
        <f t="shared" si="668"/>
        <v>3.1015198276780061E-2</v>
      </c>
      <c r="BN389" s="14">
        <f t="shared" si="669"/>
        <v>0.96898232126127037</v>
      </c>
    </row>
    <row r="390" spans="1:66" x14ac:dyDescent="0.25">
      <c r="A390" t="s">
        <v>347</v>
      </c>
      <c r="B390" t="s">
        <v>259</v>
      </c>
      <c r="C390" t="s">
        <v>258</v>
      </c>
      <c r="D390" t="s">
        <v>358</v>
      </c>
      <c r="E390" s="10">
        <f>VLOOKUP(A390,home!$A$2:$E$405,3,FALSE)</f>
        <v>1.1607000000000001</v>
      </c>
      <c r="F390" s="10">
        <f>VLOOKUP(B390,home!$B$2:$E$405,3,FALSE)</f>
        <v>0.86150000000000004</v>
      </c>
      <c r="G390" s="10">
        <f>VLOOKUP(C390,away!$B$2:$E$405,4,FALSE)</f>
        <v>1.7231000000000001</v>
      </c>
      <c r="H390" s="10">
        <f>VLOOKUP(A390,away!$A$2:$E$405,3,FALSE)</f>
        <v>0.83930000000000005</v>
      </c>
      <c r="I390" s="10">
        <f>VLOOKUP(C390,away!$B$2:$E$405,3,FALSE)</f>
        <v>1.1915</v>
      </c>
      <c r="J390" s="10">
        <f>VLOOKUP(B390,home!$B$2:$E$405,4,FALSE)</f>
        <v>0.2979</v>
      </c>
      <c r="K390" s="12">
        <f t="shared" si="614"/>
        <v>1.7230018694550002</v>
      </c>
      <c r="L390" s="12">
        <f t="shared" si="615"/>
        <v>0.29790773050500002</v>
      </c>
      <c r="M390" s="13">
        <f t="shared" si="616"/>
        <v>0.1325348565354704</v>
      </c>
      <c r="N390" s="13">
        <f t="shared" si="617"/>
        <v>0.22835780557856578</v>
      </c>
      <c r="O390" s="13">
        <f t="shared" si="618"/>
        <v>3.9483158323287755E-2</v>
      </c>
      <c r="P390" s="13">
        <f t="shared" si="619"/>
        <v>6.8029555603012548E-2</v>
      </c>
      <c r="Q390" s="13">
        <f t="shared" si="620"/>
        <v>0.19673046295825516</v>
      </c>
      <c r="R390" s="13">
        <f t="shared" si="621"/>
        <v>5.8811690446301272E-3</v>
      </c>
      <c r="S390" s="13">
        <f t="shared" si="622"/>
        <v>8.7298174920210064E-3</v>
      </c>
      <c r="T390" s="13">
        <f t="shared" si="623"/>
        <v>5.8607525741091765E-2</v>
      </c>
      <c r="U390" s="13">
        <f t="shared" si="624"/>
        <v>1.0133265258478588E-2</v>
      </c>
      <c r="V390" s="13">
        <f t="shared" si="625"/>
        <v>4.9788630033895402E-4</v>
      </c>
      <c r="W390" s="13">
        <f t="shared" si="626"/>
        <v>0.1129889851519404</v>
      </c>
      <c r="X390" s="13">
        <f t="shared" si="627"/>
        <v>3.366029213867771E-2</v>
      </c>
      <c r="Y390" s="13">
        <f t="shared" si="628"/>
        <v>5.0138306195843833E-3</v>
      </c>
      <c r="Z390" s="13">
        <f t="shared" si="629"/>
        <v>5.8401524093400681E-4</v>
      </c>
      <c r="AA390" s="13">
        <f t="shared" si="630"/>
        <v>1.0062593519195061E-3</v>
      </c>
      <c r="AB390" s="13">
        <f t="shared" si="631"/>
        <v>8.6689337225694313E-4</v>
      </c>
      <c r="AC390" s="13">
        <f t="shared" si="632"/>
        <v>1.5972677225397565E-5</v>
      </c>
      <c r="AD390" s="13">
        <f t="shared" si="633"/>
        <v>4.8670058161154134E-2</v>
      </c>
      <c r="AE390" s="13">
        <f t="shared" si="634"/>
        <v>1.4499186570335781E-2</v>
      </c>
      <c r="AF390" s="13">
        <f t="shared" si="635"/>
        <v>2.1597098826686536E-3</v>
      </c>
      <c r="AG390" s="13">
        <f t="shared" si="636"/>
        <v>2.1446475656501283E-4</v>
      </c>
      <c r="AH390" s="13">
        <f t="shared" si="637"/>
        <v>4.3495663751745179E-5</v>
      </c>
      <c r="AI390" s="13">
        <f t="shared" si="638"/>
        <v>7.494310995744303E-5</v>
      </c>
      <c r="AJ390" s="13">
        <f t="shared" si="639"/>
        <v>6.4563559279722996E-5</v>
      </c>
      <c r="AK390" s="13">
        <f t="shared" si="640"/>
        <v>3.708104444587714E-5</v>
      </c>
      <c r="AL390" s="13">
        <f t="shared" si="641"/>
        <v>3.2794818264079693E-7</v>
      </c>
      <c r="AM390" s="13">
        <f t="shared" si="642"/>
        <v>1.6771720239630434E-2</v>
      </c>
      <c r="AN390" s="13">
        <f t="shared" si="643"/>
        <v>4.9964251132530767E-3</v>
      </c>
      <c r="AO390" s="13">
        <f t="shared" si="644"/>
        <v>7.4423683306370581E-4</v>
      </c>
      <c r="AP390" s="13">
        <f t="shared" si="645"/>
        <v>7.3904635298745728E-5</v>
      </c>
      <c r="AQ390" s="13">
        <f t="shared" si="646"/>
        <v>5.504190543912262E-6</v>
      </c>
      <c r="AR390" s="13">
        <f t="shared" si="647"/>
        <v>2.5915388950182017E-6</v>
      </c>
      <c r="AS390" s="13">
        <f t="shared" si="648"/>
        <v>4.4652263608817079E-6</v>
      </c>
      <c r="AT390" s="13">
        <f t="shared" si="649"/>
        <v>3.8467966836694653E-6</v>
      </c>
      <c r="AU390" s="13">
        <f t="shared" si="650"/>
        <v>2.2093459591252606E-6</v>
      </c>
      <c r="AV390" s="13">
        <f t="shared" si="651"/>
        <v>9.516768044614184E-7</v>
      </c>
      <c r="AW390" s="13">
        <f t="shared" si="652"/>
        <v>4.6759542082966657E-9</v>
      </c>
      <c r="AX390" s="13">
        <f t="shared" si="653"/>
        <v>4.816284221143251E-3</v>
      </c>
      <c r="AY390" s="13">
        <f t="shared" si="654"/>
        <v>1.4348083017878275E-3</v>
      </c>
      <c r="AZ390" s="13">
        <f t="shared" si="655"/>
        <v>2.1372024244767238E-4</v>
      </c>
      <c r="BA390" s="13">
        <f t="shared" si="656"/>
        <v>2.1222970796854818E-5</v>
      </c>
      <c r="BB390" s="13">
        <f t="shared" si="657"/>
        <v>1.5806217661662274E-6</v>
      </c>
      <c r="BC390" s="13">
        <f t="shared" si="658"/>
        <v>9.4175888629077182E-8</v>
      </c>
      <c r="BD390" s="13">
        <f t="shared" si="659"/>
        <v>1.2867324512171789E-7</v>
      </c>
      <c r="BE390" s="13">
        <f t="shared" si="660"/>
        <v>2.2170424189356143E-7</v>
      </c>
      <c r="BF390" s="13">
        <f t="shared" si="661"/>
        <v>1.9099841162435498E-7</v>
      </c>
      <c r="BG390" s="13">
        <f t="shared" si="662"/>
        <v>1.0969687343056639E-7</v>
      </c>
      <c r="BH390" s="13">
        <f t="shared" si="663"/>
        <v>4.7251979498558598E-8</v>
      </c>
      <c r="BI390" s="13">
        <f t="shared" si="664"/>
        <v>1.6283049802293163E-8</v>
      </c>
      <c r="BJ390" s="14">
        <f t="shared" si="665"/>
        <v>0.72998182310445914</v>
      </c>
      <c r="BK390" s="14">
        <f t="shared" si="666"/>
        <v>0.21124322485803876</v>
      </c>
      <c r="BL390" s="14">
        <f t="shared" si="667"/>
        <v>5.7605607920512225E-2</v>
      </c>
      <c r="BM390" s="14">
        <f t="shared" si="668"/>
        <v>0.32696285945488879</v>
      </c>
      <c r="BN390" s="14">
        <f t="shared" si="669"/>
        <v>0.67101700804322173</v>
      </c>
    </row>
    <row r="391" spans="1:66" x14ac:dyDescent="0.25">
      <c r="A391" t="s">
        <v>348</v>
      </c>
      <c r="B391" t="s">
        <v>327</v>
      </c>
      <c r="C391" t="s">
        <v>271</v>
      </c>
      <c r="D391" t="s">
        <v>358</v>
      </c>
      <c r="E391" s="10">
        <f>VLOOKUP(A391,home!$A$2:$E$405,3,FALSE)</f>
        <v>1.2707999999999999</v>
      </c>
      <c r="F391" s="10">
        <f>VLOOKUP(B391,home!$B$2:$E$405,3,FALSE)</f>
        <v>0.78690000000000004</v>
      </c>
      <c r="G391" s="10">
        <f>VLOOKUP(C391,away!$B$2:$E$405,4,FALSE)</f>
        <v>0.78690000000000004</v>
      </c>
      <c r="H391" s="10">
        <f>VLOOKUP(A391,away!$A$2:$E$405,3,FALSE)</f>
        <v>1.2917000000000001</v>
      </c>
      <c r="I391" s="10">
        <f>VLOOKUP(C391,away!$B$2:$E$405,3,FALSE)</f>
        <v>0.7742</v>
      </c>
      <c r="J391" s="10">
        <f>VLOOKUP(B391,home!$B$2:$E$405,4,FALSE)</f>
        <v>1.0322</v>
      </c>
      <c r="K391" s="12">
        <f t="shared" si="614"/>
        <v>0.78689411398800013</v>
      </c>
      <c r="L391" s="12">
        <f t="shared" si="615"/>
        <v>1.0322352393080001</v>
      </c>
      <c r="M391" s="13">
        <f t="shared" si="616"/>
        <v>0.16216687954756068</v>
      </c>
      <c r="N391" s="13">
        <f t="shared" si="617"/>
        <v>0.12760816299977648</v>
      </c>
      <c r="O391" s="13">
        <f t="shared" si="618"/>
        <v>0.16739436771760793</v>
      </c>
      <c r="P391" s="13">
        <f t="shared" si="619"/>
        <v>0.13172164267172856</v>
      </c>
      <c r="Q391" s="13">
        <f t="shared" si="620"/>
        <v>5.0207056180672713E-2</v>
      </c>
      <c r="R391" s="13">
        <f t="shared" si="621"/>
        <v>8.6395182609898175E-2</v>
      </c>
      <c r="S391" s="13">
        <f t="shared" si="622"/>
        <v>2.6748049904743221E-2</v>
      </c>
      <c r="T391" s="13">
        <f t="shared" si="623"/>
        <v>5.1825492651606901E-2</v>
      </c>
      <c r="U391" s="13">
        <f t="shared" si="624"/>
        <v>6.7983860672647292E-2</v>
      </c>
      <c r="V391" s="13">
        <f t="shared" si="625"/>
        <v>2.4140407307912371E-3</v>
      </c>
      <c r="W391" s="13">
        <f t="shared" si="626"/>
        <v>1.3169212329745401E-2</v>
      </c>
      <c r="X391" s="13">
        <f t="shared" si="627"/>
        <v>1.359372504069261E-2</v>
      </c>
      <c r="Y391" s="13">
        <f t="shared" si="628"/>
        <v>7.0159610102332433E-3</v>
      </c>
      <c r="Z391" s="13">
        <f t="shared" si="629"/>
        <v>2.972671733212888E-2</v>
      </c>
      <c r="AA391" s="13">
        <f t="shared" si="630"/>
        <v>2.3391778896837277E-2</v>
      </c>
      <c r="AB391" s="13">
        <f t="shared" si="631"/>
        <v>9.2034265648149854E-3</v>
      </c>
      <c r="AC391" s="13">
        <f t="shared" si="632"/>
        <v>1.2255177021328181E-4</v>
      </c>
      <c r="AD391" s="13">
        <f t="shared" si="633"/>
        <v>2.5906939170337131E-3</v>
      </c>
      <c r="AE391" s="13">
        <f t="shared" si="634"/>
        <v>2.674205555423075E-3</v>
      </c>
      <c r="AF391" s="13">
        <f t="shared" si="635"/>
        <v>1.3802046057304603E-3</v>
      </c>
      <c r="AG391" s="13">
        <f t="shared" si="636"/>
        <v>4.7489861049672866E-4</v>
      </c>
      <c r="AH391" s="13">
        <f t="shared" si="637"/>
        <v>7.6712412947928296E-3</v>
      </c>
      <c r="AI391" s="13">
        <f t="shared" si="638"/>
        <v>6.0364546218541612E-3</v>
      </c>
      <c r="AJ391" s="13">
        <f t="shared" si="639"/>
        <v>2.3750253056463496E-3</v>
      </c>
      <c r="AK391" s="13">
        <f t="shared" si="640"/>
        <v>6.2296447786188791E-4</v>
      </c>
      <c r="AL391" s="13">
        <f t="shared" si="641"/>
        <v>3.981755221500044E-6</v>
      </c>
      <c r="AM391" s="13">
        <f t="shared" si="642"/>
        <v>4.0772035889166918E-4</v>
      </c>
      <c r="AN391" s="13">
        <f t="shared" si="643"/>
        <v>4.2086332223128582E-4</v>
      </c>
      <c r="AO391" s="13">
        <f t="shared" si="644"/>
        <v>2.172149760696856E-4</v>
      </c>
      <c r="AP391" s="13">
        <f t="shared" si="645"/>
        <v>7.4738984268191163E-5</v>
      </c>
      <c r="AQ391" s="13">
        <f t="shared" si="646"/>
        <v>1.9287053327928286E-5</v>
      </c>
      <c r="AR391" s="13">
        <f t="shared" si="647"/>
        <v>1.5837051187439785E-3</v>
      </c>
      <c r="AS391" s="13">
        <f t="shared" si="648"/>
        <v>1.2462082362323032E-3</v>
      </c>
      <c r="AT391" s="13">
        <f t="shared" si="649"/>
        <v>4.9031696294728341E-4</v>
      </c>
      <c r="AU391" s="13">
        <f t="shared" si="650"/>
        <v>1.2860917737722989E-4</v>
      </c>
      <c r="AV391" s="13">
        <f t="shared" si="651"/>
        <v>2.5300451170745212E-5</v>
      </c>
      <c r="AW391" s="13">
        <f t="shared" si="652"/>
        <v>8.9839439874804344E-8</v>
      </c>
      <c r="AX391" s="13">
        <f t="shared" si="653"/>
        <v>5.3472125094154889E-5</v>
      </c>
      <c r="AY391" s="13">
        <f t="shared" si="654"/>
        <v>5.5195811842872282E-5</v>
      </c>
      <c r="AZ391" s="13">
        <f t="shared" si="655"/>
        <v>2.8487531023213303E-5</v>
      </c>
      <c r="BA391" s="13">
        <f t="shared" si="656"/>
        <v>9.8019444676802231E-6</v>
      </c>
      <c r="BB391" s="13">
        <f t="shared" si="657"/>
        <v>2.5294781233199049E-6</v>
      </c>
      <c r="BC391" s="13">
        <f t="shared" si="658"/>
        <v>5.2220329118989486E-7</v>
      </c>
      <c r="BD391" s="13">
        <f t="shared" si="659"/>
        <v>2.7245937203999908E-4</v>
      </c>
      <c r="BE391" s="13">
        <f t="shared" si="660"/>
        <v>2.1439667615914194E-4</v>
      </c>
      <c r="BF391" s="13">
        <f t="shared" si="661"/>
        <v>8.4353741264110095E-5</v>
      </c>
      <c r="BG391" s="13">
        <f t="shared" si="662"/>
        <v>2.2125820831198309E-5</v>
      </c>
      <c r="BH391" s="13">
        <f t="shared" si="663"/>
        <v>4.3526695448057565E-6</v>
      </c>
      <c r="BI391" s="13">
        <f t="shared" si="664"/>
        <v>6.8501800898849582E-7</v>
      </c>
      <c r="BJ391" s="14">
        <f t="shared" si="665"/>
        <v>0.2718294466900425</v>
      </c>
      <c r="BK391" s="14">
        <f t="shared" si="666"/>
        <v>0.32323234219210134</v>
      </c>
      <c r="BL391" s="14">
        <f t="shared" si="667"/>
        <v>0.37514681540628064</v>
      </c>
      <c r="BM391" s="14">
        <f t="shared" si="668"/>
        <v>0.27438692392090586</v>
      </c>
      <c r="BN391" s="14">
        <f t="shared" si="669"/>
        <v>0.72549329172724453</v>
      </c>
    </row>
    <row r="392" spans="1:66" x14ac:dyDescent="0.25">
      <c r="A392" t="s">
        <v>348</v>
      </c>
      <c r="B392" t="s">
        <v>270</v>
      </c>
      <c r="C392" t="s">
        <v>272</v>
      </c>
      <c r="D392" t="s">
        <v>358</v>
      </c>
      <c r="E392" s="10">
        <f>VLOOKUP(A392,home!$A$2:$E$405,3,FALSE)</f>
        <v>1.2707999999999999</v>
      </c>
      <c r="F392" s="10">
        <f>VLOOKUP(B392,home!$B$2:$E$405,3,FALSE)</f>
        <v>0.78690000000000004</v>
      </c>
      <c r="G392" s="10">
        <f>VLOOKUP(C392,away!$B$2:$E$405,4,FALSE)</f>
        <v>1.1803999999999999</v>
      </c>
      <c r="H392" s="10">
        <f>VLOOKUP(A392,away!$A$2:$E$405,3,FALSE)</f>
        <v>1.2917000000000001</v>
      </c>
      <c r="I392" s="10">
        <f>VLOOKUP(C392,away!$B$2:$E$405,3,FALSE)</f>
        <v>0</v>
      </c>
      <c r="J392" s="10">
        <f>VLOOKUP(B392,home!$B$2:$E$405,4,FALSE)</f>
        <v>1.0322</v>
      </c>
      <c r="K392" s="12">
        <f t="shared" si="614"/>
        <v>1.1803911706079999</v>
      </c>
      <c r="L392" s="12">
        <f t="shared" si="615"/>
        <v>0</v>
      </c>
      <c r="M392" s="13">
        <f t="shared" si="616"/>
        <v>0.30715856369610489</v>
      </c>
      <c r="N392" s="13">
        <f t="shared" si="617"/>
        <v>0.36256725656351713</v>
      </c>
      <c r="O392" s="13">
        <f t="shared" si="618"/>
        <v>0</v>
      </c>
      <c r="P392" s="13">
        <f t="shared" si="619"/>
        <v>0</v>
      </c>
      <c r="Q392" s="13">
        <f t="shared" si="620"/>
        <v>0.21398559419957058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8.4195568676826496E-2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2.4845926467611378E-2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5.8655824455888135E-3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1.153946954874385E-3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0.69261387530798879</v>
      </c>
      <c r="BK392" s="14">
        <f t="shared" si="666"/>
        <v>0.30715856369610489</v>
      </c>
      <c r="BL392" s="14">
        <f t="shared" si="667"/>
        <v>0</v>
      </c>
      <c r="BM392" s="14">
        <f t="shared" si="668"/>
        <v>0.11606102454490107</v>
      </c>
      <c r="BN392" s="14">
        <f t="shared" si="669"/>
        <v>0.88371141445919266</v>
      </c>
    </row>
    <row r="393" spans="1:66" x14ac:dyDescent="0.25">
      <c r="A393" t="s">
        <v>348</v>
      </c>
      <c r="B393" t="s">
        <v>260</v>
      </c>
      <c r="C393" t="s">
        <v>263</v>
      </c>
      <c r="D393" t="s">
        <v>358</v>
      </c>
      <c r="E393" s="10">
        <f>VLOOKUP(A393,home!$A$2:$E$405,3,FALSE)</f>
        <v>1.2707999999999999</v>
      </c>
      <c r="F393" s="10">
        <f>VLOOKUP(B393,home!$B$2:$E$405,3,FALSE)</f>
        <v>1.3115000000000001</v>
      </c>
      <c r="G393" s="10">
        <f>VLOOKUP(C393,away!$B$2:$E$405,4,FALSE)</f>
        <v>0.78690000000000004</v>
      </c>
      <c r="H393" s="10">
        <f>VLOOKUP(A393,away!$A$2:$E$405,3,FALSE)</f>
        <v>1.2917000000000001</v>
      </c>
      <c r="I393" s="10">
        <f>VLOOKUP(C393,away!$B$2:$E$405,3,FALSE)</f>
        <v>1.3548</v>
      </c>
      <c r="J393" s="10">
        <f>VLOOKUP(B393,home!$B$2:$E$405,4,FALSE)</f>
        <v>1.0322</v>
      </c>
      <c r="K393" s="12">
        <f t="shared" si="614"/>
        <v>1.31149018998</v>
      </c>
      <c r="L393" s="12">
        <f t="shared" si="615"/>
        <v>1.8063450041520002</v>
      </c>
      <c r="M393" s="13">
        <f t="shared" si="616"/>
        <v>4.4252863660439373E-2</v>
      </c>
      <c r="N393" s="13">
        <f t="shared" si="617"/>
        <v>5.8037196569188668E-2</v>
      </c>
      <c r="O393" s="13">
        <f t="shared" si="618"/>
        <v>7.9935939192454258E-2</v>
      </c>
      <c r="P393" s="13">
        <f t="shared" si="619"/>
        <v>0.10483520007774155</v>
      </c>
      <c r="Q393" s="13">
        <f t="shared" si="620"/>
        <v>3.8057606977215934E-2</v>
      </c>
      <c r="R393" s="13">
        <f t="shared" si="621"/>
        <v>7.2195942206243924E-2</v>
      </c>
      <c r="S393" s="13">
        <f t="shared" si="622"/>
        <v>6.2088745598881924E-2</v>
      </c>
      <c r="T393" s="13">
        <f t="shared" si="623"/>
        <v>6.8745168233274298E-2</v>
      </c>
      <c r="U393" s="13">
        <f t="shared" si="624"/>
        <v>9.4684269959851936E-2</v>
      </c>
      <c r="V393" s="13">
        <f t="shared" si="625"/>
        <v>1.6343163480221905E-2</v>
      </c>
      <c r="W393" s="13">
        <f t="shared" si="626"/>
        <v>1.6637392734911043E-2</v>
      </c>
      <c r="X393" s="13">
        <f t="shared" si="627"/>
        <v>3.005287124882134E-2</v>
      </c>
      <c r="Y393" s="13">
        <f t="shared" si="628"/>
        <v>2.7142926920365861E-2</v>
      </c>
      <c r="Z393" s="13">
        <f t="shared" si="629"/>
        <v>4.3470259841431755E-2</v>
      </c>
      <c r="AA393" s="13">
        <f t="shared" si="630"/>
        <v>5.7010819337919294E-2</v>
      </c>
      <c r="AB393" s="13">
        <f t="shared" si="631"/>
        <v>3.738456514220162E-2</v>
      </c>
      <c r="AC393" s="13">
        <f t="shared" si="632"/>
        <v>2.4198134759411778E-3</v>
      </c>
      <c r="AD393" s="13">
        <f t="shared" si="633"/>
        <v>5.4549443396700852E-3</v>
      </c>
      <c r="AE393" s="13">
        <f t="shared" si="634"/>
        <v>9.8535114558902896E-3</v>
      </c>
      <c r="AF393" s="13">
        <f t="shared" si="635"/>
        <v>8.8994205958509657E-3</v>
      </c>
      <c r="AG393" s="13">
        <f t="shared" si="636"/>
        <v>5.3584746443876034E-3</v>
      </c>
      <c r="AH393" s="13">
        <f t="shared" si="637"/>
        <v>1.963057167343989E-2</v>
      </c>
      <c r="AI393" s="13">
        <f t="shared" si="638"/>
        <v>2.5745302173415686E-2</v>
      </c>
      <c r="AJ393" s="13">
        <f t="shared" si="639"/>
        <v>1.6882355619252727E-2</v>
      </c>
      <c r="AK393" s="13">
        <f t="shared" si="640"/>
        <v>7.3803479261345629E-3</v>
      </c>
      <c r="AL393" s="13">
        <f t="shared" si="641"/>
        <v>2.2930188821013357E-4</v>
      </c>
      <c r="AM393" s="13">
        <f t="shared" si="642"/>
        <v>1.4308211976728491E-3</v>
      </c>
      <c r="AN393" s="13">
        <f t="shared" si="643"/>
        <v>2.5845567222511326E-3</v>
      </c>
      <c r="AO393" s="13">
        <f t="shared" si="644"/>
        <v>2.3343005615929016E-3</v>
      </c>
      <c r="AP393" s="13">
        <f t="shared" si="645"/>
        <v>1.4055173858741822E-3</v>
      </c>
      <c r="AQ393" s="13">
        <f t="shared" si="646"/>
        <v>6.3471232705565193E-4</v>
      </c>
      <c r="AR393" s="13">
        <f t="shared" si="647"/>
        <v>7.0919170141931862E-3</v>
      </c>
      <c r="AS393" s="13">
        <f t="shared" si="648"/>
        <v>9.3009795922666151E-3</v>
      </c>
      <c r="AT393" s="13">
        <f t="shared" si="649"/>
        <v>6.0990717462309245E-3</v>
      </c>
      <c r="AU393" s="13">
        <f t="shared" si="650"/>
        <v>2.66629092105535E-3</v>
      </c>
      <c r="AV393" s="13">
        <f t="shared" si="651"/>
        <v>8.7420359664920697E-4</v>
      </c>
      <c r="AW393" s="13">
        <f t="shared" si="652"/>
        <v>1.5089362046192079E-5</v>
      </c>
      <c r="AX393" s="13">
        <f t="shared" si="653"/>
        <v>3.1275132739389628E-4</v>
      </c>
      <c r="AY393" s="13">
        <f t="shared" si="654"/>
        <v>5.6493679777987118E-4</v>
      </c>
      <c r="AZ393" s="13">
        <f t="shared" si="655"/>
        <v>5.1023538116564966E-4</v>
      </c>
      <c r="BA393" s="13">
        <f t="shared" si="656"/>
        <v>3.0722037723672095E-4</v>
      </c>
      <c r="BB393" s="13">
        <f t="shared" si="657"/>
        <v>1.3873649839881095E-4</v>
      </c>
      <c r="BC393" s="13">
        <f t="shared" si="658"/>
        <v>5.0121196155246841E-5</v>
      </c>
      <c r="BD393" s="13">
        <f t="shared" si="659"/>
        <v>2.1350748114080695E-3</v>
      </c>
      <c r="BE393" s="13">
        <f t="shared" si="660"/>
        <v>2.8001296700350818E-3</v>
      </c>
      <c r="BF393" s="13">
        <f t="shared" si="661"/>
        <v>1.8361712964614723E-3</v>
      </c>
      <c r="BG393" s="13">
        <f t="shared" si="662"/>
        <v>8.0270688081069352E-4</v>
      </c>
      <c r="BH393" s="13">
        <f t="shared" si="663"/>
        <v>2.6318554990316725E-4</v>
      </c>
      <c r="BI393" s="13">
        <f t="shared" si="664"/>
        <v>6.9033053368499129E-5</v>
      </c>
      <c r="BJ393" s="14">
        <f t="shared" si="665"/>
        <v>0.27851342349215297</v>
      </c>
      <c r="BK393" s="14">
        <f t="shared" si="666"/>
        <v>0.23073402497921591</v>
      </c>
      <c r="BL393" s="14">
        <f t="shared" si="667"/>
        <v>0.44478887736329614</v>
      </c>
      <c r="BM393" s="14">
        <f t="shared" si="668"/>
        <v>0.59964198955707948</v>
      </c>
      <c r="BN393" s="14">
        <f t="shared" si="669"/>
        <v>0.3973147486832837</v>
      </c>
    </row>
    <row r="394" spans="1:66" s="10" customFormat="1" x14ac:dyDescent="0.25">
      <c r="A394" t="s">
        <v>348</v>
      </c>
      <c r="B394" t="s">
        <v>264</v>
      </c>
      <c r="C394" t="s">
        <v>262</v>
      </c>
      <c r="D394" t="s">
        <v>358</v>
      </c>
      <c r="E394" s="10">
        <f>VLOOKUP(A394,home!$A$2:$E$405,3,FALSE)</f>
        <v>1.2707999999999999</v>
      </c>
      <c r="F394" s="10">
        <f>VLOOKUP(B394,home!$B$2:$E$405,3,FALSE)</f>
        <v>0.78690000000000004</v>
      </c>
      <c r="G394" s="10">
        <f>VLOOKUP(C394,away!$B$2:$E$405,4,FALSE)</f>
        <v>1.0491999999999999</v>
      </c>
      <c r="H394" s="10">
        <f>VLOOKUP(A394,away!$A$2:$E$405,3,FALSE)</f>
        <v>1.2917000000000001</v>
      </c>
      <c r="I394" s="10">
        <f>VLOOKUP(C394,away!$B$2:$E$405,3,FALSE)</f>
        <v>1.0322</v>
      </c>
      <c r="J394" s="10">
        <f>VLOOKUP(B394,home!$B$2:$E$405,4,FALSE)</f>
        <v>2.3224999999999998</v>
      </c>
      <c r="K394" s="12">
        <f t="shared" si="614"/>
        <v>1.049192151984</v>
      </c>
      <c r="L394" s="12">
        <f t="shared" si="615"/>
        <v>3.0965723886499998</v>
      </c>
      <c r="M394" s="13">
        <f t="shared" si="616"/>
        <v>1.5831327629995784E-2</v>
      </c>
      <c r="N394" s="13">
        <f t="shared" si="617"/>
        <v>1.6610104704879031E-2</v>
      </c>
      <c r="O394" s="13">
        <f t="shared" si="618"/>
        <v>4.9022852014716782E-2</v>
      </c>
      <c r="P394" s="13">
        <f t="shared" si="619"/>
        <v>5.1434391601713862E-2</v>
      </c>
      <c r="Q394" s="13">
        <f t="shared" si="620"/>
        <v>8.7135957499957957E-3</v>
      </c>
      <c r="R394" s="13">
        <f t="shared" si="621"/>
        <v>7.5901404980823498E-2</v>
      </c>
      <c r="S394" s="13">
        <f t="shared" si="622"/>
        <v>4.1776291623609685E-2</v>
      </c>
      <c r="T394" s="13">
        <f t="shared" si="623"/>
        <v>2.698228000529497E-2</v>
      </c>
      <c r="U394" s="13">
        <f t="shared" si="624"/>
        <v>7.9635158430439293E-2</v>
      </c>
      <c r="V394" s="13">
        <f t="shared" si="625"/>
        <v>1.5080774533855991E-2</v>
      </c>
      <c r="W394" s="13">
        <f t="shared" si="626"/>
        <v>3.0474120921522422E-3</v>
      </c>
      <c r="X394" s="13">
        <f t="shared" si="627"/>
        <v>9.4365321413967616E-3</v>
      </c>
      <c r="Y394" s="13">
        <f t="shared" si="628"/>
        <v>1.4610452436828734E-2</v>
      </c>
      <c r="Z394" s="13">
        <f t="shared" si="629"/>
        <v>7.834473164111988E-2</v>
      </c>
      <c r="AA394" s="13">
        <f t="shared" si="630"/>
        <v>8.219867758715553E-2</v>
      </c>
      <c r="AB394" s="13">
        <f t="shared" si="631"/>
        <v>4.3121103713953349E-2</v>
      </c>
      <c r="AC394" s="13">
        <f t="shared" si="632"/>
        <v>3.0622450038627516E-3</v>
      </c>
      <c r="AD394" s="13">
        <f t="shared" si="633"/>
        <v>7.993302127368184E-4</v>
      </c>
      <c r="AE394" s="13">
        <f t="shared" si="634"/>
        <v>2.4751838661745624E-3</v>
      </c>
      <c r="AF394" s="13">
        <f t="shared" si="635"/>
        <v>3.8322930084140529E-3</v>
      </c>
      <c r="AG394" s="13">
        <f t="shared" si="636"/>
        <v>3.9556575716904662E-3</v>
      </c>
      <c r="AH394" s="13">
        <f t="shared" si="637"/>
        <v>6.0650033199021458E-2</v>
      </c>
      <c r="AI394" s="13">
        <f t="shared" si="638"/>
        <v>6.3633538849982352E-2</v>
      </c>
      <c r="AJ394" s="13">
        <f t="shared" si="639"/>
        <v>3.338190478218523E-2</v>
      </c>
      <c r="AK394" s="13">
        <f t="shared" si="640"/>
        <v>1.1674677505248634E-2</v>
      </c>
      <c r="AL394" s="13">
        <f t="shared" si="641"/>
        <v>3.9795704413480231E-4</v>
      </c>
      <c r="AM394" s="13">
        <f t="shared" si="642"/>
        <v>1.6773019720943427E-4</v>
      </c>
      <c r="AN394" s="13">
        <f t="shared" si="643"/>
        <v>5.1938869742155342E-4</v>
      </c>
      <c r="AO394" s="13">
        <f t="shared" si="644"/>
        <v>8.0416234970623584E-4</v>
      </c>
      <c r="AP394" s="13">
        <f t="shared" si="645"/>
        <v>8.3004897603074527E-4</v>
      </c>
      <c r="AQ394" s="13">
        <f t="shared" si="646"/>
        <v>6.425766851010029E-4</v>
      </c>
      <c r="AR394" s="13">
        <f t="shared" si="647"/>
        <v>3.7561443634959141E-2</v>
      </c>
      <c r="AS394" s="13">
        <f t="shared" si="648"/>
        <v>3.9409171878988493E-2</v>
      </c>
      <c r="AT394" s="13">
        <f t="shared" si="649"/>
        <v>2.0673896925811636E-2</v>
      </c>
      <c r="AU394" s="13">
        <f t="shared" si="650"/>
        <v>7.2302968018292382E-3</v>
      </c>
      <c r="AV394" s="13">
        <f t="shared" si="651"/>
        <v>1.896492665248562E-3</v>
      </c>
      <c r="AW394" s="13">
        <f t="shared" si="652"/>
        <v>3.5914511697377438E-5</v>
      </c>
      <c r="AX394" s="13">
        <f t="shared" si="653"/>
        <v>2.9330201093811161E-5</v>
      </c>
      <c r="AY394" s="13">
        <f t="shared" si="654"/>
        <v>9.0823090860647667E-5</v>
      </c>
      <c r="AZ394" s="13">
        <f t="shared" si="655"/>
        <v>1.4062013770546586E-4</v>
      </c>
      <c r="BA394" s="13">
        <f t="shared" si="656"/>
        <v>1.4514681190230214E-4</v>
      </c>
      <c r="BB394" s="13">
        <f t="shared" si="657"/>
        <v>1.1236440250931099E-4</v>
      </c>
      <c r="BC394" s="13">
        <f t="shared" si="658"/>
        <v>6.9588901255497449E-5</v>
      </c>
      <c r="BD394" s="13">
        <f t="shared" si="659"/>
        <v>1.9385288206307954E-2</v>
      </c>
      <c r="BE394" s="13">
        <f t="shared" si="660"/>
        <v>2.0338892250006294E-2</v>
      </c>
      <c r="BF394" s="13">
        <f t="shared" si="661"/>
        <v>1.06697030643774E-2</v>
      </c>
      <c r="BG394" s="13">
        <f t="shared" si="662"/>
        <v>3.7315229063814683E-3</v>
      </c>
      <c r="BH394" s="13">
        <f t="shared" si="663"/>
        <v>9.7877113708099046E-4</v>
      </c>
      <c r="BI394" s="13">
        <f t="shared" si="664"/>
        <v>2.0538379912276629E-4</v>
      </c>
      <c r="BJ394" s="14">
        <f t="shared" si="665"/>
        <v>9.4014622240359433E-2</v>
      </c>
      <c r="BK394" s="14">
        <f t="shared" si="666"/>
        <v>0.12767381052803353</v>
      </c>
      <c r="BL394" s="14">
        <f t="shared" si="667"/>
        <v>0.66130021433364006</v>
      </c>
      <c r="BM394" s="14">
        <f t="shared" si="668"/>
        <v>0.74376479348186486</v>
      </c>
      <c r="BN394" s="14">
        <f t="shared" si="669"/>
        <v>0.21751367668212479</v>
      </c>
    </row>
    <row r="395" spans="1:66" x14ac:dyDescent="0.25">
      <c r="A395" t="s">
        <v>349</v>
      </c>
      <c r="B395" t="s">
        <v>283</v>
      </c>
      <c r="C395" t="s">
        <v>278</v>
      </c>
      <c r="D395" t="s">
        <v>358</v>
      </c>
      <c r="E395" s="10">
        <f>VLOOKUP(A395,home!$A$2:$E$405,3,FALSE)</f>
        <v>1.4559</v>
      </c>
      <c r="F395" s="10">
        <f>VLOOKUP(B395,home!$B$2:$E$405,3,FALSE)</f>
        <v>1.8029999999999999</v>
      </c>
      <c r="G395" s="10">
        <f>VLOOKUP(C395,away!$B$2:$E$405,4,FALSE)</f>
        <v>0.85860000000000003</v>
      </c>
      <c r="H395" s="10">
        <f>VLOOKUP(A395,away!$A$2:$E$405,3,FALSE)</f>
        <v>1.0662</v>
      </c>
      <c r="I395" s="10">
        <f>VLOOKUP(C395,away!$B$2:$E$405,3,FALSE)</f>
        <v>1.0550999999999999</v>
      </c>
      <c r="J395" s="10">
        <f>VLOOKUP(B395,home!$B$2:$E$405,4,FALSE)</f>
        <v>1.1724000000000001</v>
      </c>
      <c r="K395" s="12">
        <f t="shared" si="614"/>
        <v>2.2538144392199997</v>
      </c>
      <c r="L395" s="12">
        <f t="shared" si="615"/>
        <v>1.318888589688</v>
      </c>
      <c r="M395" s="13">
        <f t="shared" si="616"/>
        <v>2.8079850359734801E-2</v>
      </c>
      <c r="N395" s="13">
        <f t="shared" si="617"/>
        <v>6.328677219190719E-2</v>
      </c>
      <c r="O395" s="13">
        <f t="shared" si="618"/>
        <v>3.7034194239600707E-2</v>
      </c>
      <c r="P395" s="13">
        <f t="shared" si="619"/>
        <v>8.3468201722090213E-2</v>
      </c>
      <c r="Q395" s="13">
        <f t="shared" si="620"/>
        <v>7.1318320488873613E-2</v>
      </c>
      <c r="R395" s="13">
        <f t="shared" si="621"/>
        <v>2.4421988105449221E-2</v>
      </c>
      <c r="S395" s="13">
        <f t="shared" si="622"/>
        <v>6.2027936487063833E-2</v>
      </c>
      <c r="T395" s="13">
        <f t="shared" si="623"/>
        <v>9.4060919128487297E-2</v>
      </c>
      <c r="U395" s="13">
        <f t="shared" si="624"/>
        <v>5.5042629426520537E-2</v>
      </c>
      <c r="V395" s="13">
        <f t="shared" si="625"/>
        <v>2.0486656797111619E-2</v>
      </c>
      <c r="W395" s="13">
        <f t="shared" si="626"/>
        <v>5.3579420166247622E-2</v>
      </c>
      <c r="X395" s="13">
        <f t="shared" si="627"/>
        <v>7.066528589936312E-2</v>
      </c>
      <c r="Y395" s="13">
        <f t="shared" si="628"/>
        <v>4.6599819629855169E-2</v>
      </c>
      <c r="Z395" s="13">
        <f t="shared" si="629"/>
        <v>1.0736627149924344E-2</v>
      </c>
      <c r="AA395" s="13">
        <f t="shared" si="630"/>
        <v>2.4198365299020957E-2</v>
      </c>
      <c r="AB395" s="13">
        <f t="shared" si="631"/>
        <v>2.7269312558226816E-2</v>
      </c>
      <c r="AC395" s="13">
        <f t="shared" si="632"/>
        <v>3.8060753089976017E-3</v>
      </c>
      <c r="AD395" s="13">
        <f t="shared" si="633"/>
        <v>3.0189517703931038E-2</v>
      </c>
      <c r="AE395" s="13">
        <f t="shared" si="634"/>
        <v>3.9816610427898511E-2</v>
      </c>
      <c r="AF395" s="13">
        <f t="shared" si="635"/>
        <v>2.6256836586703795E-2</v>
      </c>
      <c r="AG395" s="13">
        <f t="shared" si="636"/>
        <v>1.1543280725168682E-2</v>
      </c>
      <c r="AH395" s="13">
        <f t="shared" si="637"/>
        <v>3.5401037599424043E-3</v>
      </c>
      <c r="AI395" s="13">
        <f t="shared" si="638"/>
        <v>7.9787369704952017E-3</v>
      </c>
      <c r="AJ395" s="13">
        <f t="shared" si="639"/>
        <v>8.991296295420264E-3</v>
      </c>
      <c r="AK395" s="13">
        <f t="shared" si="640"/>
        <v>6.7549044726411605E-3</v>
      </c>
      <c r="AL395" s="13">
        <f t="shared" si="641"/>
        <v>4.525469439344675E-4</v>
      </c>
      <c r="AM395" s="13">
        <f t="shared" si="642"/>
        <v>1.3608314182841509E-2</v>
      </c>
      <c r="AN395" s="13">
        <f t="shared" si="643"/>
        <v>1.7947850300639043E-2</v>
      </c>
      <c r="AO395" s="13">
        <f t="shared" si="644"/>
        <v>1.1835607485470591E-2</v>
      </c>
      <c r="AP395" s="13">
        <f t="shared" si="645"/>
        <v>5.2032825548710138E-3</v>
      </c>
      <c r="AQ395" s="13">
        <f t="shared" si="646"/>
        <v>1.7156374976355024E-3</v>
      </c>
      <c r="AR395" s="13">
        <f t="shared" si="647"/>
        <v>9.3380049105992497E-4</v>
      </c>
      <c r="AS395" s="13">
        <f t="shared" si="648"/>
        <v>2.1046130301015848E-3</v>
      </c>
      <c r="AT395" s="13">
        <f t="shared" si="649"/>
        <v>2.3717036181067543E-3</v>
      </c>
      <c r="AU395" s="13">
        <f t="shared" si="650"/>
        <v>1.7817932866797731E-3</v>
      </c>
      <c r="AV395" s="13">
        <f t="shared" si="651"/>
        <v>1.0039578593060332E-3</v>
      </c>
      <c r="AW395" s="13">
        <f t="shared" si="652"/>
        <v>3.7366928718081227E-5</v>
      </c>
      <c r="AX395" s="13">
        <f t="shared" si="653"/>
        <v>5.1117691664550905E-3</v>
      </c>
      <c r="AY395" s="13">
        <f t="shared" si="654"/>
        <v>6.7418540267565573E-3</v>
      </c>
      <c r="AZ395" s="13">
        <f t="shared" si="655"/>
        <v>4.4458771746156605E-3</v>
      </c>
      <c r="BA395" s="13">
        <f t="shared" si="656"/>
        <v>1.9545388922516393E-3</v>
      </c>
      <c r="BB395" s="13">
        <f t="shared" si="657"/>
        <v>6.4445476077302805E-4</v>
      </c>
      <c r="BC395" s="13">
        <f t="shared" si="658"/>
        <v>1.699928061107313E-4</v>
      </c>
      <c r="BD395" s="13">
        <f t="shared" si="659"/>
        <v>2.0526313545066375E-4</v>
      </c>
      <c r="BE395" s="13">
        <f t="shared" si="660"/>
        <v>4.6262501851827658E-4</v>
      </c>
      <c r="BF395" s="13">
        <f t="shared" si="661"/>
        <v>5.2133547334045586E-4</v>
      </c>
      <c r="BG395" s="13">
        <f t="shared" si="662"/>
        <v>3.9166447249743751E-4</v>
      </c>
      <c r="BH395" s="13">
        <f t="shared" si="663"/>
        <v>2.2068476086105229E-4</v>
      </c>
      <c r="BI395" s="13">
        <f t="shared" si="664"/>
        <v>9.9476500108890411E-5</v>
      </c>
      <c r="BJ395" s="14">
        <f t="shared" si="665"/>
        <v>0.57669596179685623</v>
      </c>
      <c r="BK395" s="14">
        <f t="shared" si="666"/>
        <v>0.20506312164568907</v>
      </c>
      <c r="BL395" s="14">
        <f t="shared" si="667"/>
        <v>0.2053284487733481</v>
      </c>
      <c r="BM395" s="14">
        <f t="shared" si="668"/>
        <v>0.68351034516012354</v>
      </c>
      <c r="BN395" s="14">
        <f t="shared" si="669"/>
        <v>0.30760932710765576</v>
      </c>
    </row>
    <row r="396" spans="1:66" x14ac:dyDescent="0.25">
      <c r="A396" t="s">
        <v>349</v>
      </c>
      <c r="B396" t="s">
        <v>282</v>
      </c>
      <c r="C396" t="s">
        <v>280</v>
      </c>
      <c r="D396" t="s">
        <v>358</v>
      </c>
      <c r="E396" s="10">
        <f>VLOOKUP(A396,home!$A$2:$E$405,3,FALSE)</f>
        <v>1.4559</v>
      </c>
      <c r="F396" s="10">
        <f>VLOOKUP(B396,home!$B$2:$E$405,3,FALSE)</f>
        <v>0.53420000000000001</v>
      </c>
      <c r="G396" s="10">
        <f>VLOOKUP(C396,away!$B$2:$E$405,4,FALSE)</f>
        <v>0.76319999999999999</v>
      </c>
      <c r="H396" s="10">
        <f>VLOOKUP(A396,away!$A$2:$E$405,3,FALSE)</f>
        <v>1.0662</v>
      </c>
      <c r="I396" s="10">
        <f>VLOOKUP(C396,away!$B$2:$E$405,3,FALSE)</f>
        <v>0.72950000000000004</v>
      </c>
      <c r="J396" s="10">
        <f>VLOOKUP(B396,home!$B$2:$E$405,4,FALSE)</f>
        <v>0.93789999999999996</v>
      </c>
      <c r="K396" s="12">
        <f t="shared" si="614"/>
        <v>0.59357252649600001</v>
      </c>
      <c r="L396" s="12">
        <f t="shared" si="615"/>
        <v>0.72949196091000013</v>
      </c>
      <c r="M396" s="13">
        <f t="shared" si="616"/>
        <v>0.26631792226185569</v>
      </c>
      <c r="N396" s="13">
        <f t="shared" si="617"/>
        <v>0.15807900196813499</v>
      </c>
      <c r="O396" s="13">
        <f t="shared" si="618"/>
        <v>0.1942767833362781</v>
      </c>
      <c r="P396" s="13">
        <f t="shared" si="619"/>
        <v>0.11531736112443056</v>
      </c>
      <c r="Q396" s="13">
        <f t="shared" si="620"/>
        <v>4.691567629209601E-2</v>
      </c>
      <c r="R396" s="13">
        <f t="shared" si="621"/>
        <v>7.0861675817634348E-2</v>
      </c>
      <c r="S396" s="13">
        <f t="shared" si="622"/>
        <v>1.2483288454416375E-2</v>
      </c>
      <c r="T396" s="13">
        <f t="shared" si="623"/>
        <v>3.4224608695739921E-2</v>
      </c>
      <c r="U396" s="13">
        <f t="shared" si="624"/>
        <v>4.2061543946813718E-2</v>
      </c>
      <c r="V396" s="13">
        <f t="shared" si="625"/>
        <v>6.0059373585953256E-4</v>
      </c>
      <c r="W396" s="13">
        <f t="shared" si="626"/>
        <v>9.282618836322639E-3</v>
      </c>
      <c r="X396" s="13">
        <f t="shared" si="627"/>
        <v>6.7715958172891062E-3</v>
      </c>
      <c r="Y396" s="13">
        <f t="shared" si="628"/>
        <v>2.4699123556220916E-3</v>
      </c>
      <c r="Z396" s="13">
        <f t="shared" si="629"/>
        <v>1.7231007615191609E-2</v>
      </c>
      <c r="AA396" s="13">
        <f t="shared" si="630"/>
        <v>1.0227852724221097E-2</v>
      </c>
      <c r="AB396" s="13">
        <f t="shared" si="631"/>
        <v>3.035486191072456E-3</v>
      </c>
      <c r="AC396" s="13">
        <f t="shared" si="632"/>
        <v>1.6253807699779525E-5</v>
      </c>
      <c r="AD396" s="13">
        <f t="shared" si="633"/>
        <v>1.3774768787938468E-3</v>
      </c>
      <c r="AE396" s="13">
        <f t="shared" si="634"/>
        <v>1.0048583094195099E-3</v>
      </c>
      <c r="AF396" s="13">
        <f t="shared" si="635"/>
        <v>3.6651802928757283E-4</v>
      </c>
      <c r="AG396" s="13">
        <f t="shared" si="636"/>
        <v>8.9123985297953477E-5</v>
      </c>
      <c r="AH396" s="13">
        <f t="shared" si="637"/>
        <v>3.1424703834153174E-3</v>
      </c>
      <c r="AI396" s="13">
        <f t="shared" si="638"/>
        <v>1.8652840849226835E-3</v>
      </c>
      <c r="AJ396" s="13">
        <f t="shared" si="639"/>
        <v>5.5359069346016827E-4</v>
      </c>
      <c r="AK396" s="13">
        <f t="shared" si="640"/>
        <v>1.0953207552060825E-4</v>
      </c>
      <c r="AL396" s="13">
        <f t="shared" si="641"/>
        <v>2.8152010142518094E-7</v>
      </c>
      <c r="AM396" s="13">
        <f t="shared" si="642"/>
        <v>1.6352648622709761E-4</v>
      </c>
      <c r="AN396" s="13">
        <f t="shared" si="643"/>
        <v>1.1929125709852759E-4</v>
      </c>
      <c r="AO396" s="13">
        <f t="shared" si="644"/>
        <v>4.3511006530111911E-5</v>
      </c>
      <c r="AP396" s="13">
        <f t="shared" si="645"/>
        <v>1.0580309824939723E-5</v>
      </c>
      <c r="AQ396" s="13">
        <f t="shared" si="646"/>
        <v>1.9295627403076543E-6</v>
      </c>
      <c r="AR396" s="13">
        <f t="shared" si="647"/>
        <v>4.5848137641984815E-4</v>
      </c>
      <c r="AS396" s="13">
        <f t="shared" si="648"/>
        <v>2.7214194895289282E-4</v>
      </c>
      <c r="AT396" s="13">
        <f t="shared" si="649"/>
        <v>8.0767992102757011E-5</v>
      </c>
      <c r="AU396" s="13">
        <f t="shared" si="650"/>
        <v>1.5980553710814154E-5</v>
      </c>
      <c r="AV396" s="13">
        <f t="shared" si="651"/>
        <v>2.3714044102332457E-6</v>
      </c>
      <c r="AW396" s="13">
        <f t="shared" si="652"/>
        <v>3.3861111607712307E-9</v>
      </c>
      <c r="AX396" s="13">
        <f t="shared" si="653"/>
        <v>1.6177471596471944E-5</v>
      </c>
      <c r="AY396" s="13">
        <f t="shared" si="654"/>
        <v>1.1801335477476149E-5</v>
      </c>
      <c r="AZ396" s="13">
        <f t="shared" si="655"/>
        <v>4.3044896794104133E-6</v>
      </c>
      <c r="BA396" s="13">
        <f t="shared" si="656"/>
        <v>1.0466968723166537E-6</v>
      </c>
      <c r="BB396" s="13">
        <f t="shared" si="657"/>
        <v>1.9088923846615987E-7</v>
      </c>
      <c r="BC396" s="13">
        <f t="shared" si="658"/>
        <v>2.7850432977059132E-8</v>
      </c>
      <c r="BD396" s="13">
        <f t="shared" si="659"/>
        <v>5.5743079720871782E-5</v>
      </c>
      <c r="BE396" s="13">
        <f t="shared" si="660"/>
        <v>3.30875606645858E-5</v>
      </c>
      <c r="BF396" s="13">
        <f t="shared" si="661"/>
        <v>9.8199334896339301E-6</v>
      </c>
      <c r="BG396" s="13">
        <f t="shared" si="662"/>
        <v>1.9429475771548979E-6</v>
      </c>
      <c r="BH396" s="13">
        <f t="shared" si="663"/>
        <v>2.8832007555527857E-7</v>
      </c>
      <c r="BI396" s="13">
        <f t="shared" si="664"/>
        <v>3.4227775137372874E-8</v>
      </c>
      <c r="BJ396" s="14">
        <f t="shared" si="665"/>
        <v>0.26095377852372176</v>
      </c>
      <c r="BK396" s="14">
        <f t="shared" si="666"/>
        <v>0.39474750223984084</v>
      </c>
      <c r="BL396" s="14">
        <f t="shared" si="667"/>
        <v>0.32706487859823807</v>
      </c>
      <c r="BM396" s="14">
        <f t="shared" si="668"/>
        <v>0.1482169482271963</v>
      </c>
      <c r="BN396" s="14">
        <f t="shared" si="669"/>
        <v>0.85176842080042969</v>
      </c>
    </row>
    <row r="397" spans="1:66" x14ac:dyDescent="0.25">
      <c r="A397" t="s">
        <v>290</v>
      </c>
      <c r="B397" t="s">
        <v>313</v>
      </c>
      <c r="C397" t="s">
        <v>317</v>
      </c>
      <c r="D397" t="s">
        <v>358</v>
      </c>
      <c r="E397" s="10">
        <f>VLOOKUP(A397,home!$A$2:$E$405,3,FALSE)</f>
        <v>1.5758000000000001</v>
      </c>
      <c r="F397" s="10">
        <f>VLOOKUP(B397,home!$B$2:$E$405,3,FALSE)</f>
        <v>0.75</v>
      </c>
      <c r="G397" s="10">
        <f>VLOOKUP(C397,away!$B$2:$E$405,4,FALSE)</f>
        <v>1.0961000000000001</v>
      </c>
      <c r="H397" s="10">
        <f>VLOOKUP(A397,away!$A$2:$E$405,3,FALSE)</f>
        <v>1.1246</v>
      </c>
      <c r="I397" s="10">
        <f>VLOOKUP(C397,away!$B$2:$E$405,3,FALSE)</f>
        <v>1.0508999999999999</v>
      </c>
      <c r="J397" s="10">
        <f>VLOOKUP(B397,home!$B$2:$E$405,4,FALSE)</f>
        <v>1.2125999999999999</v>
      </c>
      <c r="K397" s="12">
        <f t="shared" si="614"/>
        <v>1.2954257850000002</v>
      </c>
      <c r="L397" s="12">
        <f t="shared" si="615"/>
        <v>1.4331017789639997</v>
      </c>
      <c r="M397" s="13">
        <f t="shared" si="616"/>
        <v>6.5315391635113906E-2</v>
      </c>
      <c r="N397" s="13">
        <f t="shared" si="617"/>
        <v>8.4611242481499885E-2</v>
      </c>
      <c r="O397" s="13">
        <f t="shared" si="618"/>
        <v>9.3603603946012082E-2</v>
      </c>
      <c r="P397" s="13">
        <f t="shared" si="619"/>
        <v>0.12125652212059182</v>
      </c>
      <c r="Q397" s="13">
        <f t="shared" si="620"/>
        <v>5.480379260571118E-2</v>
      </c>
      <c r="R397" s="13">
        <f t="shared" si="621"/>
        <v>6.7071745666235791E-2</v>
      </c>
      <c r="S397" s="13">
        <f t="shared" si="622"/>
        <v>5.6277486013254975E-2</v>
      </c>
      <c r="T397" s="13">
        <f t="shared" si="623"/>
        <v>7.8539412677218784E-2</v>
      </c>
      <c r="U397" s="13">
        <f t="shared" si="624"/>
        <v>8.6886468781003867E-2</v>
      </c>
      <c r="V397" s="13">
        <f t="shared" si="625"/>
        <v>1.1608650914728859E-2</v>
      </c>
      <c r="W397" s="13">
        <f t="shared" si="626"/>
        <v>2.3664748685743534E-2</v>
      </c>
      <c r="X397" s="13">
        <f t="shared" si="627"/>
        <v>3.3913993440275028E-2</v>
      </c>
      <c r="Y397" s="13">
        <f t="shared" si="628"/>
        <v>2.4301102165515783E-2</v>
      </c>
      <c r="Z397" s="13">
        <f t="shared" si="629"/>
        <v>3.2040212677501151E-2</v>
      </c>
      <c r="AA397" s="13">
        <f t="shared" si="630"/>
        <v>4.1505717659318889E-2</v>
      </c>
      <c r="AB397" s="13">
        <f t="shared" si="631"/>
        <v>2.6883788440405773E-2</v>
      </c>
      <c r="AC397" s="13">
        <f t="shared" si="632"/>
        <v>1.3469495868368405E-3</v>
      </c>
      <c r="AD397" s="13">
        <f t="shared" si="633"/>
        <v>7.6639814107642631E-3</v>
      </c>
      <c r="AE397" s="13">
        <f t="shared" si="634"/>
        <v>1.098326539371329E-2</v>
      </c>
      <c r="AF397" s="13">
        <f t="shared" si="635"/>
        <v>7.8700685872821266E-3</v>
      </c>
      <c r="AG397" s="13">
        <f t="shared" si="636"/>
        <v>3.7595364310009025E-3</v>
      </c>
      <c r="AH397" s="13">
        <f t="shared" si="637"/>
        <v>1.1479221446627955E-2</v>
      </c>
      <c r="AI397" s="13">
        <f t="shared" si="638"/>
        <v>1.4870479453686856E-2</v>
      </c>
      <c r="AJ397" s="13">
        <f t="shared" si="639"/>
        <v>9.6318012598093361E-3</v>
      </c>
      <c r="AK397" s="13">
        <f t="shared" si="640"/>
        <v>4.1590945693174997E-3</v>
      </c>
      <c r="AL397" s="13">
        <f t="shared" si="641"/>
        <v>1.0002323696321389E-4</v>
      </c>
      <c r="AM397" s="13">
        <f t="shared" si="642"/>
        <v>1.9856238270529389E-3</v>
      </c>
      <c r="AN397" s="13">
        <f t="shared" si="643"/>
        <v>2.8456010389028724E-3</v>
      </c>
      <c r="AO397" s="13">
        <f t="shared" si="644"/>
        <v>2.0390179555367562E-3</v>
      </c>
      <c r="AP397" s="13">
        <f t="shared" si="645"/>
        <v>9.7404008647308761E-4</v>
      </c>
      <c r="AQ397" s="13">
        <f t="shared" si="646"/>
        <v>3.4897464517670768E-4</v>
      </c>
      <c r="AR397" s="13">
        <f t="shared" si="647"/>
        <v>3.2901785352568384E-3</v>
      </c>
      <c r="AS397" s="13">
        <f t="shared" si="648"/>
        <v>4.2621821118252407E-3</v>
      </c>
      <c r="AT397" s="13">
        <f t="shared" si="649"/>
        <v>2.7606703040120857E-3</v>
      </c>
      <c r="AU397" s="13">
        <f t="shared" si="650"/>
        <v>1.1920811652336816E-3</v>
      </c>
      <c r="AV397" s="13">
        <f t="shared" si="651"/>
        <v>3.8606316981413944E-4</v>
      </c>
      <c r="AW397" s="13">
        <f t="shared" si="652"/>
        <v>5.1580788496561342E-6</v>
      </c>
      <c r="AX397" s="13">
        <f t="shared" si="653"/>
        <v>4.2870471747912702E-4</v>
      </c>
      <c r="AY397" s="13">
        <f t="shared" si="654"/>
        <v>6.1437749326959579E-4</v>
      </c>
      <c r="AZ397" s="13">
        <f t="shared" si="655"/>
        <v>4.402327392800503E-4</v>
      </c>
      <c r="BA397" s="13">
        <f t="shared" si="656"/>
        <v>2.1029944060681159E-4</v>
      </c>
      <c r="BB397" s="13">
        <f t="shared" si="657"/>
        <v>7.5345125612188963E-5</v>
      </c>
      <c r="BC397" s="13">
        <f t="shared" si="658"/>
        <v>2.1595446710218765E-5</v>
      </c>
      <c r="BD397" s="13">
        <f t="shared" si="659"/>
        <v>7.8586011866429116E-4</v>
      </c>
      <c r="BE397" s="13">
        <f t="shared" si="660"/>
        <v>1.0180234611208829E-3</v>
      </c>
      <c r="BF397" s="13">
        <f t="shared" si="661"/>
        <v>6.5938692063546845E-4</v>
      </c>
      <c r="BG397" s="13">
        <f t="shared" si="662"/>
        <v>2.8472893976097812E-4</v>
      </c>
      <c r="BH397" s="13">
        <f t="shared" si="663"/>
        <v>9.2211302575520766E-5</v>
      </c>
      <c r="BI397" s="13">
        <f t="shared" si="664"/>
        <v>2.3890579804953283E-5</v>
      </c>
      <c r="BJ397" s="14">
        <f t="shared" si="665"/>
        <v>0.34009495639482501</v>
      </c>
      <c r="BK397" s="14">
        <f t="shared" si="666"/>
        <v>0.25651940100075921</v>
      </c>
      <c r="BL397" s="14">
        <f t="shared" si="667"/>
        <v>0.37084719783112208</v>
      </c>
      <c r="BM397" s="14">
        <f t="shared" si="668"/>
        <v>0.51223025003462308</v>
      </c>
      <c r="BN397" s="14">
        <f t="shared" si="669"/>
        <v>0.48666229845516462</v>
      </c>
    </row>
    <row r="398" spans="1:66" x14ac:dyDescent="0.25">
      <c r="A398" t="s">
        <v>290</v>
      </c>
      <c r="B398" t="s">
        <v>304</v>
      </c>
      <c r="C398" t="s">
        <v>303</v>
      </c>
      <c r="D398" t="s">
        <v>358</v>
      </c>
      <c r="E398" s="10">
        <f>VLOOKUP(A398,home!$A$2:$E$405,3,FALSE)</f>
        <v>1.5758000000000001</v>
      </c>
      <c r="F398" s="10">
        <f>VLOOKUP(B398,home!$B$2:$E$405,3,FALSE)</f>
        <v>0.69230000000000003</v>
      </c>
      <c r="G398" s="10">
        <f>VLOOKUP(C398,away!$B$2:$E$405,4,FALSE)</f>
        <v>1.3327</v>
      </c>
      <c r="H398" s="10">
        <f>VLOOKUP(A398,away!$A$2:$E$405,3,FALSE)</f>
        <v>1.1246</v>
      </c>
      <c r="I398" s="10">
        <f>VLOOKUP(C398,away!$B$2:$E$405,3,FALSE)</f>
        <v>1.3338000000000001</v>
      </c>
      <c r="J398" s="10">
        <f>VLOOKUP(B398,home!$B$2:$E$405,4,FALSE)</f>
        <v>0.56589999999999996</v>
      </c>
      <c r="K398" s="12">
        <f t="shared" si="614"/>
        <v>1.4538775333180001</v>
      </c>
      <c r="L398" s="12">
        <f t="shared" si="615"/>
        <v>0.84884517853200003</v>
      </c>
      <c r="M398" s="13">
        <f t="shared" si="616"/>
        <v>9.9986239061308602E-2</v>
      </c>
      <c r="N398" s="13">
        <f t="shared" si="617"/>
        <v>0.14536774661219923</v>
      </c>
      <c r="O398" s="13">
        <f t="shared" si="618"/>
        <v>8.4872836946739735E-2</v>
      </c>
      <c r="P398" s="13">
        <f t="shared" si="619"/>
        <v>0.12339471082582679</v>
      </c>
      <c r="Q398" s="13">
        <f t="shared" si="620"/>
        <v>0.10567345043427014</v>
      </c>
      <c r="R398" s="13">
        <f t="shared" si="621"/>
        <v>3.6021949215286307E-2</v>
      </c>
      <c r="S398" s="13">
        <f t="shared" si="622"/>
        <v>3.8070875559318533E-2</v>
      </c>
      <c r="T398" s="13">
        <f t="shared" si="623"/>
        <v>8.9700398899970488E-2</v>
      </c>
      <c r="U398" s="13">
        <f t="shared" si="624"/>
        <v>5.2371502670426728E-2</v>
      </c>
      <c r="V398" s="13">
        <f t="shared" si="625"/>
        <v>5.2204346925154048E-3</v>
      </c>
      <c r="W398" s="13">
        <f t="shared" si="626"/>
        <v>5.1212085151526213E-2</v>
      </c>
      <c r="X398" s="13">
        <f t="shared" si="627"/>
        <v>4.3471131563443254E-2</v>
      </c>
      <c r="Y398" s="13">
        <f t="shared" si="628"/>
        <v>1.8450130216479524E-2</v>
      </c>
      <c r="Z398" s="13">
        <f t="shared" si="629"/>
        <v>1.0192352637573451E-2</v>
      </c>
      <c r="AA398" s="13">
        <f t="shared" si="630"/>
        <v>1.4818432511422503E-2</v>
      </c>
      <c r="AB398" s="13">
        <f t="shared" si="631"/>
        <v>1.0772093053673102E-2</v>
      </c>
      <c r="AC398" s="13">
        <f t="shared" si="632"/>
        <v>4.0266417866329093E-4</v>
      </c>
      <c r="AD398" s="13">
        <f t="shared" si="633"/>
        <v>1.8614025009043089E-2</v>
      </c>
      <c r="AE398" s="13">
        <f t="shared" si="634"/>
        <v>1.5800425382000292E-2</v>
      </c>
      <c r="AF398" s="13">
        <f t="shared" si="635"/>
        <v>6.7060574521327918E-3</v>
      </c>
      <c r="AG398" s="13">
        <f t="shared" si="636"/>
        <v>1.8974681784005036E-3</v>
      </c>
      <c r="AH398" s="13">
        <f t="shared" si="637"/>
        <v>2.1629323485755337E-3</v>
      </c>
      <c r="AI398" s="13">
        <f t="shared" si="638"/>
        <v>3.1446387476807059E-3</v>
      </c>
      <c r="AJ398" s="13">
        <f t="shared" si="639"/>
        <v>2.2859598128271148E-3</v>
      </c>
      <c r="AK398" s="13">
        <f t="shared" si="640"/>
        <v>1.1078352046457211E-3</v>
      </c>
      <c r="AL398" s="13">
        <f t="shared" si="641"/>
        <v>1.9877387269505939E-5</v>
      </c>
      <c r="AM398" s="13">
        <f t="shared" si="642"/>
        <v>5.4125025530534221E-3</v>
      </c>
      <c r="AN398" s="13">
        <f t="shared" si="643"/>
        <v>4.5943766959515376E-3</v>
      </c>
      <c r="AO398" s="13">
        <f t="shared" si="644"/>
        <v>1.9499572533591219E-3</v>
      </c>
      <c r="AP398" s="13">
        <f t="shared" si="645"/>
        <v>5.5173727095246419E-4</v>
      </c>
      <c r="AQ398" s="13">
        <f t="shared" si="646"/>
        <v>1.170848805661007E-4</v>
      </c>
      <c r="AR398" s="13">
        <f t="shared" si="647"/>
        <v>3.6719893911584754E-4</v>
      </c>
      <c r="AS398" s="13">
        <f t="shared" si="648"/>
        <v>5.3386228783873502E-4</v>
      </c>
      <c r="AT398" s="13">
        <f t="shared" si="649"/>
        <v>3.8808519308724209E-4</v>
      </c>
      <c r="AU398" s="13">
        <f t="shared" si="650"/>
        <v>1.8807611441430645E-4</v>
      </c>
      <c r="AV398" s="13">
        <f t="shared" si="651"/>
        <v>6.8359909325176505E-5</v>
      </c>
      <c r="AW398" s="13">
        <f t="shared" si="652"/>
        <v>6.8141722887755861E-7</v>
      </c>
      <c r="AX398" s="13">
        <f t="shared" si="653"/>
        <v>1.311519310151782E-3</v>
      </c>
      <c r="AY398" s="13">
        <f t="shared" si="654"/>
        <v>1.113276842973955E-3</v>
      </c>
      <c r="AZ398" s="13">
        <f t="shared" si="655"/>
        <v>4.7249984026488407E-4</v>
      </c>
      <c r="BA398" s="13">
        <f t="shared" si="656"/>
        <v>1.336930704219957E-4</v>
      </c>
      <c r="BB398" s="13">
        <f t="shared" si="657"/>
        <v>2.837117955771254E-5</v>
      </c>
      <c r="BC398" s="13">
        <f t="shared" si="658"/>
        <v>4.8165477953659888E-6</v>
      </c>
      <c r="BD398" s="13">
        <f t="shared" si="659"/>
        <v>5.1949174838425415E-5</v>
      </c>
      <c r="BE398" s="13">
        <f t="shared" si="660"/>
        <v>7.5527738171995464E-5</v>
      </c>
      <c r="BF398" s="13">
        <f t="shared" si="661"/>
        <v>5.4904040835294261E-5</v>
      </c>
      <c r="BG398" s="13">
        <f t="shared" si="662"/>
        <v>2.6607917152936125E-5</v>
      </c>
      <c r="BH398" s="13">
        <f t="shared" si="663"/>
        <v>9.6711632392601264E-6</v>
      </c>
      <c r="BI398" s="13">
        <f t="shared" si="664"/>
        <v>2.8121373909222444E-6</v>
      </c>
      <c r="BJ398" s="14">
        <f t="shared" si="665"/>
        <v>0.51258275434451372</v>
      </c>
      <c r="BK398" s="14">
        <f t="shared" si="666"/>
        <v>0.26820807854787609</v>
      </c>
      <c r="BL398" s="14">
        <f t="shared" si="667"/>
        <v>0.20932523512668763</v>
      </c>
      <c r="BM398" s="14">
        <f t="shared" si="668"/>
        <v>0.40387889213527506</v>
      </c>
      <c r="BN398" s="14">
        <f t="shared" si="669"/>
        <v>0.59531693309563083</v>
      </c>
    </row>
    <row r="399" spans="1:66" x14ac:dyDescent="0.25">
      <c r="A399" t="s">
        <v>338</v>
      </c>
      <c r="B399" t="s">
        <v>91</v>
      </c>
      <c r="C399" t="s">
        <v>84</v>
      </c>
      <c r="D399" t="s">
        <v>359</v>
      </c>
      <c r="E399" s="10">
        <f>VLOOKUP(A399,home!$A$2:$E$405,3,FALSE)</f>
        <v>1.3308</v>
      </c>
      <c r="F399" s="10">
        <f>VLOOKUP(B399,home!$B$2:$E$405,3,FALSE)</f>
        <v>1.2022999999999999</v>
      </c>
      <c r="G399" s="10">
        <f>VLOOKUP(C399,away!$B$2:$E$405,4,FALSE)</f>
        <v>0.75139999999999996</v>
      </c>
      <c r="H399" s="10">
        <f>VLOOKUP(A399,away!$A$2:$E$405,3,FALSE)</f>
        <v>0.86150000000000004</v>
      </c>
      <c r="I399" s="10">
        <f>VLOOKUP(C399,away!$B$2:$E$405,3,FALSE)</f>
        <v>1.1608000000000001</v>
      </c>
      <c r="J399" s="10">
        <f>VLOOKUP(B399,home!$B$2:$E$405,4,FALSE)</f>
        <v>1.3929</v>
      </c>
      <c r="K399" s="12">
        <f t="shared" si="614"/>
        <v>1.2022556591759999</v>
      </c>
      <c r="L399" s="12">
        <f t="shared" si="615"/>
        <v>1.3929406726800002</v>
      </c>
      <c r="M399" s="13">
        <f t="shared" si="616"/>
        <v>7.4631222149606352E-2</v>
      </c>
      <c r="N399" s="13">
        <f t="shared" si="617"/>
        <v>8.9725809180585453E-2</v>
      </c>
      <c r="O399" s="13">
        <f t="shared" si="618"/>
        <v>0.10395686478400319</v>
      </c>
      <c r="P399" s="13">
        <f t="shared" si="619"/>
        <v>0.12498272899676204</v>
      </c>
      <c r="Q399" s="13">
        <f t="shared" si="620"/>
        <v>5.3936680930752386E-2</v>
      </c>
      <c r="R399" s="13">
        <f t="shared" si="621"/>
        <v>7.2402872580966615E-2</v>
      </c>
      <c r="S399" s="13">
        <f t="shared" si="622"/>
        <v>5.2326231895830154E-2</v>
      </c>
      <c r="T399" s="13">
        <f t="shared" si="623"/>
        <v>7.513059661780877E-2</v>
      </c>
      <c r="U399" s="13">
        <f t="shared" si="624"/>
        <v>8.7046763301065935E-2</v>
      </c>
      <c r="V399" s="13">
        <f t="shared" si="625"/>
        <v>9.7365792196318374E-3</v>
      </c>
      <c r="W399" s="13">
        <f t="shared" si="626"/>
        <v>2.1615226628722416E-2</v>
      </c>
      <c r="X399" s="13">
        <f t="shared" si="627"/>
        <v>3.0108728320343253E-2</v>
      </c>
      <c r="Y399" s="13">
        <f t="shared" si="628"/>
        <v>2.0969836140039156E-2</v>
      </c>
      <c r="Z399" s="13">
        <f t="shared" si="629"/>
        <v>3.3617635345631988E-2</v>
      </c>
      <c r="AA399" s="13">
        <f t="shared" si="630"/>
        <v>4.0416992342401169E-2</v>
      </c>
      <c r="AB399" s="13">
        <f t="shared" si="631"/>
        <v>2.4295778885262437E-2</v>
      </c>
      <c r="AC399" s="13">
        <f t="shared" si="632"/>
        <v>1.0190978109698987E-3</v>
      </c>
      <c r="AD399" s="13">
        <f t="shared" si="633"/>
        <v>6.496757134688327E-3</v>
      </c>
      <c r="AE399" s="13">
        <f t="shared" si="634"/>
        <v>9.0495972534313483E-3</v>
      </c>
      <c r="AF399" s="13">
        <f t="shared" si="635"/>
        <v>6.3027760428388726E-3</v>
      </c>
      <c r="AG399" s="13">
        <f t="shared" si="636"/>
        <v>2.9264643669544557E-3</v>
      </c>
      <c r="AH399" s="13">
        <f t="shared" si="637"/>
        <v>1.1706842898063905E-2</v>
      </c>
      <c r="AI399" s="13">
        <f t="shared" si="638"/>
        <v>1.407461812528169E-2</v>
      </c>
      <c r="AJ399" s="13">
        <f t="shared" si="639"/>
        <v>8.4606446459305103E-3</v>
      </c>
      <c r="AK399" s="13">
        <f t="shared" si="640"/>
        <v>3.390619301949024E-3</v>
      </c>
      <c r="AL399" s="13">
        <f t="shared" si="641"/>
        <v>6.8266134125108196E-5</v>
      </c>
      <c r="AM399" s="13">
        <f t="shared" si="642"/>
        <v>1.5621526062942189E-3</v>
      </c>
      <c r="AN399" s="13">
        <f t="shared" si="643"/>
        <v>2.1759859022402847E-3</v>
      </c>
      <c r="AO399" s="13">
        <f t="shared" si="644"/>
        <v>1.5155096332043899E-3</v>
      </c>
      <c r="AP399" s="13">
        <f t="shared" si="645"/>
        <v>7.0367166930958085E-4</v>
      </c>
      <c r="AQ399" s="13">
        <f t="shared" si="646"/>
        <v>2.4504322209848681E-4</v>
      </c>
      <c r="AR399" s="13">
        <f t="shared" si="647"/>
        <v>3.2613875242776444E-3</v>
      </c>
      <c r="AS399" s="13">
        <f t="shared" si="648"/>
        <v>3.9210216078288014E-3</v>
      </c>
      <c r="AT399" s="13">
        <f t="shared" si="649"/>
        <v>2.3570352088817781E-3</v>
      </c>
      <c r="AU399" s="13">
        <f t="shared" si="650"/>
        <v>9.4458630625173358E-4</v>
      </c>
      <c r="AV399" s="13">
        <f t="shared" si="651"/>
        <v>2.8390855806782533E-4</v>
      </c>
      <c r="AW399" s="13">
        <f t="shared" si="652"/>
        <v>3.1756472750147271E-6</v>
      </c>
      <c r="AX399" s="13">
        <f t="shared" si="653"/>
        <v>3.1301780190229355E-4</v>
      </c>
      <c r="AY399" s="13">
        <f t="shared" si="654"/>
        <v>4.3601522754259581E-4</v>
      </c>
      <c r="AZ399" s="13">
        <f t="shared" si="655"/>
        <v>3.0367167217595339E-4</v>
      </c>
      <c r="BA399" s="13">
        <f t="shared" si="656"/>
        <v>1.4099887443821098E-4</v>
      </c>
      <c r="BB399" s="13">
        <f t="shared" si="657"/>
        <v>4.9100766751771166E-5</v>
      </c>
      <c r="BC399" s="13">
        <f t="shared" si="658"/>
        <v>1.3678891013663188E-5</v>
      </c>
      <c r="BD399" s="13">
        <f t="shared" si="659"/>
        <v>7.5715322198957515E-4</v>
      </c>
      <c r="BE399" s="13">
        <f t="shared" si="660"/>
        <v>9.1029174600030876E-4</v>
      </c>
      <c r="BF399" s="13">
        <f t="shared" si="661"/>
        <v>5.4720170156503673E-4</v>
      </c>
      <c r="BG399" s="13">
        <f t="shared" si="662"/>
        <v>2.1929211413910052E-4</v>
      </c>
      <c r="BH399" s="13">
        <f t="shared" si="663"/>
        <v>6.591129630910075E-5</v>
      </c>
      <c r="BI399" s="13">
        <f t="shared" si="664"/>
        <v>1.5848445798248514E-5</v>
      </c>
      <c r="BJ399" s="14">
        <f t="shared" si="665"/>
        <v>0.32372131888313588</v>
      </c>
      <c r="BK399" s="14">
        <f t="shared" si="666"/>
        <v>0.2632001414344679</v>
      </c>
      <c r="BL399" s="14">
        <f t="shared" si="667"/>
        <v>0.37903563459603351</v>
      </c>
      <c r="BM399" s="14">
        <f t="shared" si="668"/>
        <v>0.47950571205632575</v>
      </c>
      <c r="BN399" s="14">
        <f t="shared" si="669"/>
        <v>0.51963617862267597</v>
      </c>
    </row>
    <row r="400" spans="1:66" x14ac:dyDescent="0.25">
      <c r="A400" t="s">
        <v>338</v>
      </c>
      <c r="B400" t="s">
        <v>87</v>
      </c>
      <c r="C400" t="s">
        <v>77</v>
      </c>
      <c r="D400" t="s">
        <v>359</v>
      </c>
      <c r="E400" s="10">
        <f>VLOOKUP(A400,home!$A$2:$E$405,3,FALSE)</f>
        <v>1.3308</v>
      </c>
      <c r="F400" s="10">
        <f>VLOOKUP(B400,home!$B$2:$E$405,3,FALSE)</f>
        <v>0.60109999999999997</v>
      </c>
      <c r="G400" s="10">
        <f>VLOOKUP(C400,away!$B$2:$E$405,4,FALSE)</f>
        <v>0.60109999999999997</v>
      </c>
      <c r="H400" s="10">
        <f>VLOOKUP(A400,away!$A$2:$E$405,3,FALSE)</f>
        <v>0.86150000000000004</v>
      </c>
      <c r="I400" s="10">
        <f>VLOOKUP(C400,away!$B$2:$E$405,3,FALSE)</f>
        <v>0.46429999999999999</v>
      </c>
      <c r="J400" s="10">
        <f>VLOOKUP(B400,home!$B$2:$E$405,4,FALSE)</f>
        <v>0.23219999999999999</v>
      </c>
      <c r="K400" s="12">
        <f t="shared" si="614"/>
        <v>0.48084626626799992</v>
      </c>
      <c r="L400" s="12">
        <f t="shared" si="615"/>
        <v>9.2878711289999999E-2</v>
      </c>
      <c r="M400" s="13">
        <f t="shared" si="616"/>
        <v>0.56342278772701559</v>
      </c>
      <c r="N400" s="13">
        <f t="shared" si="617"/>
        <v>0.27091974380884332</v>
      </c>
      <c r="O400" s="13">
        <f t="shared" si="618"/>
        <v>5.2329982435504442E-2</v>
      </c>
      <c r="P400" s="13">
        <f t="shared" si="619"/>
        <v>2.5162676667982331E-2</v>
      </c>
      <c r="Q400" s="13">
        <f t="shared" si="620"/>
        <v>6.5135373634382696E-2</v>
      </c>
      <c r="R400" s="13">
        <f t="shared" si="621"/>
        <v>2.4301706652189942E-3</v>
      </c>
      <c r="S400" s="13">
        <f t="shared" si="622"/>
        <v>2.8094368513729474E-4</v>
      </c>
      <c r="T400" s="13">
        <f t="shared" si="623"/>
        <v>6.0496895625541088E-3</v>
      </c>
      <c r="U400" s="13">
        <f t="shared" si="624"/>
        <v>1.168538490764575E-3</v>
      </c>
      <c r="V400" s="13">
        <f t="shared" si="625"/>
        <v>1.394116907707469E-6</v>
      </c>
      <c r="W400" s="13">
        <f t="shared" si="626"/>
        <v>1.0440033738021347E-2</v>
      </c>
      <c r="X400" s="13">
        <f t="shared" si="627"/>
        <v>9.6965687941154429E-4</v>
      </c>
      <c r="Y400" s="13">
        <f t="shared" si="628"/>
        <v>4.5030240676613588E-5</v>
      </c>
      <c r="Z400" s="13">
        <f t="shared" si="629"/>
        <v>7.5237039866767383E-5</v>
      </c>
      <c r="AA400" s="13">
        <f t="shared" si="630"/>
        <v>3.6177449704991761E-5</v>
      </c>
      <c r="AB400" s="13">
        <f t="shared" si="631"/>
        <v>8.6978958068718201E-6</v>
      </c>
      <c r="AC400" s="13">
        <f t="shared" si="632"/>
        <v>3.8913620630621922E-9</v>
      </c>
      <c r="AD400" s="13">
        <f t="shared" si="633"/>
        <v>1.2550128106598789E-3</v>
      </c>
      <c r="AE400" s="13">
        <f t="shared" si="634"/>
        <v>1.1656397250653034E-4</v>
      </c>
      <c r="AF400" s="13">
        <f t="shared" si="635"/>
        <v>5.4131557746247647E-6</v>
      </c>
      <c r="AG400" s="13">
        <f t="shared" si="636"/>
        <v>1.6758897745305659E-7</v>
      </c>
      <c r="AH400" s="13">
        <f t="shared" si="637"/>
        <v>1.7469798260249278E-6</v>
      </c>
      <c r="AI400" s="13">
        <f t="shared" si="638"/>
        <v>8.4002872658960674E-7</v>
      </c>
      <c r="AJ400" s="13">
        <f t="shared" si="639"/>
        <v>2.0196233836923744E-7</v>
      </c>
      <c r="AK400" s="13">
        <f t="shared" si="640"/>
        <v>3.2370945443867411E-8</v>
      </c>
      <c r="AL400" s="13">
        <f t="shared" si="641"/>
        <v>6.9515885778002021E-12</v>
      </c>
      <c r="AM400" s="13">
        <f t="shared" si="642"/>
        <v>1.2069364482486229E-4</v>
      </c>
      <c r="AN400" s="13">
        <f t="shared" si="643"/>
        <v>1.1209870192226189E-5</v>
      </c>
      <c r="AO400" s="13">
        <f t="shared" si="644"/>
        <v>5.2057914859107653E-7</v>
      </c>
      <c r="AP400" s="13">
        <f t="shared" si="645"/>
        <v>1.6116906815194866E-8</v>
      </c>
      <c r="AQ400" s="13">
        <f t="shared" si="646"/>
        <v>3.7422938374407954E-10</v>
      </c>
      <c r="AR400" s="13">
        <f t="shared" si="647"/>
        <v>3.2451446978164772E-8</v>
      </c>
      <c r="AS400" s="13">
        <f t="shared" si="648"/>
        <v>1.56041571144445E-8</v>
      </c>
      <c r="AT400" s="13">
        <f t="shared" si="649"/>
        <v>3.7516003433699417E-9</v>
      </c>
      <c r="AU400" s="13">
        <f t="shared" si="650"/>
        <v>6.0131433921306096E-10</v>
      </c>
      <c r="AV400" s="13">
        <f t="shared" si="651"/>
        <v>7.22849387160025E-11</v>
      </c>
      <c r="AW400" s="13">
        <f t="shared" si="652"/>
        <v>8.6239055052984073E-15</v>
      </c>
      <c r="AX400" s="13">
        <f t="shared" si="653"/>
        <v>9.6725147460518453E-6</v>
      </c>
      <c r="AY400" s="13">
        <f t="shared" si="654"/>
        <v>8.9837070454681713E-7</v>
      </c>
      <c r="AZ400" s="13">
        <f t="shared" si="655"/>
        <v>4.1719756649498856E-8</v>
      </c>
      <c r="BA400" s="13">
        <f t="shared" si="656"/>
        <v>1.2916257443126205E-9</v>
      </c>
      <c r="BB400" s="13">
        <f t="shared" si="657"/>
        <v>2.9991133650185823E-11</v>
      </c>
      <c r="BC400" s="13">
        <f t="shared" si="658"/>
        <v>5.5710756871108308E-13</v>
      </c>
      <c r="BD400" s="13">
        <f t="shared" si="659"/>
        <v>5.0234142913795063E-10</v>
      </c>
      <c r="BE400" s="13">
        <f t="shared" si="660"/>
        <v>2.4154900059271467E-10</v>
      </c>
      <c r="BF400" s="13">
        <f t="shared" si="661"/>
        <v>5.8073967527886862E-11</v>
      </c>
      <c r="BG400" s="13">
        <f t="shared" si="662"/>
        <v>9.3082168177178221E-12</v>
      </c>
      <c r="BH400" s="13">
        <f t="shared" si="663"/>
        <v>1.1189553256031549E-12</v>
      </c>
      <c r="BI400" s="13">
        <f t="shared" si="664"/>
        <v>1.0760909808739428E-13</v>
      </c>
      <c r="BJ400" s="14">
        <f t="shared" si="665"/>
        <v>0.3550797399044911</v>
      </c>
      <c r="BK400" s="14">
        <f t="shared" si="666"/>
        <v>0.58886870446606099</v>
      </c>
      <c r="BL400" s="14">
        <f t="shared" si="667"/>
        <v>5.5976441572139206E-2</v>
      </c>
      <c r="BM400" s="14">
        <f t="shared" si="668"/>
        <v>2.0598489672915016E-2</v>
      </c>
      <c r="BN400" s="14">
        <f t="shared" si="669"/>
        <v>0.97940073493894741</v>
      </c>
    </row>
    <row r="401" spans="1:66" x14ac:dyDescent="0.25">
      <c r="A401" t="s">
        <v>338</v>
      </c>
      <c r="B401" t="s">
        <v>88</v>
      </c>
      <c r="C401" t="s">
        <v>73</v>
      </c>
      <c r="D401" t="s">
        <v>359</v>
      </c>
      <c r="E401" s="10">
        <f>VLOOKUP(A401,home!$A$2:$E$405,3,FALSE)</f>
        <v>1.3308</v>
      </c>
      <c r="F401" s="10">
        <f>VLOOKUP(B401,home!$B$2:$E$405,3,FALSE)</f>
        <v>0.75139999999999996</v>
      </c>
      <c r="G401" s="10">
        <f>VLOOKUP(C401,away!$B$2:$E$405,4,FALSE)</f>
        <v>1.8033999999999999</v>
      </c>
      <c r="H401" s="10">
        <f>VLOOKUP(A401,away!$A$2:$E$405,3,FALSE)</f>
        <v>0.86150000000000004</v>
      </c>
      <c r="I401" s="10">
        <f>VLOOKUP(C401,away!$B$2:$E$405,3,FALSE)</f>
        <v>0.23219999999999999</v>
      </c>
      <c r="J401" s="10">
        <f>VLOOKUP(B401,home!$B$2:$E$405,4,FALSE)</f>
        <v>1.6251</v>
      </c>
      <c r="K401" s="12">
        <f t="shared" si="614"/>
        <v>1.8033334906079999</v>
      </c>
      <c r="L401" s="12">
        <f t="shared" si="615"/>
        <v>0.32508549152999999</v>
      </c>
      <c r="M401" s="13">
        <f t="shared" si="616"/>
        <v>0.11902532633885449</v>
      </c>
      <c r="N401" s="13">
        <f t="shared" si="617"/>
        <v>0.21464235721740274</v>
      </c>
      <c r="O401" s="13">
        <f t="shared" si="618"/>
        <v>3.8693406717385158E-2</v>
      </c>
      <c r="P401" s="13">
        <f t="shared" si="619"/>
        <v>6.9777116199177203E-2</v>
      </c>
      <c r="Q401" s="13">
        <f t="shared" si="620"/>
        <v>0.19353587563659405</v>
      </c>
      <c r="R401" s="13">
        <f t="shared" si="621"/>
        <v>6.2893325708456771E-3</v>
      </c>
      <c r="S401" s="13">
        <f t="shared" si="622"/>
        <v>1.0226491484703658E-2</v>
      </c>
      <c r="T401" s="13">
        <f t="shared" si="623"/>
        <v>6.2915705260011126E-2</v>
      </c>
      <c r="U401" s="13">
        <f t="shared" si="624"/>
        <v>1.134176405857772E-2</v>
      </c>
      <c r="V401" s="13">
        <f t="shared" si="625"/>
        <v>6.6612815065610401E-4</v>
      </c>
      <c r="W401" s="13">
        <f t="shared" si="626"/>
        <v>0.11633657538987163</v>
      </c>
      <c r="X401" s="13">
        <f t="shared" si="627"/>
        <v>3.781933279353332E-2</v>
      </c>
      <c r="Y401" s="13">
        <f t="shared" si="628"/>
        <v>6.1472581952612118E-3</v>
      </c>
      <c r="Z401" s="13">
        <f t="shared" si="629"/>
        <v>6.81523590063002E-4</v>
      </c>
      <c r="AA401" s="13">
        <f t="shared" si="630"/>
        <v>1.2290143146000089E-3</v>
      </c>
      <c r="AB401" s="13">
        <f t="shared" si="631"/>
        <v>1.1081613369774163E-3</v>
      </c>
      <c r="AC401" s="13">
        <f t="shared" si="632"/>
        <v>2.4406833613476187E-5</v>
      </c>
      <c r="AD401" s="13">
        <f t="shared" si="633"/>
        <v>5.2448410645799519E-2</v>
      </c>
      <c r="AE401" s="13">
        <f t="shared" si="634"/>
        <v>1.7050217354757018E-2</v>
      </c>
      <c r="AF401" s="13">
        <f t="shared" si="635"/>
        <v>2.77138914473226E-3</v>
      </c>
      <c r="AG401" s="13">
        <f t="shared" si="636"/>
        <v>3.0031280077873109E-4</v>
      </c>
      <c r="AH401" s="13">
        <f t="shared" si="637"/>
        <v>5.5388357816230305E-5</v>
      </c>
      <c r="AI401" s="13">
        <f t="shared" si="638"/>
        <v>9.9883680639787471E-5</v>
      </c>
      <c r="AJ401" s="13">
        <f t="shared" si="639"/>
        <v>9.0061793231461327E-5</v>
      </c>
      <c r="AK401" s="13">
        <f t="shared" si="640"/>
        <v>5.413714931950236E-5</v>
      </c>
      <c r="AL401" s="13">
        <f t="shared" si="641"/>
        <v>5.7232809772035003E-7</v>
      </c>
      <c r="AM401" s="13">
        <f t="shared" si="642"/>
        <v>1.8916395089346276E-2</v>
      </c>
      <c r="AN401" s="13">
        <f t="shared" si="643"/>
        <v>6.1494455955958113E-3</v>
      </c>
      <c r="AO401" s="13">
        <f t="shared" si="644"/>
        <v>9.9954777204062885E-4</v>
      </c>
      <c r="AP401" s="13">
        <f t="shared" si="645"/>
        <v>1.0831282626051475E-4</v>
      </c>
      <c r="AQ401" s="13">
        <f t="shared" si="646"/>
        <v>8.8027320909757317E-6</v>
      </c>
      <c r="AR401" s="13">
        <f t="shared" si="647"/>
        <v>3.6011903051457488E-6</v>
      </c>
      <c r="AS401" s="13">
        <f t="shared" si="648"/>
        <v>6.4941470833221707E-6</v>
      </c>
      <c r="AT401" s="13">
        <f t="shared" si="649"/>
        <v>5.8555564641445664E-6</v>
      </c>
      <c r="AU401" s="13">
        <f t="shared" si="650"/>
        <v>3.5198403593126862E-6</v>
      </c>
      <c r="AV401" s="13">
        <f t="shared" si="651"/>
        <v>1.5868615003855665E-6</v>
      </c>
      <c r="AW401" s="13">
        <f t="shared" si="652"/>
        <v>9.320006227776914E-9</v>
      </c>
      <c r="AX401" s="13">
        <f t="shared" si="653"/>
        <v>5.6854281310318071E-3</v>
      </c>
      <c r="AY401" s="13">
        <f t="shared" si="654"/>
        <v>1.8482501985349639E-3</v>
      </c>
      <c r="AZ401" s="13">
        <f t="shared" si="655"/>
        <v>3.0041966213057933E-4</v>
      </c>
      <c r="BA401" s="13">
        <f t="shared" si="656"/>
        <v>3.2554024509665314E-5</v>
      </c>
      <c r="BB401" s="13">
        <f t="shared" si="657"/>
        <v>2.6457102647510534E-6</v>
      </c>
      <c r="BC401" s="13">
        <f t="shared" si="658"/>
        <v>1.7201640437251252E-7</v>
      </c>
      <c r="BD401" s="13">
        <f t="shared" si="659"/>
        <v>1.9511578674022943E-7</v>
      </c>
      <c r="BE401" s="13">
        <f t="shared" si="660"/>
        <v>3.5185883277498403E-7</v>
      </c>
      <c r="BF401" s="13">
        <f t="shared" si="661"/>
        <v>3.1725940855468423E-7</v>
      </c>
      <c r="BG401" s="13">
        <f t="shared" si="662"/>
        <v>1.9070817221904942E-7</v>
      </c>
      <c r="BH401" s="13">
        <f t="shared" si="663"/>
        <v>8.5977608473812547E-8</v>
      </c>
      <c r="BI401" s="13">
        <f t="shared" si="664"/>
        <v>3.1009260160641651E-8</v>
      </c>
      <c r="BJ401" s="14">
        <f t="shared" si="665"/>
        <v>0.73801940819695189</v>
      </c>
      <c r="BK401" s="14">
        <f t="shared" si="666"/>
        <v>0.20156829153363764</v>
      </c>
      <c r="BL401" s="14">
        <f t="shared" si="667"/>
        <v>5.8983379504174198E-2</v>
      </c>
      <c r="BM401" s="14">
        <f t="shared" si="668"/>
        <v>0.35544094726603875</v>
      </c>
      <c r="BN401" s="14">
        <f t="shared" si="669"/>
        <v>0.64196341468025919</v>
      </c>
    </row>
    <row r="402" spans="1:66" x14ac:dyDescent="0.25">
      <c r="A402" t="s">
        <v>338</v>
      </c>
      <c r="B402" t="s">
        <v>80</v>
      </c>
      <c r="C402" t="s">
        <v>76</v>
      </c>
      <c r="D402" t="s">
        <v>359</v>
      </c>
      <c r="E402" s="10">
        <f>VLOOKUP(A402,home!$A$2:$E$405,3,FALSE)</f>
        <v>1.3308</v>
      </c>
      <c r="F402" s="10">
        <f>VLOOKUP(B402,home!$B$2:$E$405,3,FALSE)</f>
        <v>1.2022999999999999</v>
      </c>
      <c r="G402" s="10">
        <f>VLOOKUP(C402,away!$B$2:$E$405,4,FALSE)</f>
        <v>0.501</v>
      </c>
      <c r="H402" s="10">
        <f>VLOOKUP(A402,away!$A$2:$E$405,3,FALSE)</f>
        <v>0.86150000000000004</v>
      </c>
      <c r="I402" s="10">
        <f>VLOOKUP(C402,away!$B$2:$E$405,3,FALSE)</f>
        <v>1.1608000000000001</v>
      </c>
      <c r="J402" s="10">
        <f>VLOOKUP(B402,home!$B$2:$E$405,4,FALSE)</f>
        <v>0.46429999999999999</v>
      </c>
      <c r="K402" s="12">
        <f t="shared" si="614"/>
        <v>0.80161044083999988</v>
      </c>
      <c r="L402" s="12">
        <f t="shared" si="615"/>
        <v>0.46431355756000009</v>
      </c>
      <c r="M402" s="13">
        <f t="shared" si="616"/>
        <v>0.28197862792952327</v>
      </c>
      <c r="N402" s="13">
        <f t="shared" si="617"/>
        <v>0.22603701224204348</v>
      </c>
      <c r="O402" s="13">
        <f t="shared" si="618"/>
        <v>0.13092649988984456</v>
      </c>
      <c r="P402" s="13">
        <f t="shared" si="619"/>
        <v>0.10495204929433651</v>
      </c>
      <c r="Q402" s="13">
        <f t="shared" si="620"/>
        <v>9.0596814514750434E-2</v>
      </c>
      <c r="R402" s="13">
        <f t="shared" si="621"/>
        <v>3.0395474471366344E-2</v>
      </c>
      <c r="S402" s="13">
        <f t="shared" si="622"/>
        <v>9.7657513372200206E-3</v>
      </c>
      <c r="T402" s="13">
        <f t="shared" si="623"/>
        <v>4.2065329250947227E-2</v>
      </c>
      <c r="U402" s="13">
        <f t="shared" si="624"/>
        <v>2.4365329690532938E-2</v>
      </c>
      <c r="V402" s="13">
        <f t="shared" si="625"/>
        <v>4.0386654803747002E-4</v>
      </c>
      <c r="W402" s="13">
        <f t="shared" si="626"/>
        <v>2.4207784140622936E-2</v>
      </c>
      <c r="X402" s="13">
        <f t="shared" si="627"/>
        <v>1.1240002374977185E-2</v>
      </c>
      <c r="Y402" s="13">
        <f t="shared" si="628"/>
        <v>2.6094427448542534E-3</v>
      </c>
      <c r="Z402" s="13">
        <f t="shared" si="629"/>
        <v>4.7043436285080899E-3</v>
      </c>
      <c r="AA402" s="13">
        <f t="shared" si="630"/>
        <v>3.7710509699112145E-3</v>
      </c>
      <c r="AB402" s="13">
        <f t="shared" si="631"/>
        <v>1.5114569152103186E-3</v>
      </c>
      <c r="AC402" s="13">
        <f t="shared" si="632"/>
        <v>9.3949101234181192E-6</v>
      </c>
      <c r="AD402" s="13">
        <f t="shared" si="633"/>
        <v>4.8513031291810768E-3</v>
      </c>
      <c r="AE402" s="13">
        <f t="shared" si="634"/>
        <v>2.2525258147120266E-3</v>
      </c>
      <c r="AF402" s="13">
        <f t="shared" si="635"/>
        <v>5.2293913726233934E-4</v>
      </c>
      <c r="AG402" s="13">
        <f t="shared" si="636"/>
        <v>8.0935910403211311E-5</v>
      </c>
      <c r="AH402" s="13">
        <f t="shared" si="637"/>
        <v>5.4607263153432775E-4</v>
      </c>
      <c r="AI402" s="13">
        <f t="shared" si="638"/>
        <v>4.3773752289489129E-4</v>
      </c>
      <c r="AJ402" s="13">
        <f t="shared" si="639"/>
        <v>1.7544748434999164E-4</v>
      </c>
      <c r="AK402" s="13">
        <f t="shared" si="640"/>
        <v>4.6880178424688603E-5</v>
      </c>
      <c r="AL402" s="13">
        <f t="shared" si="641"/>
        <v>1.3987089413532162E-7</v>
      </c>
      <c r="AM402" s="13">
        <f t="shared" si="642"/>
        <v>7.7777104800626305E-4</v>
      </c>
      <c r="AN402" s="13">
        <f t="shared" si="643"/>
        <v>3.6112964226695757E-4</v>
      </c>
      <c r="AO402" s="13">
        <f t="shared" si="644"/>
        <v>8.3838694470670619E-5</v>
      </c>
      <c r="AP402" s="13">
        <f t="shared" si="645"/>
        <v>1.2975814163620994E-5</v>
      </c>
      <c r="AQ402" s="13">
        <f t="shared" si="646"/>
        <v>1.5062116091370755E-6</v>
      </c>
      <c r="AR402" s="13">
        <f t="shared" si="647"/>
        <v>5.070978524677098E-5</v>
      </c>
      <c r="AS402" s="13">
        <f t="shared" si="648"/>
        <v>4.0649493306565806E-5</v>
      </c>
      <c r="AT402" s="13">
        <f t="shared" si="649"/>
        <v>1.6292529124699418E-5</v>
      </c>
      <c r="AU402" s="13">
        <f t="shared" si="650"/>
        <v>4.3534204846829464E-6</v>
      </c>
      <c r="AV402" s="13">
        <f t="shared" si="651"/>
        <v>8.7243682847214557E-7</v>
      </c>
      <c r="AW402" s="13">
        <f t="shared" si="652"/>
        <v>1.4461041765944461E-9</v>
      </c>
      <c r="AX402" s="13">
        <f t="shared" si="653"/>
        <v>1.0391156544414814E-4</v>
      </c>
      <c r="AY402" s="13">
        <f t="shared" si="654"/>
        <v>4.8247548623001196E-5</v>
      </c>
      <c r="AZ402" s="13">
        <f t="shared" si="655"/>
        <v>1.1200995472347384E-5</v>
      </c>
      <c r="BA402" s="13">
        <f t="shared" si="656"/>
        <v>1.7335913519930223E-6</v>
      </c>
      <c r="BB402" s="13">
        <f t="shared" si="657"/>
        <v>2.0123249199978268E-7</v>
      </c>
      <c r="BC402" s="13">
        <f t="shared" si="658"/>
        <v>1.8686994851416679E-8</v>
      </c>
      <c r="BD402" s="13">
        <f t="shared" si="659"/>
        <v>3.9242067985053042E-6</v>
      </c>
      <c r="BE402" s="13">
        <f t="shared" si="660"/>
        <v>3.1456851416971615E-6</v>
      </c>
      <c r="BF402" s="13">
        <f t="shared" si="661"/>
        <v>1.2608070265898491E-6</v>
      </c>
      <c r="BG402" s="13">
        <f t="shared" si="662"/>
        <v>3.3689202546628622E-7</v>
      </c>
      <c r="BH402" s="13">
        <f t="shared" si="663"/>
        <v>6.7514041262377529E-8</v>
      </c>
      <c r="BI402" s="13">
        <f t="shared" si="664"/>
        <v>1.0823992075844882E-8</v>
      </c>
      <c r="BJ402" s="14">
        <f t="shared" si="665"/>
        <v>0.40586662429064907</v>
      </c>
      <c r="BK402" s="14">
        <f t="shared" si="666"/>
        <v>0.39715807743875781</v>
      </c>
      <c r="BL402" s="14">
        <f t="shared" si="667"/>
        <v>0.19229757334808606</v>
      </c>
      <c r="BM402" s="14">
        <f t="shared" si="668"/>
        <v>0.13509189426161777</v>
      </c>
      <c r="BN402" s="14">
        <f t="shared" si="669"/>
        <v>0.86488647834186461</v>
      </c>
    </row>
    <row r="403" spans="1:66" x14ac:dyDescent="0.25">
      <c r="A403" t="s">
        <v>350</v>
      </c>
      <c r="B403" t="s">
        <v>99</v>
      </c>
      <c r="C403" t="s">
        <v>103</v>
      </c>
      <c r="D403" t="s">
        <v>359</v>
      </c>
      <c r="E403" s="10">
        <f>VLOOKUP(A403,home!$A$2:$E$405,3,FALSE)</f>
        <v>1.6389</v>
      </c>
      <c r="F403" s="10">
        <f>VLOOKUP(B403,home!$B$2:$E$405,3,FALSE)</f>
        <v>0.61019999999999996</v>
      </c>
      <c r="G403" s="10">
        <f>VLOOKUP(C403,away!$B$2:$E$405,4,FALSE)</f>
        <v>0.81359999999999999</v>
      </c>
      <c r="H403" s="10">
        <f>VLOOKUP(A403,away!$A$2:$E$405,3,FALSE)</f>
        <v>1.1943999999999999</v>
      </c>
      <c r="I403" s="10">
        <f>VLOOKUP(C403,away!$B$2:$E$405,3,FALSE)</f>
        <v>0.83720000000000006</v>
      </c>
      <c r="J403" s="10">
        <f>VLOOKUP(B403,home!$B$2:$E$405,4,FALSE)</f>
        <v>1.1163000000000001</v>
      </c>
      <c r="K403" s="12">
        <f t="shared" si="614"/>
        <v>0.81364619620799994</v>
      </c>
      <c r="L403" s="12">
        <f t="shared" si="615"/>
        <v>1.1162460603840001</v>
      </c>
      <c r="M403" s="13">
        <f t="shared" si="616"/>
        <v>0.14516383808771038</v>
      </c>
      <c r="N403" s="13">
        <f t="shared" si="617"/>
        <v>0.11811200468701956</v>
      </c>
      <c r="O403" s="13">
        <f t="shared" si="618"/>
        <v>0.16203856237562758</v>
      </c>
      <c r="P403" s="13">
        <f t="shared" si="619"/>
        <v>0.13184205991594214</v>
      </c>
      <c r="Q403" s="13">
        <f t="shared" si="620"/>
        <v>4.8050691670047455E-2</v>
      </c>
      <c r="R403" s="13">
        <f t="shared" si="621"/>
        <v>9.0437453441040691E-2</v>
      </c>
      <c r="S403" s="13">
        <f t="shared" si="622"/>
        <v>2.9935707459691482E-2</v>
      </c>
      <c r="T403" s="13">
        <f t="shared" si="623"/>
        <v>5.3636395275416762E-2</v>
      </c>
      <c r="U403" s="13">
        <f t="shared" si="624"/>
        <v>7.3584089987040857E-2</v>
      </c>
      <c r="V403" s="13">
        <f t="shared" si="625"/>
        <v>3.0209431621225163E-3</v>
      </c>
      <c r="W403" s="13">
        <f t="shared" si="626"/>
        <v>1.3032087500832512E-2</v>
      </c>
      <c r="X403" s="13">
        <f t="shared" si="627"/>
        <v>1.4547016331383861E-2</v>
      </c>
      <c r="Y403" s="13">
        <f t="shared" si="628"/>
        <v>8.1190248351244738E-3</v>
      </c>
      <c r="Z403" s="13">
        <f t="shared" si="629"/>
        <v>3.3650150371574365E-2</v>
      </c>
      <c r="AA403" s="13">
        <f t="shared" si="630"/>
        <v>2.7379316851658703E-2</v>
      </c>
      <c r="AB403" s="13">
        <f t="shared" si="631"/>
        <v>1.1138538505562847E-2</v>
      </c>
      <c r="AC403" s="13">
        <f t="shared" si="632"/>
        <v>1.7148182987150029E-4</v>
      </c>
      <c r="AD403" s="13">
        <f t="shared" si="633"/>
        <v>2.6508771059255477E-3</v>
      </c>
      <c r="AE403" s="13">
        <f t="shared" si="634"/>
        <v>2.9590311260515325E-3</v>
      </c>
      <c r="AF403" s="13">
        <f t="shared" si="635"/>
        <v>1.6515034185043275E-3</v>
      </c>
      <c r="AG403" s="13">
        <f t="shared" si="636"/>
        <v>6.1449472820538807E-4</v>
      </c>
      <c r="AH403" s="13">
        <f t="shared" si="637"/>
        <v>9.3904619458997692E-3</v>
      </c>
      <c r="AI403" s="13">
        <f t="shared" si="638"/>
        <v>7.6405136429173208E-3</v>
      </c>
      <c r="AJ403" s="13">
        <f t="shared" si="639"/>
        <v>3.1083374313175031E-3</v>
      </c>
      <c r="AK403" s="13">
        <f t="shared" si="640"/>
        <v>8.4302897584081051E-4</v>
      </c>
      <c r="AL403" s="13">
        <f t="shared" si="641"/>
        <v>6.229793311128439E-6</v>
      </c>
      <c r="AM403" s="13">
        <f t="shared" si="642"/>
        <v>4.3137521477023882E-4</v>
      </c>
      <c r="AN403" s="13">
        <f t="shared" si="643"/>
        <v>4.8152088403458098E-4</v>
      </c>
      <c r="AO403" s="13">
        <f t="shared" si="644"/>
        <v>2.6874789489811103E-4</v>
      </c>
      <c r="AP403" s="13">
        <f t="shared" si="645"/>
        <v>9.999625963883659E-5</v>
      </c>
      <c r="AQ403" s="13">
        <f t="shared" si="646"/>
        <v>2.7905107718746728E-5</v>
      </c>
      <c r="AR403" s="13">
        <f t="shared" si="647"/>
        <v>2.096413230459298E-3</v>
      </c>
      <c r="AS403" s="13">
        <f t="shared" si="648"/>
        <v>1.7057386506433333E-3</v>
      </c>
      <c r="AT403" s="13">
        <f t="shared" si="649"/>
        <v>6.9393388241045719E-4</v>
      </c>
      <c r="AU403" s="13">
        <f t="shared" si="650"/>
        <v>1.8820555461437268E-4</v>
      </c>
      <c r="AV403" s="13">
        <f t="shared" si="651"/>
        <v>3.8283183404300318E-5</v>
      </c>
      <c r="AW403" s="13">
        <f t="shared" si="652"/>
        <v>1.5716892218123626E-7</v>
      </c>
      <c r="AX403" s="13">
        <f t="shared" si="653"/>
        <v>5.8497800439368947E-5</v>
      </c>
      <c r="AY403" s="13">
        <f t="shared" si="654"/>
        <v>6.5297939281575013E-5</v>
      </c>
      <c r="AZ403" s="13">
        <f t="shared" si="655"/>
        <v>3.6444283737125882E-5</v>
      </c>
      <c r="BA403" s="13">
        <f t="shared" si="656"/>
        <v>1.3560262715027817E-5</v>
      </c>
      <c r="BB403" s="13">
        <f t="shared" si="657"/>
        <v>3.7841474583554607E-6</v>
      </c>
      <c r="BC403" s="13">
        <f t="shared" si="658"/>
        <v>8.4480793846028219E-7</v>
      </c>
      <c r="BD403" s="13">
        <f t="shared" si="659"/>
        <v>3.9001883490618055E-4</v>
      </c>
      <c r="BE403" s="13">
        <f t="shared" si="660"/>
        <v>3.1733734147088976E-4</v>
      </c>
      <c r="BF403" s="13">
        <f t="shared" si="661"/>
        <v>1.2910016040127432E-4</v>
      </c>
      <c r="BG403" s="13">
        <f t="shared" si="662"/>
        <v>3.5013951480113162E-5</v>
      </c>
      <c r="BH403" s="13">
        <f t="shared" si="663"/>
        <v>7.1222421090013844E-6</v>
      </c>
      <c r="BI403" s="13">
        <f t="shared" si="664"/>
        <v>1.1589970400922843E-6</v>
      </c>
      <c r="BJ403" s="14">
        <f t="shared" si="665"/>
        <v>0.26486110128114188</v>
      </c>
      <c r="BK403" s="14">
        <f t="shared" si="666"/>
        <v>0.31020555818793066</v>
      </c>
      <c r="BL403" s="14">
        <f t="shared" si="667"/>
        <v>0.39116262918584549</v>
      </c>
      <c r="BM403" s="14">
        <f t="shared" si="668"/>
        <v>0.30416968807874512</v>
      </c>
      <c r="BN403" s="14">
        <f t="shared" si="669"/>
        <v>0.69564461017738788</v>
      </c>
    </row>
    <row r="404" spans="1:66" x14ac:dyDescent="0.25">
      <c r="A404" t="s">
        <v>350</v>
      </c>
      <c r="B404" t="s">
        <v>100</v>
      </c>
      <c r="C404" t="s">
        <v>97</v>
      </c>
      <c r="D404" t="s">
        <v>359</v>
      </c>
      <c r="E404" s="10">
        <f>VLOOKUP(A404,home!$A$2:$E$405,3,FALSE)</f>
        <v>1.6389</v>
      </c>
      <c r="F404" s="10">
        <f>VLOOKUP(B404,home!$B$2:$E$405,3,FALSE)</f>
        <v>0.61019999999999996</v>
      </c>
      <c r="G404" s="10">
        <f>VLOOKUP(C404,away!$B$2:$E$405,4,FALSE)</f>
        <v>1.6271</v>
      </c>
      <c r="H404" s="10">
        <f>VLOOKUP(A404,away!$A$2:$E$405,3,FALSE)</f>
        <v>1.1943999999999999</v>
      </c>
      <c r="I404" s="10">
        <f>VLOOKUP(C404,away!$B$2:$E$405,3,FALSE)</f>
        <v>0.55820000000000003</v>
      </c>
      <c r="J404" s="10">
        <f>VLOOKUP(B404,home!$B$2:$E$405,4,FALSE)</f>
        <v>0.83720000000000006</v>
      </c>
      <c r="K404" s="12">
        <f t="shared" si="614"/>
        <v>1.627192386738</v>
      </c>
      <c r="L404" s="12">
        <f t="shared" si="615"/>
        <v>0.55817302777599997</v>
      </c>
      <c r="M404" s="13">
        <f t="shared" si="616"/>
        <v>0.11243664016644618</v>
      </c>
      <c r="N404" s="13">
        <f t="shared" si="617"/>
        <v>0.18295604486924122</v>
      </c>
      <c r="O404" s="13">
        <f t="shared" si="618"/>
        <v>6.275909987466588E-2</v>
      </c>
      <c r="P404" s="13">
        <f t="shared" si="619"/>
        <v>0.10212112951458607</v>
      </c>
      <c r="Q404" s="13">
        <f t="shared" si="620"/>
        <v>0.14885234165946265</v>
      </c>
      <c r="R404" s="13">
        <f t="shared" si="621"/>
        <v>1.7515218398769315E-2</v>
      </c>
      <c r="S404" s="13">
        <f t="shared" si="622"/>
        <v>2.3188004101458045E-2</v>
      </c>
      <c r="T404" s="13">
        <f t="shared" si="623"/>
        <v>8.3085362235609889E-2</v>
      </c>
      <c r="U404" s="13">
        <f t="shared" si="624"/>
        <v>2.8500630030530771E-2</v>
      </c>
      <c r="V404" s="13">
        <f t="shared" si="625"/>
        <v>2.3400687084489851E-3</v>
      </c>
      <c r="W404" s="13">
        <f t="shared" si="626"/>
        <v>8.073713236546709E-2</v>
      </c>
      <c r="X404" s="13">
        <f t="shared" si="627"/>
        <v>4.5065289626384446E-2</v>
      </c>
      <c r="Y404" s="13">
        <f t="shared" si="628"/>
        <v>1.2577114579180683E-2</v>
      </c>
      <c r="Z404" s="13">
        <f t="shared" si="629"/>
        <v>3.2588408285996575E-3</v>
      </c>
      <c r="AA404" s="13">
        <f t="shared" si="630"/>
        <v>5.3027609858883173E-3</v>
      </c>
      <c r="AB404" s="13">
        <f t="shared" si="631"/>
        <v>4.3143061524643818E-3</v>
      </c>
      <c r="AC404" s="13">
        <f t="shared" si="632"/>
        <v>1.3283617961123918E-4</v>
      </c>
      <c r="AD404" s="13">
        <f t="shared" si="633"/>
        <v>3.2843711778036563E-2</v>
      </c>
      <c r="AE404" s="13">
        <f t="shared" si="634"/>
        <v>1.8332474046548943E-2</v>
      </c>
      <c r="AF404" s="13">
        <f t="shared" si="635"/>
        <v>5.1163462725935796E-3</v>
      </c>
      <c r="AG404" s="13">
        <f t="shared" si="636"/>
        <v>9.5193549670800361E-4</v>
      </c>
      <c r="AH404" s="13">
        <f t="shared" si="637"/>
        <v>4.5474926308487979E-4</v>
      </c>
      <c r="AI404" s="13">
        <f t="shared" si="638"/>
        <v>7.3996453876643215E-4</v>
      </c>
      <c r="AJ404" s="13">
        <f t="shared" si="639"/>
        <v>6.0203233196841723E-4</v>
      </c>
      <c r="AK404" s="13">
        <f t="shared" si="640"/>
        <v>3.2654080904971085E-4</v>
      </c>
      <c r="AL404" s="13">
        <f t="shared" si="641"/>
        <v>4.8259644479666386E-6</v>
      </c>
      <c r="AM404" s="13">
        <f t="shared" si="642"/>
        <v>1.0688607551487652E-2</v>
      </c>
      <c r="AN404" s="13">
        <f t="shared" si="643"/>
        <v>5.9660924397232805E-3</v>
      </c>
      <c r="AO404" s="13">
        <f t="shared" si="644"/>
        <v>1.6650559405359227E-3</v>
      </c>
      <c r="AP404" s="13">
        <f t="shared" si="645"/>
        <v>3.0979643858178383E-4</v>
      </c>
      <c r="AQ404" s="13">
        <f t="shared" si="646"/>
        <v>4.323000402935397E-5</v>
      </c>
      <c r="AR404" s="13">
        <f t="shared" si="647"/>
        <v>5.0765754610998436E-5</v>
      </c>
      <c r="AS404" s="13">
        <f t="shared" si="648"/>
        <v>8.2605649410026174E-5</v>
      </c>
      <c r="AT404" s="13">
        <f t="shared" si="649"/>
        <v>6.7207641910771494E-5</v>
      </c>
      <c r="AU404" s="13">
        <f t="shared" si="650"/>
        <v>3.6453254415940367E-5</v>
      </c>
      <c r="AV404" s="13">
        <f t="shared" si="651"/>
        <v>1.4829114514360391E-5</v>
      </c>
      <c r="AW404" s="13">
        <f t="shared" si="652"/>
        <v>1.2175571842407843E-7</v>
      </c>
      <c r="AX404" s="13">
        <f t="shared" si="653"/>
        <v>2.8987368054351676E-3</v>
      </c>
      <c r="AY404" s="13">
        <f t="shared" si="654"/>
        <v>1.6179966994154772E-3</v>
      </c>
      <c r="AZ404" s="13">
        <f t="shared" si="655"/>
        <v>4.5156105832215571E-4</v>
      </c>
      <c r="BA404" s="13">
        <f t="shared" si="656"/>
        <v>8.4016401049804196E-5</v>
      </c>
      <c r="BB404" s="13">
        <f t="shared" si="657"/>
        <v>1.1723922239202977E-5</v>
      </c>
      <c r="BC404" s="13">
        <f t="shared" si="658"/>
        <v>1.3087954347332616E-6</v>
      </c>
      <c r="BD404" s="13">
        <f t="shared" si="659"/>
        <v>4.7226791597590694E-6</v>
      </c>
      <c r="BE404" s="13">
        <f t="shared" si="660"/>
        <v>7.6847075737661732E-6</v>
      </c>
      <c r="BF404" s="13">
        <f t="shared" si="661"/>
        <v>6.2522488291700834E-6</v>
      </c>
      <c r="BG404" s="13">
        <f t="shared" si="662"/>
        <v>3.3912038982723776E-6</v>
      </c>
      <c r="BH404" s="13">
        <f t="shared" si="663"/>
        <v>1.3795352912862606E-6</v>
      </c>
      <c r="BI404" s="13">
        <f t="shared" si="664"/>
        <v>4.4895386464347827E-7</v>
      </c>
      <c r="BJ404" s="14">
        <f t="shared" si="665"/>
        <v>0.63425587898548752</v>
      </c>
      <c r="BK404" s="14">
        <f t="shared" si="666"/>
        <v>0.24184150133441398</v>
      </c>
      <c r="BL404" s="14">
        <f t="shared" si="667"/>
        <v>0.12079104312866709</v>
      </c>
      <c r="BM404" s="14">
        <f t="shared" si="668"/>
        <v>0.3718889148502999</v>
      </c>
      <c r="BN404" s="14">
        <f t="shared" si="669"/>
        <v>0.62664047448317139</v>
      </c>
    </row>
    <row r="405" spans="1:66" x14ac:dyDescent="0.25">
      <c r="A405" t="s">
        <v>350</v>
      </c>
      <c r="B405" t="s">
        <v>102</v>
      </c>
      <c r="C405" t="s">
        <v>106</v>
      </c>
      <c r="D405" t="s">
        <v>359</v>
      </c>
      <c r="E405" s="10">
        <f>VLOOKUP(A405,home!$A$2:$E$405,3,FALSE)</f>
        <v>1.6389</v>
      </c>
      <c r="F405" s="10">
        <f>VLOOKUP(B405,home!$B$2:$E$405,3,FALSE)</f>
        <v>0.61019999999999996</v>
      </c>
      <c r="G405" s="10">
        <f>VLOOKUP(C405,away!$B$2:$E$405,4,FALSE)</f>
        <v>0.61019999999999996</v>
      </c>
      <c r="H405" s="10">
        <f>VLOOKUP(A405,away!$A$2:$E$405,3,FALSE)</f>
        <v>1.1943999999999999</v>
      </c>
      <c r="I405" s="10">
        <f>VLOOKUP(C405,away!$B$2:$E$405,3,FALSE)</f>
        <v>2.2326000000000001</v>
      </c>
      <c r="J405" s="10">
        <f>VLOOKUP(B405,home!$B$2:$E$405,4,FALSE)</f>
        <v>1.3954</v>
      </c>
      <c r="K405" s="12">
        <f t="shared" si="614"/>
        <v>0.61023464715599995</v>
      </c>
      <c r="L405" s="12">
        <f t="shared" si="615"/>
        <v>3.7209979757760001</v>
      </c>
      <c r="M405" s="13">
        <f t="shared" si="616"/>
        <v>1.3151326868094341E-2</v>
      </c>
      <c r="N405" s="13">
        <f t="shared" si="617"/>
        <v>8.0253953109847738E-3</v>
      </c>
      <c r="O405" s="13">
        <f t="shared" si="618"/>
        <v>4.8936060654947558E-2</v>
      </c>
      <c r="P405" s="13">
        <f t="shared" si="619"/>
        <v>2.9862479706976541E-2</v>
      </c>
      <c r="Q405" s="13">
        <f t="shared" si="620"/>
        <v>2.4486871379431042E-3</v>
      </c>
      <c r="R405" s="13">
        <f t="shared" si="621"/>
        <v>9.1045491319755728E-2</v>
      </c>
      <c r="S405" s="13">
        <f t="shared" si="622"/>
        <v>1.6952047941509434E-2</v>
      </c>
      <c r="T405" s="13">
        <f t="shared" si="623"/>
        <v>9.1115598835950166E-3</v>
      </c>
      <c r="U405" s="13">
        <f t="shared" si="624"/>
        <v>5.5559113270655804E-2</v>
      </c>
      <c r="V405" s="13">
        <f t="shared" si="625"/>
        <v>4.2769675783577241E-3</v>
      </c>
      <c r="W405" s="13">
        <f t="shared" si="626"/>
        <v>4.980912438727153E-4</v>
      </c>
      <c r="X405" s="13">
        <f t="shared" si="627"/>
        <v>1.8533965102021232E-3</v>
      </c>
      <c r="Y405" s="13">
        <f t="shared" si="628"/>
        <v>3.4482423313862021E-3</v>
      </c>
      <c r="Z405" s="13">
        <f t="shared" si="629"/>
        <v>0.11292669630144749</v>
      </c>
      <c r="AA405" s="13">
        <f t="shared" si="630"/>
        <v>6.891178267200658E-2</v>
      </c>
      <c r="AB405" s="13">
        <f t="shared" si="631"/>
        <v>2.1026178691871438E-2</v>
      </c>
      <c r="AC405" s="13">
        <f t="shared" si="632"/>
        <v>6.0697705066722289E-4</v>
      </c>
      <c r="AD405" s="13">
        <f t="shared" si="633"/>
        <v>7.5988133614039868E-5</v>
      </c>
      <c r="AE405" s="13">
        <f t="shared" si="634"/>
        <v>2.8275169136083856E-4</v>
      </c>
      <c r="AF405" s="13">
        <f t="shared" si="635"/>
        <v>5.2605923560046042E-4</v>
      </c>
      <c r="AG405" s="13">
        <f t="shared" si="636"/>
        <v>6.5248845026919433E-4</v>
      </c>
      <c r="AH405" s="13">
        <f t="shared" si="637"/>
        <v>0.10505000208718931</v>
      </c>
      <c r="AI405" s="13">
        <f t="shared" si="638"/>
        <v>6.4105150957413037E-2</v>
      </c>
      <c r="AJ405" s="13">
        <f t="shared" si="639"/>
        <v>1.9559592087689523E-2</v>
      </c>
      <c r="AK405" s="13">
        <f t="shared" si="640"/>
        <v>3.9786469253821691E-3</v>
      </c>
      <c r="AL405" s="13">
        <f t="shared" si="641"/>
        <v>5.5130071786518958E-5</v>
      </c>
      <c r="AM405" s="13">
        <f t="shared" si="642"/>
        <v>9.2741183808013212E-6</v>
      </c>
      <c r="AN405" s="13">
        <f t="shared" si="643"/>
        <v>3.4508975722068709E-5</v>
      </c>
      <c r="AO405" s="13">
        <f t="shared" si="644"/>
        <v>6.4203914403960396E-5</v>
      </c>
      <c r="AP405" s="13">
        <f t="shared" si="645"/>
        <v>7.963421184467741E-5</v>
      </c>
      <c r="AQ405" s="13">
        <f t="shared" si="646"/>
        <v>7.4079685269140457E-5</v>
      </c>
      <c r="AR405" s="13">
        <f t="shared" si="647"/>
        <v>7.8178169024339203E-2</v>
      </c>
      <c r="AS405" s="13">
        <f t="shared" si="648"/>
        <v>4.7707027389869761E-2</v>
      </c>
      <c r="AT405" s="13">
        <f t="shared" si="649"/>
        <v>1.4556240513059397E-2</v>
      </c>
      <c r="AU405" s="13">
        <f t="shared" si="650"/>
        <v>2.9609074311348913E-3</v>
      </c>
      <c r="AV405" s="13">
        <f t="shared" si="651"/>
        <v>4.5171207537504459E-4</v>
      </c>
      <c r="AW405" s="13">
        <f t="shared" si="652"/>
        <v>3.4773015395696245E-6</v>
      </c>
      <c r="AX405" s="13">
        <f t="shared" si="653"/>
        <v>9.4323139296521117E-7</v>
      </c>
      <c r="AY405" s="13">
        <f t="shared" si="654"/>
        <v>3.5097621039119272E-6</v>
      </c>
      <c r="AZ405" s="13">
        <f t="shared" si="655"/>
        <v>6.5299088420557988E-6</v>
      </c>
      <c r="BA405" s="13">
        <f t="shared" si="656"/>
        <v>8.0992591944304788E-6</v>
      </c>
      <c r="BB405" s="13">
        <f t="shared" si="657"/>
        <v>7.5343317669402416E-6</v>
      </c>
      <c r="BC405" s="13">
        <f t="shared" si="658"/>
        <v>5.6070466507218901E-6</v>
      </c>
      <c r="BD405" s="13">
        <f t="shared" si="659"/>
        <v>4.8483468114906669E-2</v>
      </c>
      <c r="BE405" s="13">
        <f t="shared" si="660"/>
        <v>2.9586292057999251E-2</v>
      </c>
      <c r="BF405" s="13">
        <f t="shared" si="661"/>
        <v>9.0272902473337666E-3</v>
      </c>
      <c r="BG405" s="13">
        <f t="shared" si="662"/>
        <v>1.8362550929521737E-3</v>
      </c>
      <c r="BH405" s="13">
        <f t="shared" si="663"/>
        <v>2.8013661968401938E-4</v>
      </c>
      <c r="BI405" s="13">
        <f t="shared" si="664"/>
        <v>3.4189814253670424E-5</v>
      </c>
      <c r="BJ405" s="14">
        <f t="shared" si="665"/>
        <v>2.7216584374400141E-2</v>
      </c>
      <c r="BK405" s="14">
        <f t="shared" si="666"/>
        <v>6.4908438979495706E-2</v>
      </c>
      <c r="BL405" s="14">
        <f t="shared" si="667"/>
        <v>0.711273707047819</v>
      </c>
      <c r="BM405" s="14">
        <f t="shared" si="668"/>
        <v>0.72285595324389607</v>
      </c>
      <c r="BN405" s="14">
        <f t="shared" si="669"/>
        <v>0.19346944099870206</v>
      </c>
    </row>
    <row r="406" spans="1:66" x14ac:dyDescent="0.25">
      <c r="A406" t="s">
        <v>339</v>
      </c>
      <c r="B406" t="s">
        <v>127</v>
      </c>
      <c r="C406" t="s">
        <v>122</v>
      </c>
      <c r="D406" t="s">
        <v>359</v>
      </c>
      <c r="E406" s="10">
        <f>VLOOKUP(A406,home!$A$2:$E$405,3,FALSE)</f>
        <v>1.1719999999999999</v>
      </c>
      <c r="F406" s="10">
        <f>VLOOKUP(B406,home!$B$2:$E$405,3,FALSE)</f>
        <v>0.74660000000000004</v>
      </c>
      <c r="G406" s="10">
        <f>VLOOKUP(C406,away!$B$2:$E$405,4,FALSE)</f>
        <v>1.1732</v>
      </c>
      <c r="H406" s="10">
        <f>VLOOKUP(A406,away!$A$2:$E$405,3,FALSE)</f>
        <v>1.0484</v>
      </c>
      <c r="I406" s="10">
        <f>VLOOKUP(C406,away!$B$2:$E$405,3,FALSE)</f>
        <v>0.59609999999999996</v>
      </c>
      <c r="J406" s="10">
        <f>VLOOKUP(B406,home!$B$2:$E$405,4,FALSE)</f>
        <v>0.83460000000000001</v>
      </c>
      <c r="K406" s="12">
        <f t="shared" si="614"/>
        <v>1.0265678326400001</v>
      </c>
      <c r="L406" s="12">
        <f t="shared" si="615"/>
        <v>0.52158430490399987</v>
      </c>
      <c r="M406" s="13">
        <f t="shared" si="616"/>
        <v>0.21264054148275111</v>
      </c>
      <c r="N406" s="13">
        <f t="shared" si="617"/>
        <v>0.21828993980134381</v>
      </c>
      <c r="O406" s="13">
        <f t="shared" si="618"/>
        <v>0.11090996902369088</v>
      </c>
      <c r="P406" s="13">
        <f t="shared" si="619"/>
        <v>0.11385660651881989</v>
      </c>
      <c r="Q406" s="13">
        <f t="shared" si="620"/>
        <v>0.1120447151944908</v>
      </c>
      <c r="R406" s="13">
        <f t="shared" si="621"/>
        <v>2.8924449550072982E-2</v>
      </c>
      <c r="S406" s="13">
        <f t="shared" si="622"/>
        <v>1.5240892867356779E-2</v>
      </c>
      <c r="T406" s="13">
        <f t="shared" si="623"/>
        <v>5.8440764892885112E-2</v>
      </c>
      <c r="U406" s="13">
        <f t="shared" si="624"/>
        <v>2.9692909484923445E-2</v>
      </c>
      <c r="V406" s="13">
        <f t="shared" si="625"/>
        <v>9.0673434671278172E-4</v>
      </c>
      <c r="W406" s="13">
        <f t="shared" si="626"/>
        <v>3.8340500145324835E-2</v>
      </c>
      <c r="X406" s="13">
        <f t="shared" si="627"/>
        <v>1.9997803117970961E-2</v>
      </c>
      <c r="Y406" s="13">
        <f t="shared" si="628"/>
        <v>5.215270119446962E-3</v>
      </c>
      <c r="Z406" s="13">
        <f t="shared" si="629"/>
        <v>5.0288463044352106E-3</v>
      </c>
      <c r="AA406" s="13">
        <f t="shared" si="630"/>
        <v>5.1624518514237286E-3</v>
      </c>
      <c r="AB406" s="13">
        <f t="shared" si="631"/>
        <v>2.649803504112206E-3</v>
      </c>
      <c r="AC406" s="13">
        <f t="shared" si="632"/>
        <v>3.0343959520517495E-5</v>
      </c>
      <c r="AD406" s="13">
        <f t="shared" si="633"/>
        <v>9.8397810341299286E-3</v>
      </c>
      <c r="AE406" s="13">
        <f t="shared" si="634"/>
        <v>5.1322753510942192E-3</v>
      </c>
      <c r="AF406" s="13">
        <f t="shared" si="635"/>
        <v>1.3384571357882053E-3</v>
      </c>
      <c r="AG406" s="13">
        <f t="shared" si="636"/>
        <v>2.3270607827129659E-4</v>
      </c>
      <c r="AH406" s="13">
        <f t="shared" si="637"/>
        <v>6.5574182604197174E-4</v>
      </c>
      <c r="AI406" s="13">
        <f t="shared" si="638"/>
        <v>6.7316346513130289E-4</v>
      </c>
      <c r="AJ406" s="13">
        <f t="shared" si="639"/>
        <v>3.4552397970613689E-4</v>
      </c>
      <c r="AK406" s="13">
        <f t="shared" si="640"/>
        <v>1.1823460099069211E-4</v>
      </c>
      <c r="AL406" s="13">
        <f t="shared" si="641"/>
        <v>6.4989681370441991E-7</v>
      </c>
      <c r="AM406" s="13">
        <f t="shared" si="642"/>
        <v>2.0202405379717886E-3</v>
      </c>
      <c r="AN406" s="13">
        <f t="shared" si="643"/>
        <v>1.0537257567368981E-3</v>
      </c>
      <c r="AO406" s="13">
        <f t="shared" si="644"/>
        <v>2.7480340819352814E-4</v>
      </c>
      <c r="AP406" s="13">
        <f t="shared" si="645"/>
        <v>4.7777714882623849E-5</v>
      </c>
      <c r="AQ406" s="13">
        <f t="shared" si="646"/>
        <v>6.2300265517387101E-6</v>
      </c>
      <c r="AR406" s="13">
        <f t="shared" si="647"/>
        <v>6.8404928906516313E-5</v>
      </c>
      <c r="AS406" s="13">
        <f t="shared" si="648"/>
        <v>7.0222299609455741E-5</v>
      </c>
      <c r="AT406" s="13">
        <f t="shared" si="649"/>
        <v>3.6043976956537845E-5</v>
      </c>
      <c r="AU406" s="13">
        <f t="shared" si="650"/>
        <v>1.2333862434666388E-5</v>
      </c>
      <c r="AV406" s="13">
        <f t="shared" si="651"/>
        <v>3.1653866069088461E-6</v>
      </c>
      <c r="AW406" s="13">
        <f t="shared" si="652"/>
        <v>9.6661620800959374E-9</v>
      </c>
      <c r="AX406" s="13">
        <f t="shared" si="653"/>
        <v>3.4565232507952764E-4</v>
      </c>
      <c r="AY406" s="13">
        <f t="shared" si="654"/>
        <v>1.8028682771505683E-4</v>
      </c>
      <c r="AZ406" s="13">
        <f t="shared" si="655"/>
        <v>4.7017389858552553E-5</v>
      </c>
      <c r="BA406" s="13">
        <f t="shared" si="656"/>
        <v>8.1745108692578366E-6</v>
      </c>
      <c r="BB406" s="13">
        <f t="shared" si="657"/>
        <v>1.0659241424180099E-6</v>
      </c>
      <c r="BC406" s="13">
        <f t="shared" si="658"/>
        <v>1.11193860580698E-7</v>
      </c>
      <c r="BD406" s="13">
        <f t="shared" si="659"/>
        <v>5.9464895492854711E-6</v>
      </c>
      <c r="BE406" s="13">
        <f t="shared" si="660"/>
        <v>6.1044748884263974E-6</v>
      </c>
      <c r="BF406" s="13">
        <f t="shared" si="661"/>
        <v>3.1333287778085961E-6</v>
      </c>
      <c r="BG406" s="13">
        <f t="shared" si="662"/>
        <v>1.0721915107945038E-6</v>
      </c>
      <c r="BH406" s="13">
        <f t="shared" si="663"/>
        <v>2.7516932885283014E-7</v>
      </c>
      <c r="BI406" s="13">
        <f t="shared" si="664"/>
        <v>5.649599630589068E-8</v>
      </c>
      <c r="BJ406" s="14">
        <f t="shared" si="665"/>
        <v>0.47285729848660807</v>
      </c>
      <c r="BK406" s="14">
        <f t="shared" si="666"/>
        <v>0.34285605589968982</v>
      </c>
      <c r="BL406" s="14">
        <f t="shared" si="667"/>
        <v>0.17933900589065888</v>
      </c>
      <c r="BM406" s="14">
        <f t="shared" si="668"/>
        <v>0.20323470784866959</v>
      </c>
      <c r="BN406" s="14">
        <f t="shared" si="669"/>
        <v>0.79666622157116951</v>
      </c>
    </row>
    <row r="407" spans="1:66" x14ac:dyDescent="0.25">
      <c r="A407" t="s">
        <v>339</v>
      </c>
      <c r="B407" t="s">
        <v>117</v>
      </c>
      <c r="C407" t="s">
        <v>115</v>
      </c>
      <c r="D407" t="s">
        <v>359</v>
      </c>
      <c r="E407" s="10">
        <f>VLOOKUP(A407,home!$A$2:$E$405,3,FALSE)</f>
        <v>1.1719999999999999</v>
      </c>
      <c r="F407" s="10">
        <f>VLOOKUP(B407,home!$B$2:$E$405,3,FALSE)</f>
        <v>0.95989999999999998</v>
      </c>
      <c r="G407" s="10">
        <f>VLOOKUP(C407,away!$B$2:$E$405,4,FALSE)</f>
        <v>1.0428999999999999</v>
      </c>
      <c r="H407" s="10">
        <f>VLOOKUP(A407,away!$A$2:$E$405,3,FALSE)</f>
        <v>1.0484</v>
      </c>
      <c r="I407" s="10">
        <f>VLOOKUP(C407,away!$B$2:$E$405,3,FALSE)</f>
        <v>0.52990000000000004</v>
      </c>
      <c r="J407" s="10">
        <f>VLOOKUP(B407,home!$B$2:$E$405,4,FALSE)</f>
        <v>1.3115000000000001</v>
      </c>
      <c r="K407" s="12">
        <f t="shared" si="614"/>
        <v>1.1732654201199997</v>
      </c>
      <c r="L407" s="12">
        <f t="shared" si="615"/>
        <v>0.72860010034000011</v>
      </c>
      <c r="M407" s="13">
        <f t="shared" si="616"/>
        <v>0.14928985600339098</v>
      </c>
      <c r="N407" s="13">
        <f t="shared" si="617"/>
        <v>0.17515662562347278</v>
      </c>
      <c r="O407" s="13">
        <f t="shared" si="618"/>
        <v>0.10877260406381485</v>
      </c>
      <c r="P407" s="13">
        <f t="shared" si="619"/>
        <v>0.12761913500447811</v>
      </c>
      <c r="Q407" s="13">
        <f t="shared" si="620"/>
        <v>0.10275260597446265</v>
      </c>
      <c r="R407" s="13">
        <f t="shared" si="621"/>
        <v>3.9625865117569298E-2</v>
      </c>
      <c r="S407" s="13">
        <f t="shared" si="622"/>
        <v>2.7273526908153208E-2</v>
      </c>
      <c r="T407" s="13">
        <f t="shared" si="623"/>
        <v>7.486555902318999E-2</v>
      </c>
      <c r="U407" s="13">
        <f t="shared" si="624"/>
        <v>4.6491657284783383E-2</v>
      </c>
      <c r="V407" s="13">
        <f t="shared" si="625"/>
        <v>2.5905041416439145E-3</v>
      </c>
      <c r="W407" s="13">
        <f t="shared" si="626"/>
        <v>4.0185359805684245E-2</v>
      </c>
      <c r="X407" s="13">
        <f t="shared" si="627"/>
        <v>2.9279057186620546E-2</v>
      </c>
      <c r="Y407" s="13">
        <f t="shared" si="628"/>
        <v>1.0666362002016165E-2</v>
      </c>
      <c r="Z407" s="13">
        <f t="shared" si="629"/>
        <v>9.6238031002401012E-3</v>
      </c>
      <c r="AA407" s="13">
        <f t="shared" si="630"/>
        <v>1.1291275387555359E-2</v>
      </c>
      <c r="AB407" s="13">
        <f t="shared" si="631"/>
        <v>6.6238314806353745E-3</v>
      </c>
      <c r="AC407" s="13">
        <f t="shared" si="632"/>
        <v>1.3840437096350881E-4</v>
      </c>
      <c r="AD407" s="13">
        <f t="shared" si="633"/>
        <v>1.1787023263772362E-2</v>
      </c>
      <c r="AE407" s="13">
        <f t="shared" si="634"/>
        <v>8.5880263326944591E-3</v>
      </c>
      <c r="AF407" s="13">
        <f t="shared" si="635"/>
        <v>3.1286184238618728E-3</v>
      </c>
      <c r="AG407" s="13">
        <f t="shared" si="636"/>
        <v>7.5983723251711133E-4</v>
      </c>
      <c r="AH407" s="13">
        <f t="shared" si="637"/>
        <v>1.7529759761218352E-3</v>
      </c>
      <c r="AI407" s="13">
        <f t="shared" si="638"/>
        <v>2.0567060950848516E-3</v>
      </c>
      <c r="AJ407" s="13">
        <f t="shared" si="639"/>
        <v>1.2065310703565462E-3</v>
      </c>
      <c r="AK407" s="13">
        <f t="shared" si="640"/>
        <v>4.7186039438323538E-4</v>
      </c>
      <c r="AL407" s="13">
        <f t="shared" si="641"/>
        <v>4.7325509116441827E-6</v>
      </c>
      <c r="AM407" s="13">
        <f t="shared" si="642"/>
        <v>2.7658613603068205E-3</v>
      </c>
      <c r="AN407" s="13">
        <f t="shared" si="643"/>
        <v>2.0152068646460785E-3</v>
      </c>
      <c r="AO407" s="13">
        <f t="shared" si="644"/>
        <v>7.3413996189349484E-4</v>
      </c>
      <c r="AP407" s="13">
        <f t="shared" si="645"/>
        <v>1.7829814996640143E-4</v>
      </c>
      <c r="AQ407" s="13">
        <f t="shared" si="646"/>
        <v>3.2477012488989112E-5</v>
      </c>
      <c r="AR407" s="13">
        <f t="shared" si="647"/>
        <v>2.5544369441919587E-4</v>
      </c>
      <c r="AS407" s="13">
        <f t="shared" si="648"/>
        <v>2.9970325344974265E-4</v>
      </c>
      <c r="AT407" s="13">
        <f t="shared" si="649"/>
        <v>1.7581573178502151E-4</v>
      </c>
      <c r="AU407" s="13">
        <f t="shared" si="650"/>
        <v>6.8759506138819492E-5</v>
      </c>
      <c r="AV407" s="13">
        <f t="shared" si="651"/>
        <v>2.016828771430143E-5</v>
      </c>
      <c r="AW407" s="13">
        <f t="shared" si="652"/>
        <v>1.1237722186097237E-7</v>
      </c>
      <c r="AX407" s="13">
        <f t="shared" si="653"/>
        <v>5.4084824848234269E-4</v>
      </c>
      <c r="AY407" s="13">
        <f t="shared" si="654"/>
        <v>3.9406208811294824E-4</v>
      </c>
      <c r="AZ407" s="13">
        <f t="shared" si="655"/>
        <v>1.43556838469642E-4</v>
      </c>
      <c r="BA407" s="13">
        <f t="shared" si="656"/>
        <v>3.4865175637824792E-5</v>
      </c>
      <c r="BB407" s="13">
        <f t="shared" si="657"/>
        <v>6.3506926170227164E-6</v>
      </c>
      <c r="BC407" s="13">
        <f t="shared" si="658"/>
        <v>9.2542305559825011E-7</v>
      </c>
      <c r="BD407" s="13">
        <f t="shared" si="659"/>
        <v>3.1019383564174389E-5</v>
      </c>
      <c r="BE407" s="13">
        <f t="shared" si="660"/>
        <v>3.6393970089284478E-5</v>
      </c>
      <c r="BF407" s="13">
        <f t="shared" si="661"/>
        <v>2.1349893303319525E-5</v>
      </c>
      <c r="BG407" s="13">
        <f t="shared" si="662"/>
        <v>8.3496971786787855E-6</v>
      </c>
      <c r="BH407" s="13">
        <f t="shared" si="663"/>
        <v>2.4491027420543342E-6</v>
      </c>
      <c r="BI407" s="13">
        <f t="shared" si="664"/>
        <v>5.7468951151468479E-7</v>
      </c>
      <c r="BJ407" s="14">
        <f t="shared" si="665"/>
        <v>0.46401566668396915</v>
      </c>
      <c r="BK407" s="14">
        <f t="shared" si="666"/>
        <v>0.30731022106765432</v>
      </c>
      <c r="BL407" s="14">
        <f t="shared" si="667"/>
        <v>0.21921333408020083</v>
      </c>
      <c r="BM407" s="14">
        <f t="shared" si="668"/>
        <v>0.29655238343398482</v>
      </c>
      <c r="BN407" s="14">
        <f t="shared" si="669"/>
        <v>0.7032166917871886</v>
      </c>
    </row>
    <row r="408" spans="1:66" x14ac:dyDescent="0.25">
      <c r="A408" t="s">
        <v>339</v>
      </c>
      <c r="B408" t="s">
        <v>119</v>
      </c>
      <c r="C408" t="s">
        <v>128</v>
      </c>
      <c r="D408" t="s">
        <v>359</v>
      </c>
      <c r="E408" s="10">
        <f>VLOOKUP(A408,home!$A$2:$E$405,3,FALSE)</f>
        <v>1.1719999999999999</v>
      </c>
      <c r="F408" s="10">
        <f>VLOOKUP(B408,home!$B$2:$E$405,3,FALSE)</f>
        <v>1.5168999999999999</v>
      </c>
      <c r="G408" s="10">
        <f>VLOOKUP(C408,away!$B$2:$E$405,4,FALSE)</f>
        <v>0.76790000000000003</v>
      </c>
      <c r="H408" s="10">
        <f>VLOOKUP(A408,away!$A$2:$E$405,3,FALSE)</f>
        <v>1.0484</v>
      </c>
      <c r="I408" s="10">
        <f>VLOOKUP(C408,away!$B$2:$E$405,3,FALSE)</f>
        <v>0.57230000000000003</v>
      </c>
      <c r="J408" s="10">
        <f>VLOOKUP(B408,home!$B$2:$E$405,4,FALSE)</f>
        <v>1.1657999999999999</v>
      </c>
      <c r="K408" s="12">
        <f t="shared" si="614"/>
        <v>1.3651778417199998</v>
      </c>
      <c r="L408" s="12">
        <f t="shared" si="615"/>
        <v>0.69947920725599999</v>
      </c>
      <c r="M408" s="13">
        <f t="shared" si="616"/>
        <v>0.12686179048935226</v>
      </c>
      <c r="N408" s="13">
        <f t="shared" si="617"/>
        <v>0.17318890533698872</v>
      </c>
      <c r="O408" s="13">
        <f t="shared" si="618"/>
        <v>8.873718464256887E-2</v>
      </c>
      <c r="P408" s="13">
        <f t="shared" si="619"/>
        <v>0.1211420382106513</v>
      </c>
      <c r="Q408" s="13">
        <f t="shared" si="620"/>
        <v>0.11821682799889981</v>
      </c>
      <c r="R408" s="13">
        <f t="shared" si="621"/>
        <v>3.1034907783956685E-2</v>
      </c>
      <c r="S408" s="13">
        <f t="shared" si="622"/>
        <v>2.8920042365046528E-2</v>
      </c>
      <c r="T408" s="13">
        <f t="shared" si="623"/>
        <v>8.269021313298934E-2</v>
      </c>
      <c r="U408" s="13">
        <f t="shared" si="624"/>
        <v>4.2368168426481209E-2</v>
      </c>
      <c r="V408" s="13">
        <f t="shared" si="625"/>
        <v>3.0684599215554907E-3</v>
      </c>
      <c r="W408" s="13">
        <f t="shared" si="626"/>
        <v>5.3795664700840844E-2</v>
      </c>
      <c r="X408" s="13">
        <f t="shared" si="627"/>
        <v>3.7628948898753733E-2</v>
      </c>
      <c r="Y408" s="13">
        <f t="shared" si="628"/>
        <v>1.3160333672788398E-2</v>
      </c>
      <c r="Z408" s="13">
        <f t="shared" si="629"/>
        <v>7.2360908979950296E-3</v>
      </c>
      <c r="AA408" s="13">
        <f t="shared" si="630"/>
        <v>9.8785509546145903E-3</v>
      </c>
      <c r="AB408" s="13">
        <f t="shared" si="631"/>
        <v>6.7429894357708946E-3</v>
      </c>
      <c r="AC408" s="13">
        <f t="shared" si="632"/>
        <v>1.8313211548522077E-4</v>
      </c>
      <c r="AD408" s="13">
        <f t="shared" si="633"/>
        <v>1.8360162357546662E-2</v>
      </c>
      <c r="AE408" s="13">
        <f t="shared" si="634"/>
        <v>1.2842551810948189E-2</v>
      </c>
      <c r="AF408" s="13">
        <f t="shared" si="635"/>
        <v>4.4915489799330728E-3</v>
      </c>
      <c r="AG408" s="13">
        <f t="shared" si="636"/>
        <v>1.0472483732783607E-3</v>
      </c>
      <c r="AH408" s="13">
        <f t="shared" si="637"/>
        <v>1.2653737812404798E-3</v>
      </c>
      <c r="AI408" s="13">
        <f t="shared" si="638"/>
        <v>1.7274602476429533E-3</v>
      </c>
      <c r="AJ408" s="13">
        <f t="shared" si="639"/>
        <v>1.1791452262671519E-3</v>
      </c>
      <c r="AK408" s="13">
        <f t="shared" si="640"/>
        <v>5.3658097835661061E-4</v>
      </c>
      <c r="AL408" s="13">
        <f t="shared" si="641"/>
        <v>6.9950132805574966E-6</v>
      </c>
      <c r="AM408" s="13">
        <f t="shared" si="642"/>
        <v>5.0129773641808704E-3</v>
      </c>
      <c r="AN408" s="13">
        <f t="shared" si="643"/>
        <v>3.5064734326895079E-3</v>
      </c>
      <c r="AO408" s="13">
        <f t="shared" si="644"/>
        <v>1.2263526284809409E-3</v>
      </c>
      <c r="AP408" s="13">
        <f t="shared" si="645"/>
        <v>2.8593605479538685E-4</v>
      </c>
      <c r="AQ408" s="13">
        <f t="shared" si="646"/>
        <v>5.000158123354633E-5</v>
      </c>
      <c r="AR408" s="13">
        <f t="shared" si="647"/>
        <v>1.7702052987692365E-4</v>
      </c>
      <c r="AS408" s="13">
        <f t="shared" si="648"/>
        <v>2.4166450491750936E-4</v>
      </c>
      <c r="AT408" s="13">
        <f t="shared" si="649"/>
        <v>1.6495751362180885E-4</v>
      </c>
      <c r="AU408" s="13">
        <f t="shared" si="650"/>
        <v>7.5065447473906182E-5</v>
      </c>
      <c r="AV408" s="13">
        <f t="shared" si="651"/>
        <v>2.5619421392543299E-5</v>
      </c>
      <c r="AW408" s="13">
        <f t="shared" si="652"/>
        <v>1.8554535321221441E-7</v>
      </c>
      <c r="AX408" s="13">
        <f t="shared" si="653"/>
        <v>1.1406009364372757E-3</v>
      </c>
      <c r="AY408" s="13">
        <f t="shared" si="654"/>
        <v>7.9782663881459678E-4</v>
      </c>
      <c r="AZ408" s="13">
        <f t="shared" si="655"/>
        <v>2.7903157242287657E-4</v>
      </c>
      <c r="BA408" s="13">
        <f t="shared" si="656"/>
        <v>6.5058927692582963E-5</v>
      </c>
      <c r="BB408" s="13">
        <f t="shared" si="657"/>
        <v>1.1376841791833336E-5</v>
      </c>
      <c r="BC408" s="13">
        <f t="shared" si="658"/>
        <v>1.5915728555257028E-6</v>
      </c>
      <c r="BD408" s="13">
        <f t="shared" si="659"/>
        <v>2.0637029984391264E-5</v>
      </c>
      <c r="BE408" s="13">
        <f t="shared" si="660"/>
        <v>2.8173216053602187E-5</v>
      </c>
      <c r="BF408" s="13">
        <f t="shared" si="661"/>
        <v>1.9230725143183941E-5</v>
      </c>
      <c r="BG408" s="13">
        <f t="shared" si="662"/>
        <v>8.7511199485607984E-6</v>
      </c>
      <c r="BH408" s="13">
        <f t="shared" si="663"/>
        <v>2.986708761002265E-6</v>
      </c>
      <c r="BI408" s="13">
        <f t="shared" si="664"/>
        <v>8.1547772403825799E-7</v>
      </c>
      <c r="BJ408" s="14">
        <f t="shared" si="665"/>
        <v>0.52779963281436226</v>
      </c>
      <c r="BK408" s="14">
        <f t="shared" si="666"/>
        <v>0.2809802847541859</v>
      </c>
      <c r="BL408" s="14">
        <f t="shared" si="667"/>
        <v>0.18423528317179688</v>
      </c>
      <c r="BM408" s="14">
        <f t="shared" si="668"/>
        <v>0.340271996082461</v>
      </c>
      <c r="BN408" s="14">
        <f t="shared" si="669"/>
        <v>0.65918165446241761</v>
      </c>
    </row>
    <row r="409" spans="1:66" x14ac:dyDescent="0.25">
      <c r="A409" t="s">
        <v>339</v>
      </c>
      <c r="B409" t="s">
        <v>113</v>
      </c>
      <c r="C409" t="s">
        <v>112</v>
      </c>
      <c r="D409" t="s">
        <v>359</v>
      </c>
      <c r="E409" s="10">
        <f>VLOOKUP(A409,home!$A$2:$E$405,3,FALSE)</f>
        <v>1.1719999999999999</v>
      </c>
      <c r="F409" s="10">
        <f>VLOOKUP(B409,home!$B$2:$E$405,3,FALSE)</f>
        <v>1.1944999999999999</v>
      </c>
      <c r="G409" s="10">
        <f>VLOOKUP(C409,away!$B$2:$E$405,4,FALSE)</f>
        <v>0.94799999999999995</v>
      </c>
      <c r="H409" s="10">
        <f>VLOOKUP(A409,away!$A$2:$E$405,3,FALSE)</f>
        <v>1.0484</v>
      </c>
      <c r="I409" s="10">
        <f>VLOOKUP(C409,away!$B$2:$E$405,3,FALSE)</f>
        <v>0.95379999999999998</v>
      </c>
      <c r="J409" s="10">
        <f>VLOOKUP(B409,home!$B$2:$E$405,4,FALSE)</f>
        <v>1.5261</v>
      </c>
      <c r="K409" s="12">
        <f t="shared" si="614"/>
        <v>1.3271563919999996</v>
      </c>
      <c r="L409" s="12">
        <f t="shared" si="615"/>
        <v>1.5260449383120001</v>
      </c>
      <c r="M409" s="13">
        <f t="shared" si="616"/>
        <v>5.7659438190213776E-2</v>
      </c>
      <c r="N409" s="13">
        <f t="shared" si="617"/>
        <v>7.6523091953271088E-2</v>
      </c>
      <c r="O409" s="13">
        <f t="shared" si="618"/>
        <v>8.7990893796089362E-2</v>
      </c>
      <c r="P409" s="13">
        <f t="shared" si="619"/>
        <v>0.11677767713927309</v>
      </c>
      <c r="Q409" s="13">
        <f t="shared" si="620"/>
        <v>5.0779055310693738E-2</v>
      </c>
      <c r="R409" s="13">
        <f t="shared" si="621"/>
        <v>6.7139029047535478E-2</v>
      </c>
      <c r="S409" s="13">
        <f t="shared" si="622"/>
        <v>5.9127465971212184E-2</v>
      </c>
      <c r="T409" s="13">
        <f t="shared" si="623"/>
        <v>7.749112032914926E-2</v>
      </c>
      <c r="U409" s="13">
        <f t="shared" si="624"/>
        <v>8.9103991553110343E-2</v>
      </c>
      <c r="V409" s="13">
        <f t="shared" si="625"/>
        <v>1.3305652692917537E-2</v>
      </c>
      <c r="W409" s="13">
        <f t="shared" si="626"/>
        <v>2.2463915945102903E-2</v>
      </c>
      <c r="X409" s="13">
        <f t="shared" si="627"/>
        <v>3.4280945222690519E-2</v>
      </c>
      <c r="Y409" s="13">
        <f t="shared" si="628"/>
        <v>2.6157131468818904E-2</v>
      </c>
      <c r="Z409" s="13">
        <f t="shared" si="629"/>
        <v>3.4152391813724613E-2</v>
      </c>
      <c r="AA409" s="13">
        <f t="shared" si="630"/>
        <v>4.5325565097673076E-2</v>
      </c>
      <c r="AB409" s="13">
        <f t="shared" si="631"/>
        <v>3.0077056720194454E-2</v>
      </c>
      <c r="AC409" s="13">
        <f t="shared" si="632"/>
        <v>1.6842463947261269E-3</v>
      </c>
      <c r="AD409" s="13">
        <f t="shared" si="633"/>
        <v>7.453282408973509E-3</v>
      </c>
      <c r="AE409" s="13">
        <f t="shared" si="634"/>
        <v>1.1374043894023893E-2</v>
      </c>
      <c r="AF409" s="13">
        <f t="shared" si="635"/>
        <v>8.6786510563068384E-3</v>
      </c>
      <c r="AG409" s="13">
        <f t="shared" si="636"/>
        <v>4.4146705052843802E-3</v>
      </c>
      <c r="AH409" s="13">
        <f t="shared" si="637"/>
        <v>1.3029521164645657E-2</v>
      </c>
      <c r="AI409" s="13">
        <f t="shared" si="638"/>
        <v>1.7292212298358763E-2</v>
      </c>
      <c r="AJ409" s="13">
        <f t="shared" si="639"/>
        <v>1.1474735041793919E-2</v>
      </c>
      <c r="AK409" s="13">
        <f t="shared" si="640"/>
        <v>5.07625598574106E-3</v>
      </c>
      <c r="AL409" s="13">
        <f t="shared" si="641"/>
        <v>1.3644418876054479E-4</v>
      </c>
      <c r="AM409" s="13">
        <f t="shared" si="642"/>
        <v>1.9783342780900701E-3</v>
      </c>
      <c r="AN409" s="13">
        <f t="shared" si="643"/>
        <v>3.0190270113684761E-3</v>
      </c>
      <c r="AO409" s="13">
        <f t="shared" si="644"/>
        <v>2.3035854446630342E-3</v>
      </c>
      <c r="AP409" s="13">
        <f t="shared" si="645"/>
        <v>1.1717916359324069E-3</v>
      </c>
      <c r="AQ409" s="13">
        <f t="shared" si="646"/>
        <v>4.4705167369274684E-4</v>
      </c>
      <c r="AR409" s="13">
        <f t="shared" si="647"/>
        <v>3.9767269643873138E-3</v>
      </c>
      <c r="AS409" s="13">
        <f t="shared" si="648"/>
        <v>5.277738610025378E-3</v>
      </c>
      <c r="AT409" s="13">
        <f t="shared" si="649"/>
        <v>3.5021922658001873E-3</v>
      </c>
      <c r="AU409" s="13">
        <f t="shared" si="650"/>
        <v>1.5493189505232266E-3</v>
      </c>
      <c r="AV409" s="13">
        <f t="shared" si="651"/>
        <v>5.1404713710840786E-4</v>
      </c>
      <c r="AW409" s="13">
        <f t="shared" si="652"/>
        <v>7.6761237683456944E-6</v>
      </c>
      <c r="AX409" s="13">
        <f t="shared" si="653"/>
        <v>4.3759316377998969E-4</v>
      </c>
      <c r="AY409" s="13">
        <f t="shared" si="654"/>
        <v>6.6778683262638729E-4</v>
      </c>
      <c r="AZ409" s="13">
        <f t="shared" si="655"/>
        <v>5.0953635790045059E-4</v>
      </c>
      <c r="BA409" s="13">
        <f t="shared" si="656"/>
        <v>2.5919179328663807E-4</v>
      </c>
      <c r="BB409" s="13">
        <f t="shared" si="657"/>
        <v>9.8884581049271059E-5</v>
      </c>
      <c r="BC409" s="13">
        <f t="shared" si="658"/>
        <v>3.0180462877468552E-5</v>
      </c>
      <c r="BD409" s="13">
        <f t="shared" si="659"/>
        <v>1.0114440091753523E-3</v>
      </c>
      <c r="BE409" s="13">
        <f t="shared" si="660"/>
        <v>1.3423443819271751E-3</v>
      </c>
      <c r="BF409" s="13">
        <f t="shared" si="661"/>
        <v>8.9075046336996961E-4</v>
      </c>
      <c r="BG409" s="13">
        <f t="shared" si="662"/>
        <v>3.9405505704613884E-4</v>
      </c>
      <c r="BH409" s="13">
        <f t="shared" si="663"/>
        <v>1.3074317193967694E-4</v>
      </c>
      <c r="BI409" s="13">
        <f t="shared" si="664"/>
        <v>3.4703327270019457E-5</v>
      </c>
      <c r="BJ409" s="14">
        <f t="shared" si="665"/>
        <v>0.33053887132958204</v>
      </c>
      <c r="BK409" s="14">
        <f t="shared" si="666"/>
        <v>0.24935871140972962</v>
      </c>
      <c r="BL409" s="14">
        <f t="shared" si="667"/>
        <v>0.385133325043715</v>
      </c>
      <c r="BM409" s="14">
        <f t="shared" si="668"/>
        <v>0.5416540034508166</v>
      </c>
      <c r="BN409" s="14">
        <f t="shared" si="669"/>
        <v>0.4568691854370765</v>
      </c>
    </row>
    <row r="410" spans="1:66" x14ac:dyDescent="0.25">
      <c r="A410" t="s">
        <v>339</v>
      </c>
      <c r="B410" t="s">
        <v>118</v>
      </c>
      <c r="C410" t="s">
        <v>110</v>
      </c>
      <c r="D410" t="s">
        <v>359</v>
      </c>
      <c r="E410" s="10">
        <f>VLOOKUP(A410,home!$A$2:$E$405,3,FALSE)</f>
        <v>1.1719999999999999</v>
      </c>
      <c r="F410" s="10">
        <f>VLOOKUP(B410,home!$B$2:$E$405,3,FALSE)</f>
        <v>0.93859999999999999</v>
      </c>
      <c r="G410" s="10">
        <f>VLOOKUP(C410,away!$B$2:$E$405,4,FALSE)</f>
        <v>0.93859999999999999</v>
      </c>
      <c r="H410" s="10">
        <f>VLOOKUP(A410,away!$A$2:$E$405,3,FALSE)</f>
        <v>1.0484</v>
      </c>
      <c r="I410" s="10">
        <f>VLOOKUP(C410,away!$B$2:$E$405,3,FALSE)</f>
        <v>1.24</v>
      </c>
      <c r="J410" s="10">
        <f>VLOOKUP(B410,home!$B$2:$E$405,4,FALSE)</f>
        <v>1.24</v>
      </c>
      <c r="K410" s="12">
        <f t="shared" si="614"/>
        <v>1.03249679312</v>
      </c>
      <c r="L410" s="12">
        <f t="shared" si="615"/>
        <v>1.6120198400000001</v>
      </c>
      <c r="M410" s="13">
        <f t="shared" si="616"/>
        <v>7.1039683672245182E-2</v>
      </c>
      <c r="N410" s="13">
        <f t="shared" si="617"/>
        <v>7.3348245575852386E-2</v>
      </c>
      <c r="O410" s="13">
        <f t="shared" si="618"/>
        <v>0.11451737950698331</v>
      </c>
      <c r="P410" s="13">
        <f t="shared" si="619"/>
        <v>0.11823882709746628</v>
      </c>
      <c r="Q410" s="13">
        <f t="shared" si="620"/>
        <v>3.78659141690229E-2</v>
      </c>
      <c r="R410" s="13">
        <f t="shared" si="621"/>
        <v>9.2302143895033287E-2</v>
      </c>
      <c r="S410" s="13">
        <f t="shared" si="622"/>
        <v>4.9199333072363467E-2</v>
      </c>
      <c r="T410" s="13">
        <f t="shared" si="623"/>
        <v>6.1040604900202036E-2</v>
      </c>
      <c r="U410" s="13">
        <f t="shared" si="624"/>
        <v>9.5301667569722665E-2</v>
      </c>
      <c r="V410" s="13">
        <f t="shared" si="625"/>
        <v>9.0986257191323326E-3</v>
      </c>
      <c r="W410" s="13">
        <f t="shared" si="626"/>
        <v>1.3032144982691108E-2</v>
      </c>
      <c r="X410" s="13">
        <f t="shared" si="627"/>
        <v>2.1008076269854525E-2</v>
      </c>
      <c r="Y410" s="13">
        <f t="shared" si="628"/>
        <v>1.693271787361935E-2</v>
      </c>
      <c r="Z410" s="13">
        <f t="shared" si="629"/>
        <v>4.9597629077776172E-2</v>
      </c>
      <c r="AA410" s="13">
        <f t="shared" si="630"/>
        <v>5.1209392969159162E-2</v>
      </c>
      <c r="AB410" s="13">
        <f t="shared" si="631"/>
        <v>2.6436767009139349E-2</v>
      </c>
      <c r="AC410" s="13">
        <f t="shared" si="632"/>
        <v>9.4648756302225824E-4</v>
      </c>
      <c r="AD410" s="13">
        <f t="shared" si="633"/>
        <v>3.3639119755258656E-3</v>
      </c>
      <c r="AE410" s="13">
        <f t="shared" si="634"/>
        <v>5.4226928445612905E-3</v>
      </c>
      <c r="AF410" s="13">
        <f t="shared" si="635"/>
        <v>4.3707442258294196E-3</v>
      </c>
      <c r="AG410" s="13">
        <f t="shared" si="636"/>
        <v>2.3485754692008213E-3</v>
      </c>
      <c r="AH410" s="13">
        <f t="shared" si="637"/>
        <v>1.9988090522584025E-2</v>
      </c>
      <c r="AI410" s="13">
        <f t="shared" si="638"/>
        <v>2.0637639365160273E-2</v>
      </c>
      <c r="AJ410" s="13">
        <f t="shared" si="639"/>
        <v>1.0654148231047525E-2</v>
      </c>
      <c r="AK410" s="13">
        <f t="shared" si="640"/>
        <v>3.6667912939938973E-3</v>
      </c>
      <c r="AL410" s="13">
        <f t="shared" si="641"/>
        <v>6.3013557228332176E-5</v>
      </c>
      <c r="AM410" s="13">
        <f t="shared" si="642"/>
        <v>6.9464566541368425E-4</v>
      </c>
      <c r="AN410" s="13">
        <f t="shared" si="643"/>
        <v>1.1197825944168609E-3</v>
      </c>
      <c r="AO410" s="13">
        <f t="shared" si="644"/>
        <v>9.0255587934332676E-4</v>
      </c>
      <c r="AP410" s="13">
        <f t="shared" si="645"/>
        <v>4.8497932807002955E-4</v>
      </c>
      <c r="AQ410" s="13">
        <f t="shared" si="646"/>
        <v>1.9544907470968916E-4</v>
      </c>
      <c r="AR410" s="13">
        <f t="shared" si="647"/>
        <v>6.4442396972242766E-3</v>
      </c>
      <c r="AS410" s="13">
        <f t="shared" si="648"/>
        <v>6.6536568214806656E-3</v>
      </c>
      <c r="AT410" s="13">
        <f t="shared" si="649"/>
        <v>3.4349396653498994E-3</v>
      </c>
      <c r="AU410" s="13">
        <f t="shared" si="650"/>
        <v>1.1821880630114858E-3</v>
      </c>
      <c r="AV410" s="13">
        <f t="shared" si="651"/>
        <v>3.0515134598102582E-4</v>
      </c>
      <c r="AW410" s="13">
        <f t="shared" si="652"/>
        <v>2.9133360995384007E-6</v>
      </c>
      <c r="AX410" s="13">
        <f t="shared" si="653"/>
        <v>1.1953657031572286E-4</v>
      </c>
      <c r="AY410" s="13">
        <f t="shared" si="654"/>
        <v>1.9269532295450033E-4</v>
      </c>
      <c r="AZ410" s="13">
        <f t="shared" si="655"/>
        <v>1.5531434183893103E-4</v>
      </c>
      <c r="BA410" s="13">
        <f t="shared" si="656"/>
        <v>8.3456600160299613E-5</v>
      </c>
      <c r="BB410" s="13">
        <f t="shared" si="657"/>
        <v>3.3633423809337547E-5</v>
      </c>
      <c r="BC410" s="13">
        <f t="shared" si="658"/>
        <v>1.0843549293556089E-5</v>
      </c>
      <c r="BD410" s="13">
        <f t="shared" si="659"/>
        <v>1.7313737076068549E-3</v>
      </c>
      <c r="BE410" s="13">
        <f t="shared" si="660"/>
        <v>1.7876378007963623E-3</v>
      </c>
      <c r="BF410" s="13">
        <f t="shared" si="661"/>
        <v>9.228651482911666E-4</v>
      </c>
      <c r="BG410" s="13">
        <f t="shared" si="662"/>
        <v>3.1761843536428096E-4</v>
      </c>
      <c r="BH410" s="13">
        <f t="shared" si="663"/>
        <v>8.1985003987353005E-5</v>
      </c>
      <c r="BI410" s="13">
        <f t="shared" si="664"/>
        <v>1.6929850740174481E-5</v>
      </c>
      <c r="BJ410" s="14">
        <f t="shared" si="665"/>
        <v>0.24272652063668562</v>
      </c>
      <c r="BK410" s="14">
        <f t="shared" si="666"/>
        <v>0.24877866600441234</v>
      </c>
      <c r="BL410" s="14">
        <f t="shared" si="667"/>
        <v>0.45759260590265716</v>
      </c>
      <c r="BM410" s="14">
        <f t="shared" si="668"/>
        <v>0.49119344571807289</v>
      </c>
      <c r="BN410" s="14">
        <f t="shared" si="669"/>
        <v>0.50731219391660332</v>
      </c>
    </row>
    <row r="411" spans="1:66" x14ac:dyDescent="0.25">
      <c r="A411" t="s">
        <v>339</v>
      </c>
      <c r="B411" t="s">
        <v>121</v>
      </c>
      <c r="C411" t="s">
        <v>126</v>
      </c>
      <c r="D411" t="s">
        <v>359</v>
      </c>
      <c r="E411" s="10">
        <f>VLOOKUP(A411,home!$A$2:$E$405,3,FALSE)</f>
        <v>1.1719999999999999</v>
      </c>
      <c r="F411" s="10">
        <f>VLOOKUP(B411,home!$B$2:$E$405,3,FALSE)</f>
        <v>1.6116999999999999</v>
      </c>
      <c r="G411" s="10">
        <f>VLOOKUP(C411,away!$B$2:$E$405,4,FALSE)</f>
        <v>1.5168999999999999</v>
      </c>
      <c r="H411" s="10">
        <f>VLOOKUP(A411,away!$A$2:$E$405,3,FALSE)</f>
        <v>1.0484</v>
      </c>
      <c r="I411" s="10">
        <f>VLOOKUP(C411,away!$B$2:$E$405,3,FALSE)</f>
        <v>0.95379999999999998</v>
      </c>
      <c r="J411" s="10">
        <f>VLOOKUP(B411,home!$B$2:$E$405,4,FALSE)</f>
        <v>0.52990000000000004</v>
      </c>
      <c r="K411" s="12">
        <f t="shared" si="614"/>
        <v>2.8652912195599995</v>
      </c>
      <c r="L411" s="12">
        <f t="shared" si="615"/>
        <v>0.52988088120800003</v>
      </c>
      <c r="M411" s="13">
        <f t="shared" si="616"/>
        <v>3.3534782313701363E-2</v>
      </c>
      <c r="N411" s="13">
        <f t="shared" si="617"/>
        <v>9.6086917313304487E-2</v>
      </c>
      <c r="O411" s="13">
        <f t="shared" si="618"/>
        <v>1.7769440003502529E-2</v>
      </c>
      <c r="P411" s="13">
        <f t="shared" si="619"/>
        <v>5.0914620418534007E-2</v>
      </c>
      <c r="Q411" s="13">
        <f t="shared" si="620"/>
        <v>0.13765850024619952</v>
      </c>
      <c r="R411" s="13">
        <f t="shared" si="621"/>
        <v>4.7078432638143035E-3</v>
      </c>
      <c r="S411" s="13">
        <f t="shared" si="622"/>
        <v>1.9325446547660014E-2</v>
      </c>
      <c r="T411" s="13">
        <f t="shared" si="623"/>
        <v>7.2942607416227892E-2</v>
      </c>
      <c r="U411" s="13">
        <f t="shared" si="624"/>
        <v>1.3489341966871815E-2</v>
      </c>
      <c r="V411" s="13">
        <f t="shared" si="625"/>
        <v>3.260123461559775E-3</v>
      </c>
      <c r="W411" s="13">
        <f t="shared" si="626"/>
        <v>0.13147723068441119</v>
      </c>
      <c r="X411" s="13">
        <f t="shared" si="627"/>
        <v>6.9667270853843291E-2</v>
      </c>
      <c r="Y411" s="13">
        <f t="shared" si="628"/>
        <v>1.8457677435695451E-2</v>
      </c>
      <c r="Z411" s="13">
        <f t="shared" si="629"/>
        <v>8.315320457396902E-4</v>
      </c>
      <c r="AA411" s="13">
        <f t="shared" si="630"/>
        <v>2.3825814694406981E-3</v>
      </c>
      <c r="AB411" s="13">
        <f t="shared" si="631"/>
        <v>3.4133948821373971E-3</v>
      </c>
      <c r="AC411" s="13">
        <f t="shared" si="632"/>
        <v>3.0935780909903041E-4</v>
      </c>
      <c r="AD411" s="13">
        <f t="shared" si="633"/>
        <v>9.4180138663026977E-2</v>
      </c>
      <c r="AE411" s="13">
        <f t="shared" si="634"/>
        <v>4.9904254867056366E-2</v>
      </c>
      <c r="AF411" s="13">
        <f t="shared" si="635"/>
        <v>1.3221655272492226E-2</v>
      </c>
      <c r="AG411" s="13">
        <f t="shared" si="636"/>
        <v>2.3353007822721934E-3</v>
      </c>
      <c r="AH411" s="13">
        <f t="shared" si="637"/>
        <v>1.1015323328730949E-4</v>
      </c>
      <c r="AI411" s="13">
        <f t="shared" si="638"/>
        <v>3.1562109214427212E-4</v>
      </c>
      <c r="AJ411" s="13">
        <f t="shared" si="639"/>
        <v>4.5217317201446029E-4</v>
      </c>
      <c r="AK411" s="13">
        <f t="shared" si="640"/>
        <v>4.3186927316454213E-4</v>
      </c>
      <c r="AL411" s="13">
        <f t="shared" si="641"/>
        <v>1.8787461062302593E-5</v>
      </c>
      <c r="AM411" s="13">
        <f t="shared" si="642"/>
        <v>5.3970704873622891E-2</v>
      </c>
      <c r="AN411" s="13">
        <f t="shared" si="643"/>
        <v>2.8598044657852196E-2</v>
      </c>
      <c r="AO411" s="13">
        <f t="shared" si="644"/>
        <v>7.5767785520642296E-3</v>
      </c>
      <c r="AP411" s="13">
        <f t="shared" si="645"/>
        <v>1.338263365295223E-3</v>
      </c>
      <c r="AQ411" s="13">
        <f t="shared" si="646"/>
        <v>1.7728004282275406E-4</v>
      </c>
      <c r="AR411" s="13">
        <f t="shared" si="647"/>
        <v>1.1673618464437996E-5</v>
      </c>
      <c r="AS411" s="13">
        <f t="shared" si="648"/>
        <v>3.3448316486647676E-5</v>
      </c>
      <c r="AT411" s="13">
        <f t="shared" si="649"/>
        <v>4.7919583769127784E-5</v>
      </c>
      <c r="AU411" s="13">
        <f t="shared" si="650"/>
        <v>4.5767854206217239E-5</v>
      </c>
      <c r="AV411" s="13">
        <f t="shared" si="651"/>
        <v>3.2784557698794111E-5</v>
      </c>
      <c r="AW411" s="13">
        <f t="shared" si="652"/>
        <v>7.9234187993148308E-7</v>
      </c>
      <c r="AX411" s="13">
        <f t="shared" si="653"/>
        <v>2.5773631131309278E-2</v>
      </c>
      <c r="AY411" s="13">
        <f t="shared" si="654"/>
        <v>1.3656954375788101E-2</v>
      </c>
      <c r="AZ411" s="13">
        <f t="shared" si="655"/>
        <v>3.6182795096300255E-3</v>
      </c>
      <c r="BA411" s="13">
        <f t="shared" si="656"/>
        <v>6.3908571167320275E-4</v>
      </c>
      <c r="BB411" s="13">
        <f t="shared" si="657"/>
        <v>8.4659825017209609E-5</v>
      </c>
      <c r="BC411" s="13">
        <f t="shared" si="658"/>
        <v>8.9719245366068276E-6</v>
      </c>
      <c r="BD411" s="13">
        <f t="shared" si="659"/>
        <v>1.0309378731370633E-6</v>
      </c>
      <c r="BE411" s="13">
        <f t="shared" si="660"/>
        <v>2.9539372358114883E-6</v>
      </c>
      <c r="BF411" s="13">
        <f t="shared" si="661"/>
        <v>4.231945212450997E-6</v>
      </c>
      <c r="BG411" s="13">
        <f t="shared" si="662"/>
        <v>4.0419184862982731E-6</v>
      </c>
      <c r="BH411" s="13">
        <f t="shared" si="663"/>
        <v>2.8953183872419214E-6</v>
      </c>
      <c r="BI411" s="13">
        <f t="shared" si="664"/>
        <v>1.6591860705589793E-6</v>
      </c>
      <c r="BJ411" s="14">
        <f t="shared" si="665"/>
        <v>0.82137420750414125</v>
      </c>
      <c r="BK411" s="14">
        <f t="shared" si="666"/>
        <v>0.12102007238740459</v>
      </c>
      <c r="BL411" s="14">
        <f t="shared" si="667"/>
        <v>4.3260825530268041E-2</v>
      </c>
      <c r="BM411" s="14">
        <f t="shared" si="668"/>
        <v>0.63215837187458934</v>
      </c>
      <c r="BN411" s="14">
        <f t="shared" si="669"/>
        <v>0.34067210355905619</v>
      </c>
    </row>
    <row r="412" spans="1:66" x14ac:dyDescent="0.25">
      <c r="A412" t="s">
        <v>340</v>
      </c>
      <c r="B412" t="s">
        <v>131</v>
      </c>
      <c r="C412" t="s">
        <v>133</v>
      </c>
      <c r="D412" t="s">
        <v>359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340</v>
      </c>
      <c r="B413" t="s">
        <v>144</v>
      </c>
      <c r="C413" t="s">
        <v>136</v>
      </c>
      <c r="D413" t="s">
        <v>359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340</v>
      </c>
      <c r="B414" t="s">
        <v>140</v>
      </c>
      <c r="C414" t="s">
        <v>143</v>
      </c>
      <c r="D414" t="s">
        <v>359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341</v>
      </c>
      <c r="B415" t="s">
        <v>151</v>
      </c>
      <c r="C415" t="s">
        <v>318</v>
      </c>
      <c r="D415" t="s">
        <v>359</v>
      </c>
      <c r="E415" s="10">
        <f>VLOOKUP(A415,home!$A$2:$E$405,3,FALSE)</f>
        <v>1.3095000000000001</v>
      </c>
      <c r="F415" s="10">
        <f>VLOOKUP(B415,home!$B$2:$E$405,3,FALSE)</f>
        <v>0.76370000000000005</v>
      </c>
      <c r="G415" s="10">
        <f>VLOOKUP(C415,away!$B$2:$E$405,4,FALSE)</f>
        <v>1.0182</v>
      </c>
      <c r="H415" s="10">
        <f>VLOOKUP(A415,away!$A$2:$E$405,3,FALSE)</f>
        <v>1.2142999999999999</v>
      </c>
      <c r="I415" s="10">
        <f>VLOOKUP(C415,away!$B$2:$E$405,3,FALSE)</f>
        <v>0.27450000000000002</v>
      </c>
      <c r="J415" s="10">
        <f>VLOOKUP(B415,home!$B$2:$E$405,4,FALSE)</f>
        <v>1.3725000000000001</v>
      </c>
      <c r="K415" s="12">
        <f t="shared" si="614"/>
        <v>1.0182663357300001</v>
      </c>
      <c r="L415" s="12">
        <f t="shared" si="615"/>
        <v>0.45748904287500003</v>
      </c>
      <c r="M415" s="13">
        <f t="shared" si="616"/>
        <v>0.22860597774331082</v>
      </c>
      <c r="N415" s="13">
        <f t="shared" si="617"/>
        <v>0.23278177128265504</v>
      </c>
      <c r="O415" s="13">
        <f t="shared" si="618"/>
        <v>0.10458472995329084</v>
      </c>
      <c r="P415" s="13">
        <f t="shared" si="619"/>
        <v>0.10649510974284904</v>
      </c>
      <c r="Q415" s="13">
        <f t="shared" si="620"/>
        <v>0.11851692063436406</v>
      </c>
      <c r="R415" s="13">
        <f t="shared" si="621"/>
        <v>2.3923184002835683E-2</v>
      </c>
      <c r="S415" s="13">
        <f t="shared" si="622"/>
        <v>1.2402572005221012E-2</v>
      </c>
      <c r="T415" s="13">
        <f t="shared" si="623"/>
        <v>5.4220192585507559E-2</v>
      </c>
      <c r="U415" s="13">
        <f t="shared" si="624"/>
        <v>2.4360172913562045E-2</v>
      </c>
      <c r="V415" s="13">
        <f t="shared" si="625"/>
        <v>6.4196496999774106E-4</v>
      </c>
      <c r="W415" s="13">
        <f t="shared" si="626"/>
        <v>4.022726349878572E-2</v>
      </c>
      <c r="X415" s="13">
        <f t="shared" si="627"/>
        <v>1.8403532275539907E-2</v>
      </c>
      <c r="Y415" s="13">
        <f t="shared" si="628"/>
        <v>4.2097071831279607E-3</v>
      </c>
      <c r="Z415" s="13">
        <f t="shared" si="629"/>
        <v>3.648198183993269E-3</v>
      </c>
      <c r="AA415" s="13">
        <f t="shared" si="630"/>
        <v>3.7148373968316664E-3</v>
      </c>
      <c r="AB415" s="13">
        <f t="shared" si="631"/>
        <v>1.8913469319522765E-3</v>
      </c>
      <c r="AC415" s="13">
        <f t="shared" si="632"/>
        <v>1.869103845343745E-5</v>
      </c>
      <c r="AD415" s="13">
        <f t="shared" si="633"/>
        <v>1.024051704983843E-2</v>
      </c>
      <c r="AE415" s="13">
        <f t="shared" si="634"/>
        <v>4.6849243436757025E-3</v>
      </c>
      <c r="AF415" s="13">
        <f t="shared" si="635"/>
        <v>1.0716507769649923E-3</v>
      </c>
      <c r="AG415" s="13">
        <f t="shared" si="636"/>
        <v>1.634228294166548E-4</v>
      </c>
      <c r="AH415" s="13">
        <f t="shared" si="637"/>
        <v>4.1725267385334846E-4</v>
      </c>
      <c r="AI415" s="13">
        <f t="shared" si="638"/>
        <v>4.2487435127819392E-4</v>
      </c>
      <c r="AJ415" s="13">
        <f t="shared" si="639"/>
        <v>2.1631762441085369E-4</v>
      </c>
      <c r="AK415" s="13">
        <f t="shared" si="640"/>
        <v>7.3422984920886158E-5</v>
      </c>
      <c r="AL415" s="13">
        <f t="shared" si="641"/>
        <v>3.4828558919691292E-7</v>
      </c>
      <c r="AM415" s="13">
        <f t="shared" si="642"/>
        <v>2.0855147544639138E-3</v>
      </c>
      <c r="AN415" s="13">
        <f t="shared" si="643"/>
        <v>9.5410014892138677E-4</v>
      </c>
      <c r="AO415" s="13">
        <f t="shared" si="644"/>
        <v>2.1824518196847007E-4</v>
      </c>
      <c r="AP415" s="13">
        <f t="shared" si="645"/>
        <v>3.3281593136945194E-5</v>
      </c>
      <c r="AQ415" s="13">
        <f t="shared" si="646"/>
        <v>3.8064910473940564E-6</v>
      </c>
      <c r="AR415" s="13">
        <f t="shared" si="647"/>
        <v>3.8177705279640615E-5</v>
      </c>
      <c r="AS415" s="13">
        <f t="shared" si="648"/>
        <v>3.8875072061679523E-5</v>
      </c>
      <c r="AT415" s="13">
        <f t="shared" si="649"/>
        <v>1.9792588589743055E-5</v>
      </c>
      <c r="AU415" s="13">
        <f t="shared" si="650"/>
        <v>6.7180422192963589E-6</v>
      </c>
      <c r="AV415" s="13">
        <f t="shared" si="651"/>
        <v>1.7101890584805852E-6</v>
      </c>
      <c r="AW415" s="13">
        <f t="shared" si="652"/>
        <v>4.5068705854987119E-9</v>
      </c>
      <c r="AX415" s="13">
        <f t="shared" si="653"/>
        <v>3.5393491118980333E-4</v>
      </c>
      <c r="AY415" s="13">
        <f t="shared" si="654"/>
        <v>1.6192134376027129E-4</v>
      </c>
      <c r="AZ415" s="13">
        <f t="shared" si="655"/>
        <v>3.7038620288960177E-5</v>
      </c>
      <c r="BA415" s="13">
        <f t="shared" si="656"/>
        <v>5.6482543151356491E-6</v>
      </c>
      <c r="BB415" s="13">
        <f t="shared" si="657"/>
        <v>6.4600361513649917E-7</v>
      </c>
      <c r="BC415" s="13">
        <f t="shared" si="658"/>
        <v>5.910791511651742E-8</v>
      </c>
      <c r="BD415" s="13">
        <f t="shared" si="659"/>
        <v>2.9109803079244335E-6</v>
      </c>
      <c r="BE415" s="13">
        <f t="shared" si="660"/>
        <v>2.9641532515323999E-6</v>
      </c>
      <c r="BF415" s="13">
        <f t="shared" si="661"/>
        <v>1.509148734990031E-6</v>
      </c>
      <c r="BG415" s="13">
        <f t="shared" si="662"/>
        <v>5.1223845081662148E-7</v>
      </c>
      <c r="BH415" s="13">
        <f t="shared" si="663"/>
        <v>1.3039879258326325E-7</v>
      </c>
      <c r="BI415" s="13">
        <f t="shared" si="664"/>
        <v>2.655614014147516E-8</v>
      </c>
      <c r="BJ415" s="14">
        <f t="shared" si="665"/>
        <v>0.48837409887049854</v>
      </c>
      <c r="BK415" s="14">
        <f t="shared" si="666"/>
        <v>0.34832658512918147</v>
      </c>
      <c r="BL415" s="14">
        <f t="shared" si="667"/>
        <v>0.15971946590582264</v>
      </c>
      <c r="BM415" s="14">
        <f t="shared" si="668"/>
        <v>0.18499873789330085</v>
      </c>
      <c r="BN415" s="14">
        <f t="shared" si="669"/>
        <v>0.81490769335930546</v>
      </c>
    </row>
    <row r="416" spans="1:66" x14ac:dyDescent="0.25">
      <c r="A416" t="s">
        <v>341</v>
      </c>
      <c r="B416" t="s">
        <v>146</v>
      </c>
      <c r="C416" t="s">
        <v>148</v>
      </c>
      <c r="D416" t="s">
        <v>359</v>
      </c>
      <c r="E416" s="10">
        <f>VLOOKUP(A416,home!$A$2:$E$405,3,FALSE)</f>
        <v>1.3095000000000001</v>
      </c>
      <c r="F416" s="10">
        <f>VLOOKUP(B416,home!$B$2:$E$405,3,FALSE)</f>
        <v>0.9546</v>
      </c>
      <c r="G416" s="10">
        <f>VLOOKUP(C416,away!$B$2:$E$405,4,FALSE)</f>
        <v>0.25459999999999999</v>
      </c>
      <c r="H416" s="10">
        <f>VLOOKUP(A416,away!$A$2:$E$405,3,FALSE)</f>
        <v>1.2142999999999999</v>
      </c>
      <c r="I416" s="10">
        <f>VLOOKUP(C416,away!$B$2:$E$405,3,FALSE)</f>
        <v>2.4706000000000001</v>
      </c>
      <c r="J416" s="10">
        <f>VLOOKUP(B416,home!$B$2:$E$405,4,FALSE)</f>
        <v>1.647</v>
      </c>
      <c r="K416" s="12">
        <f t="shared" si="614"/>
        <v>0.31826239901999998</v>
      </c>
      <c r="L416" s="12">
        <f t="shared" si="615"/>
        <v>4.9410816582600008</v>
      </c>
      <c r="M416" s="13">
        <f t="shared" si="616"/>
        <v>5.1987136589261755E-3</v>
      </c>
      <c r="N416" s="13">
        <f t="shared" si="617"/>
        <v>1.6545550809078861E-3</v>
      </c>
      <c r="O416" s="13">
        <f t="shared" si="618"/>
        <v>2.568726870666586E-2</v>
      </c>
      <c r="P416" s="13">
        <f t="shared" si="619"/>
        <v>8.1752917628548482E-3</v>
      </c>
      <c r="Q416" s="13">
        <f t="shared" si="620"/>
        <v>2.63291334680237E-4</v>
      </c>
      <c r="R416" s="13">
        <f t="shared" si="621"/>
        <v>6.3461446128651414E-2</v>
      </c>
      <c r="S416" s="13">
        <f t="shared" si="622"/>
        <v>3.2140352302846196E-3</v>
      </c>
      <c r="T416" s="13">
        <f t="shared" si="623"/>
        <v>1.3009439845673141E-3</v>
      </c>
      <c r="U416" s="13">
        <f t="shared" si="624"/>
        <v>2.0197392090183085E-2</v>
      </c>
      <c r="V416" s="13">
        <f t="shared" si="625"/>
        <v>5.6158498402037675E-4</v>
      </c>
      <c r="W416" s="13">
        <f t="shared" si="626"/>
        <v>2.7931910605503305E-5</v>
      </c>
      <c r="X416" s="13">
        <f t="shared" si="627"/>
        <v>1.3801385117301037E-4</v>
      </c>
      <c r="Y416" s="13">
        <f t="shared" si="628"/>
        <v>3.4096885430839359E-4</v>
      </c>
      <c r="Z416" s="13">
        <f t="shared" si="629"/>
        <v>0.10452272915764488</v>
      </c>
      <c r="AA416" s="13">
        <f t="shared" si="630"/>
        <v>3.326565453382975E-2</v>
      </c>
      <c r="AB416" s="13">
        <f t="shared" si="631"/>
        <v>5.2936035084535978E-3</v>
      </c>
      <c r="AC416" s="13">
        <f t="shared" si="632"/>
        <v>5.5195397785106621E-5</v>
      </c>
      <c r="AD416" s="13">
        <f t="shared" si="633"/>
        <v>2.222419219629916E-6</v>
      </c>
      <c r="AE416" s="13">
        <f t="shared" si="634"/>
        <v>1.0981154843077881E-5</v>
      </c>
      <c r="AF416" s="13">
        <f t="shared" si="635"/>
        <v>2.7129391390822554E-5</v>
      </c>
      <c r="AG416" s="13">
        <f t="shared" si="636"/>
        <v>4.468284606698337E-5</v>
      </c>
      <c r="AH416" s="13">
        <f t="shared" si="637"/>
        <v>0.1291138349780292</v>
      </c>
      <c r="AI416" s="13">
        <f t="shared" si="638"/>
        <v>4.1092078866779951E-2</v>
      </c>
      <c r="AJ416" s="13">
        <f t="shared" si="639"/>
        <v>6.5390318004302141E-3</v>
      </c>
      <c r="AK416" s="13">
        <f t="shared" si="640"/>
        <v>6.9370931602432968E-4</v>
      </c>
      <c r="AL416" s="13">
        <f t="shared" si="641"/>
        <v>3.4719240986493186E-6</v>
      </c>
      <c r="AM416" s="13">
        <f t="shared" si="642"/>
        <v>1.4146249449351471E-7</v>
      </c>
      <c r="AN416" s="13">
        <f t="shared" si="643"/>
        <v>6.989777368736118E-7</v>
      </c>
      <c r="AO416" s="13">
        <f t="shared" si="644"/>
        <v>1.7268530375991447E-6</v>
      </c>
      <c r="AP416" s="13">
        <f t="shared" si="645"/>
        <v>2.8441739568639005E-6</v>
      </c>
      <c r="AQ416" s="13">
        <f t="shared" si="646"/>
        <v>3.5133239427902467E-6</v>
      </c>
      <c r="AR416" s="13">
        <f t="shared" si="647"/>
        <v>0.12759240036750968</v>
      </c>
      <c r="AS416" s="13">
        <f t="shared" si="648"/>
        <v>4.0607863437683953E-2</v>
      </c>
      <c r="AT416" s="13">
        <f t="shared" si="649"/>
        <v>6.4619780183769191E-3</v>
      </c>
      <c r="AU416" s="13">
        <f t="shared" si="650"/>
        <v>6.8553487551438106E-4</v>
      </c>
      <c r="AV416" s="13">
        <f t="shared" si="651"/>
        <v>5.4544993523270996E-5</v>
      </c>
      <c r="AW416" s="13">
        <f t="shared" si="652"/>
        <v>1.5166140845998698E-7</v>
      </c>
      <c r="AX416" s="13">
        <f t="shared" si="653"/>
        <v>7.5036988114765773E-9</v>
      </c>
      <c r="AY416" s="13">
        <f t="shared" si="654"/>
        <v>3.7076388566494284E-8</v>
      </c>
      <c r="AZ416" s="13">
        <f t="shared" si="655"/>
        <v>9.1598731750212888E-8</v>
      </c>
      <c r="BA416" s="13">
        <f t="shared" si="656"/>
        <v>1.5086560445695163E-7</v>
      </c>
      <c r="BB416" s="13">
        <f t="shared" si="657"/>
        <v>1.8635981776113794E-7</v>
      </c>
      <c r="BC416" s="13">
        <f t="shared" si="658"/>
        <v>1.8416381547524697E-7</v>
      </c>
      <c r="BD416" s="13">
        <f t="shared" si="659"/>
        <v>0.10507407819821143</v>
      </c>
      <c r="BE416" s="13">
        <f t="shared" si="660"/>
        <v>3.3441128202177844E-2</v>
      </c>
      <c r="BF416" s="13">
        <f t="shared" si="661"/>
        <v>5.3215268437802497E-3</v>
      </c>
      <c r="BG416" s="13">
        <f t="shared" si="662"/>
        <v>5.6454729991694337E-4</v>
      </c>
      <c r="BH416" s="13">
        <f t="shared" si="663"/>
        <v>4.4918544507957467E-5</v>
      </c>
      <c r="BI416" s="13">
        <f t="shared" si="664"/>
        <v>2.8591767471178385E-6</v>
      </c>
      <c r="BJ416" s="14">
        <f t="shared" si="665"/>
        <v>3.8203031869883004E-3</v>
      </c>
      <c r="BK416" s="14">
        <f t="shared" si="666"/>
        <v>1.7208330034358343E-2</v>
      </c>
      <c r="BL416" s="14">
        <f t="shared" si="667"/>
        <v>0.64519539988699726</v>
      </c>
      <c r="BM416" s="14">
        <f t="shared" si="668"/>
        <v>0.66630631017832198</v>
      </c>
      <c r="BN416" s="14">
        <f t="shared" si="669"/>
        <v>0.10444056667268642</v>
      </c>
    </row>
    <row r="417" spans="1:66" x14ac:dyDescent="0.25">
      <c r="A417" t="s">
        <v>351</v>
      </c>
      <c r="B417" t="s">
        <v>158</v>
      </c>
      <c r="C417" t="s">
        <v>165</v>
      </c>
      <c r="D417" t="s">
        <v>359</v>
      </c>
      <c r="E417" s="10">
        <f>VLOOKUP(A417,home!$A$2:$E$405,3,FALSE)</f>
        <v>1.2019</v>
      </c>
      <c r="F417" s="10">
        <f>VLOOKUP(B417,home!$B$2:$E$405,3,FALSE)</f>
        <v>1.5716000000000001</v>
      </c>
      <c r="G417" s="10">
        <f>VLOOKUP(C417,away!$B$2:$E$405,4,FALSE)</f>
        <v>1.248</v>
      </c>
      <c r="H417" s="10">
        <f>VLOOKUP(A417,away!$A$2:$E$405,3,FALSE)</f>
        <v>1.1635</v>
      </c>
      <c r="I417" s="10">
        <f>VLOOKUP(C417,away!$B$2:$E$405,3,FALSE)</f>
        <v>0.64459999999999995</v>
      </c>
      <c r="J417" s="10">
        <f>VLOOKUP(B417,home!$B$2:$E$405,4,FALSE)</f>
        <v>0.47749999999999998</v>
      </c>
      <c r="K417" s="12">
        <f t="shared" ref="K417:K470" si="670">E417*F417*G417</f>
        <v>2.3573547379200002</v>
      </c>
      <c r="L417" s="12">
        <f t="shared" ref="L417:L470" si="671">H417*I417*J417</f>
        <v>0.35812122774999994</v>
      </c>
      <c r="M417" s="13">
        <f t="shared" ref="M417:M470" si="672">_xlfn.POISSON.DIST(0,K417,FALSE) * _xlfn.POISSON.DIST(0,L417,FALSE)</f>
        <v>6.6173449220213149E-2</v>
      </c>
      <c r="N417" s="13">
        <f t="shared" ref="N417:N470" si="673">_xlfn.POISSON.DIST(1,K417,FALSE) * _xlfn.POISSON.DIST(0,L417,FALSE)</f>
        <v>0.15599429404377801</v>
      </c>
      <c r="O417" s="13">
        <f t="shared" ref="O417:O470" si="674">_xlfn.POISSON.DIST(0,K417,FALSE) * _xlfn.POISSON.DIST(1,L417,FALSE)</f>
        <v>2.3698116879195014E-2</v>
      </c>
      <c r="P417" s="13">
        <f t="shared" ref="P417:P470" si="675">_xlfn.POISSON.DIST(1,K417,FALSE) * _xlfn.POISSON.DIST(1,L417,FALSE)</f>
        <v>5.5864868104952295E-2</v>
      </c>
      <c r="Q417" s="13">
        <f t="shared" ref="Q417:Q470" si="676">_xlfn.POISSON.DIST(2,K417,FALSE) * _xlfn.POISSON.DIST(0,L417,FALSE)</f>
        <v>0.18386694407629292</v>
      </c>
      <c r="R417" s="13">
        <f t="shared" ref="R417:R470" si="677">_xlfn.POISSON.DIST(0,K417,FALSE) * _xlfn.POISSON.DIST(2,L417,FALSE)</f>
        <v>4.243399356070157E-3</v>
      </c>
      <c r="S417" s="13">
        <f t="shared" ref="S417:S470" si="678">_xlfn.POISSON.DIST(2,K417,FALSE) * _xlfn.POISSON.DIST(2,L417,FALSE)</f>
        <v>1.1790542601149539E-2</v>
      </c>
      <c r="T417" s="13">
        <f t="shared" ref="T417:T470" si="679">_xlfn.POISSON.DIST(2,K417,FALSE) * _xlfn.POISSON.DIST(1,L417,FALSE)</f>
        <v>6.5846655755242608E-2</v>
      </c>
      <c r="U417" s="13">
        <f t="shared" ref="U417:U470" si="680">_xlfn.POISSON.DIST(1,K417,FALSE) * _xlfn.POISSON.DIST(2,L417,FALSE)</f>
        <v>1.0003197576918662E-2</v>
      </c>
      <c r="V417" s="13">
        <f t="shared" ref="V417:V470" si="681">_xlfn.POISSON.DIST(3,K417,FALSE) * _xlfn.POISSON.DIST(3,L417,FALSE)</f>
        <v>1.1059774897315407E-3</v>
      </c>
      <c r="W417" s="13">
        <f t="shared" ref="W417:W470" si="682">_xlfn.POISSON.DIST(3,K417,FALSE) * _xlfn.POISSON.DIST(0,L417,FALSE)</f>
        <v>0.14447987058837358</v>
      </c>
      <c r="X417" s="13">
        <f t="shared" ref="X417:X470" si="683">_xlfn.POISSON.DIST(3,K417,FALSE) * _xlfn.POISSON.DIST(1,L417,FALSE)</f>
        <v>5.1741308640269469E-2</v>
      </c>
      <c r="Y417" s="13">
        <f t="shared" ref="Y417:Y470" si="684">_xlfn.POISSON.DIST(3,K417,FALSE) * _xlfn.POISSON.DIST(2,L417,FALSE)</f>
        <v>9.2648304878224889E-3</v>
      </c>
      <c r="Z417" s="13">
        <f t="shared" ref="Z417:Z470" si="685">_xlfn.POISSON.DIST(0,K417,FALSE) * _xlfn.POISSON.DIST(3,L417,FALSE)</f>
        <v>5.0655046240980146E-4</v>
      </c>
      <c r="AA417" s="13">
        <f t="shared" ref="AA417:AA470" si="686">_xlfn.POISSON.DIST(1,K417,FALSE) * _xlfn.POISSON.DIST(3,L417,FALSE)</f>
        <v>1.1941191325573123E-3</v>
      </c>
      <c r="AB417" s="13">
        <f t="shared" ref="AB417:AB470" si="687">_xlfn.POISSON.DIST(2,K417,FALSE) * _xlfn.POISSON.DIST(3,L417,FALSE)</f>
        <v>1.4074811973874509E-3</v>
      </c>
      <c r="AC417" s="13">
        <f t="shared" ref="AC417:AC470" si="688">_xlfn.POISSON.DIST(4,K417,FALSE) * _xlfn.POISSON.DIST(4,L417,FALSE)</f>
        <v>5.8355434958219181E-5</v>
      </c>
      <c r="AD417" s="13">
        <f t="shared" ref="AD417:AD470" si="689">_xlfn.POISSON.DIST(4,K417,FALSE) * _xlfn.POISSON.DIST(0,L417,FALSE)</f>
        <v>8.514757686639271E-2</v>
      </c>
      <c r="AE417" s="13">
        <f t="shared" ref="AE417:AE470" si="690">_xlfn.POISSON.DIST(4,K417,FALSE) * _xlfn.POISSON.DIST(1,L417,FALSE)</f>
        <v>3.0493154767330055E-2</v>
      </c>
      <c r="AF417" s="13">
        <f t="shared" ref="AF417:AF470" si="691">_xlfn.POISSON.DIST(4,K417,FALSE) * _xlfn.POISSON.DIST(2,L417,FALSE)</f>
        <v>5.4601230116234998E-3</v>
      </c>
      <c r="AG417" s="13">
        <f t="shared" ref="AG417:AG470" si="692">_xlfn.POISSON.DIST(4,K417,FALSE) * _xlfn.POISSON.DIST(3,L417,FALSE)</f>
        <v>6.5179531886287864E-4</v>
      </c>
      <c r="AH417" s="13">
        <f t="shared" ref="AH417:AH470" si="693">_xlfn.POISSON.DIST(0,K417,FALSE) * _xlfn.POISSON.DIST(4,L417,FALSE)</f>
        <v>4.5351618378882056E-5</v>
      </c>
      <c r="AI417" s="13">
        <f t="shared" ref="AI417:AI470" si="694">_xlfn.POISSON.DIST(1,K417,FALSE) * _xlfn.POISSON.DIST(4,L417,FALSE)</f>
        <v>1.0690985245779737E-4</v>
      </c>
      <c r="AJ417" s="13">
        <f t="shared" ref="AJ417:AJ470" si="695">_xlfn.POISSON.DIST(2,K417,FALSE) * _xlfn.POISSON.DIST(4,L417,FALSE)</f>
        <v>1.2601222361085845E-4</v>
      </c>
      <c r="AK417" s="13">
        <f t="shared" ref="AK417:AK470" si="696">_xlfn.POISSON.DIST(3,K417,FALSE) * _xlfn.POISSON.DIST(4,L417,FALSE)</f>
        <v>9.9018504121630541E-5</v>
      </c>
      <c r="AL417" s="13">
        <f t="shared" ref="AL417:AL470" si="697">_xlfn.POISSON.DIST(5,K417,FALSE) * _xlfn.POISSON.DIST(5,L417,FALSE)</f>
        <v>1.9705901479001285E-6</v>
      </c>
      <c r="AM417" s="13">
        <f t="shared" ref="AM417:AM470" si="698">_xlfn.POISSON.DIST(5,K417,FALSE) * _xlfn.POISSON.DIST(0,L417,FALSE)</f>
        <v>4.0144608749679664E-2</v>
      </c>
      <c r="AN417" s="13">
        <f t="shared" ref="AN417:AN470" si="699">_xlfn.POISSON.DIST(5,K417,FALSE) * _xlfn.POISSON.DIST(1,L417,FALSE)</f>
        <v>1.4376636572978673E-2</v>
      </c>
      <c r="AO417" s="13">
        <f t="shared" ref="AO417:AO470" si="700">_xlfn.POISSON.DIST(5,K417,FALSE) * _xlfn.POISSON.DIST(2,L417,FALSE)</f>
        <v>2.5742893702153367E-3</v>
      </c>
      <c r="AP417" s="13">
        <f t="shared" ref="AP417:AP470" si="701">_xlfn.POISSON.DIST(5,K417,FALSE) * _xlfn.POISSON.DIST(3,L417,FALSE)</f>
        <v>3.0730255661509697E-4</v>
      </c>
      <c r="AQ417" s="13">
        <f t="shared" ref="AQ417:AQ470" si="702">_xlfn.POISSON.DIST(5,K417,FALSE) * _xlfn.POISSON.DIST(4,L417,FALSE)</f>
        <v>2.7512892216428089E-5</v>
      </c>
      <c r="AR417" s="13">
        <f t="shared" ref="AR417:AR470" si="703">_xlfn.POISSON.DIST(0,K417,FALSE) * _xlfn.POISSON.DIST(5,L417,FALSE)</f>
        <v>3.2482754508589409E-6</v>
      </c>
      <c r="AS417" s="13">
        <f t="shared" ref="AS417:AS470" si="704">_xlfn.POISSON.DIST(1,K417,FALSE) * _xlfn.POISSON.DIST(5,L417,FALSE)</f>
        <v>7.6573375241515483E-6</v>
      </c>
      <c r="AT417" s="13">
        <f t="shared" ref="AT417:AT470" si="705">_xlfn.POISSON.DIST(2,K417,FALSE) * _xlfn.POISSON.DIST(5,L417,FALSE)</f>
        <v>9.0255304462056307E-6</v>
      </c>
      <c r="AU417" s="13">
        <f t="shared" ref="AU417:AU470" si="706">_xlfn.POISSON.DIST(3,K417,FALSE) * _xlfn.POISSON.DIST(5,L417,FALSE)</f>
        <v>7.0921256532013516E-6</v>
      </c>
      <c r="AV417" s="13">
        <f t="shared" ref="AV417:AV470" si="707">_xlfn.POISSON.DIST(4,K417,FALSE) * _xlfn.POISSON.DIST(5,L417,FALSE)</f>
        <v>4.1796640026245433E-6</v>
      </c>
      <c r="AW417" s="13">
        <f t="shared" ref="AW417:AW470" si="708">_xlfn.POISSON.DIST(6,K417,FALSE) * _xlfn.POISSON.DIST(6,L417,FALSE)</f>
        <v>4.6211366575525622E-8</v>
      </c>
      <c r="AX417" s="13">
        <f t="shared" ref="AX417:AX470" si="709">_xlfn.POISSON.DIST(6,K417,FALSE) * _xlfn.POISSON.DIST(0,L417,FALSE)</f>
        <v>1.577251393966702E-2</v>
      </c>
      <c r="AY417" s="13">
        <f t="shared" ref="AY417:AY470" si="710">_xlfn.POISSON.DIST(6,K417,FALSE) * _xlfn.POISSON.DIST(1,L417,FALSE)</f>
        <v>5.6484720567775417E-3</v>
      </c>
      <c r="AZ417" s="13">
        <f t="shared" ref="AZ417:AZ470" si="711">_xlfn.POISSON.DIST(6,K417,FALSE) * _xlfn.POISSON.DIST(2,L417,FALSE)</f>
        <v>1.0114188739423701E-3</v>
      </c>
      <c r="BA417" s="13">
        <f t="shared" ref="BA417:BA470" si="712">_xlfn.POISSON.DIST(6,K417,FALSE) * _xlfn.POISSON.DIST(3,L417,FALSE)</f>
        <v>1.2073685630192138E-4</v>
      </c>
      <c r="BB417" s="13">
        <f t="shared" ref="BB417:BB470" si="713">_xlfn.POISSON.DIST(6,K417,FALSE) * _xlfn.POISSON.DIST(4,L417,FALSE)</f>
        <v>1.0809607803379847E-5</v>
      </c>
      <c r="BC417" s="13">
        <f t="shared" ref="BC417:BC470" si="714">_xlfn.POISSON.DIST(6,K417,FALSE) * _xlfn.POISSON.DIST(5,L417,FALSE)</f>
        <v>7.7423000360847419E-7</v>
      </c>
      <c r="BD417" s="13">
        <f t="shared" ref="BD417:BD470" si="715">_xlfn.POISSON.DIST(0,K417,FALSE) * _xlfn.POISSON.DIST(6,L417,FALSE)</f>
        <v>1.9387939875529814E-7</v>
      </c>
      <c r="BE417" s="13">
        <f t="shared" ref="BE417:BE470" si="716">_xlfn.POISSON.DIST(1,K417,FALSE) * _xlfn.POISSON.DIST(6,L417,FALSE)</f>
        <v>4.5704251924088304E-7</v>
      </c>
      <c r="BF417" s="13">
        <f t="shared" ref="BF417:BF470" si="717">_xlfn.POISSON.DIST(2,K417,FALSE) * _xlfn.POISSON.DIST(6,L417,FALSE)</f>
        <v>5.3870567408169438E-7</v>
      </c>
      <c r="BG417" s="13">
        <f t="shared" ref="BG417:BG470" si="718">_xlfn.POISSON.DIST(3,K417,FALSE) * _xlfn.POISSON.DIST(6,L417,FALSE)</f>
        <v>4.2330679104695649E-7</v>
      </c>
      <c r="BH417" s="13">
        <f t="shared" ref="BH417:BH470" si="719">_xlfn.POISSON.DIST(4,K417,FALSE) * _xlfn.POISSON.DIST(6,L417,FALSE)</f>
        <v>2.494710673670635E-7</v>
      </c>
      <c r="BI417" s="13">
        <f t="shared" ref="BI417:BI470" si="720">_xlfn.POISSON.DIST(5,K417,FALSE) * _xlfn.POISSON.DIST(6,L417,FALSE)</f>
        <v>1.1761836052634139E-7</v>
      </c>
      <c r="BJ417" s="14">
        <f t="shared" ref="BJ417:BJ470" si="721">SUM(N417,Q417,T417,W417,X417,Y417,AD417,AE417,AF417,AG417,AM417,AN417,AO417,AP417,AQ417,AX417,AY417,AZ417,BA417,BB417,BC417)</f>
        <v>0.81294162926218949</v>
      </c>
      <c r="BK417" s="14">
        <f t="shared" ref="BK417:BK470" si="722">SUM(M417,P417,S417,V417,AC417,AL417,AY417)</f>
        <v>0.14064363549793019</v>
      </c>
      <c r="BL417" s="14">
        <f t="shared" ref="BL417:BL470" si="723">SUM(O417,R417,U417,AA417,AB417,AH417,AI417,AJ417,AK417,AR417,AS417,AT417,AU417,AV417,BD417,BE417,BF417,BG417,BH417,BI417)</f>
        <v>4.0956789297585824E-2</v>
      </c>
      <c r="BM417" s="14">
        <f t="shared" ref="BM417:BM470" si="724">SUM(S417:BI417)</f>
        <v>0.49955910699420253</v>
      </c>
      <c r="BN417" s="14">
        <f t="shared" ref="BN417:BN470" si="725">SUM(M417:R417)</f>
        <v>0.48984107168050156</v>
      </c>
    </row>
    <row r="418" spans="1:66" x14ac:dyDescent="0.25">
      <c r="A418" t="s">
        <v>351</v>
      </c>
      <c r="B418" t="s">
        <v>163</v>
      </c>
      <c r="C418" t="s">
        <v>162</v>
      </c>
      <c r="D418" t="s">
        <v>359</v>
      </c>
      <c r="E418" s="10">
        <f>VLOOKUP(A418,home!$A$2:$E$405,3,FALSE)</f>
        <v>1.2019</v>
      </c>
      <c r="F418" s="10">
        <f>VLOOKUP(B418,home!$B$2:$E$405,3,FALSE)</f>
        <v>1.3867</v>
      </c>
      <c r="G418" s="10">
        <f>VLOOKUP(C418,away!$B$2:$E$405,4,FALSE)</f>
        <v>1.5716000000000001</v>
      </c>
      <c r="H418" s="10">
        <f>VLOOKUP(A418,away!$A$2:$E$405,3,FALSE)</f>
        <v>1.1635</v>
      </c>
      <c r="I418" s="10">
        <f>VLOOKUP(C418,away!$B$2:$E$405,3,FALSE)</f>
        <v>0.76400000000000001</v>
      </c>
      <c r="J418" s="10">
        <f>VLOOKUP(B418,home!$B$2:$E$405,4,FALSE)</f>
        <v>0.47749999999999998</v>
      </c>
      <c r="K418" s="12">
        <f t="shared" si="670"/>
        <v>2.619346005668</v>
      </c>
      <c r="L418" s="12">
        <f t="shared" si="671"/>
        <v>0.42445643499999997</v>
      </c>
      <c r="M418" s="13">
        <f t="shared" si="672"/>
        <v>4.7653345538834345E-2</v>
      </c>
      <c r="N418" s="13">
        <f t="shared" si="673"/>
        <v>0.12482060029386276</v>
      </c>
      <c r="O418" s="13">
        <f t="shared" si="674"/>
        <v>2.022676916323678E-2</v>
      </c>
      <c r="P418" s="13">
        <f t="shared" si="675"/>
        <v>5.2980907015292941E-2</v>
      </c>
      <c r="Q418" s="13">
        <f t="shared" si="676"/>
        <v>0.16347417040240572</v>
      </c>
      <c r="R418" s="13">
        <f t="shared" si="677"/>
        <v>4.2926911652977082E-3</v>
      </c>
      <c r="S418" s="13">
        <f t="shared" si="678"/>
        <v>1.4726020158834466E-2</v>
      </c>
      <c r="T418" s="13">
        <f t="shared" si="679"/>
        <v>6.9387663583587653E-2</v>
      </c>
      <c r="U418" s="13">
        <f t="shared" si="680"/>
        <v>1.1244043457388863E-2</v>
      </c>
      <c r="V418" s="13">
        <f t="shared" si="681"/>
        <v>1.8191515223550559E-3</v>
      </c>
      <c r="W418" s="13">
        <f t="shared" si="682"/>
        <v>0.1427318050911438</v>
      </c>
      <c r="X418" s="13">
        <f t="shared" si="683"/>
        <v>6.058343315010175E-2</v>
      </c>
      <c r="Y418" s="13">
        <f t="shared" si="684"/>
        <v>1.2857514027476502E-2</v>
      </c>
      <c r="Z418" s="13">
        <f t="shared" si="685"/>
        <v>6.0735346285942021E-4</v>
      </c>
      <c r="AA418" s="13">
        <f t="shared" si="686"/>
        <v>1.5908688669694505E-3</v>
      </c>
      <c r="AB418" s="13">
        <f t="shared" si="687"/>
        <v>2.0835180061190037E-3</v>
      </c>
      <c r="AC418" s="13">
        <f t="shared" si="688"/>
        <v>1.2640809444071214E-4</v>
      </c>
      <c r="AD418" s="13">
        <f t="shared" si="689"/>
        <v>9.346599588681774E-2</v>
      </c>
      <c r="AE418" s="13">
        <f t="shared" si="690"/>
        <v>3.9672243407843324E-2</v>
      </c>
      <c r="AF418" s="13">
        <f t="shared" si="691"/>
        <v>8.4195695026727125E-3</v>
      </c>
      <c r="AG418" s="13">
        <f t="shared" si="692"/>
        <v>1.191246818446394E-3</v>
      </c>
      <c r="AH418" s="13">
        <f t="shared" si="693"/>
        <v>6.4448771407553588E-5</v>
      </c>
      <c r="AI418" s="13">
        <f t="shared" si="694"/>
        <v>1.688136319565855E-4</v>
      </c>
      <c r="AJ418" s="13">
        <f t="shared" si="695"/>
        <v>2.2109065628389508E-4</v>
      </c>
      <c r="AK418" s="13">
        <f t="shared" si="696"/>
        <v>1.9303764247591241E-4</v>
      </c>
      <c r="AL418" s="13">
        <f t="shared" si="697"/>
        <v>5.6216120163785315E-6</v>
      </c>
      <c r="AM418" s="13">
        <f t="shared" si="698"/>
        <v>4.8963956598383547E-2</v>
      </c>
      <c r="AN418" s="13">
        <f t="shared" si="699"/>
        <v>2.0783066461244608E-2</v>
      </c>
      <c r="AO418" s="13">
        <f t="shared" si="700"/>
        <v>4.4107531492539754E-3</v>
      </c>
      <c r="AP418" s="13">
        <f t="shared" si="701"/>
        <v>6.2405751913245503E-4</v>
      </c>
      <c r="AQ418" s="13">
        <f t="shared" si="702"/>
        <v>6.6221307451476525E-5</v>
      </c>
      <c r="AR418" s="13">
        <f t="shared" si="703"/>
        <v>5.4711391503560248E-6</v>
      </c>
      <c r="AS418" s="13">
        <f t="shared" si="704"/>
        <v>1.433080647993887E-5</v>
      </c>
      <c r="AT418" s="13">
        <f t="shared" si="705"/>
        <v>1.8768670355614487E-5</v>
      </c>
      <c r="AU418" s="13">
        <f t="shared" si="706"/>
        <v>1.638721390922607E-5</v>
      </c>
      <c r="AV418" s="13">
        <f t="shared" si="707"/>
        <v>1.0730945824289597E-5</v>
      </c>
      <c r="AW418" s="13">
        <f t="shared" si="708"/>
        <v>1.7361384724761061E-7</v>
      </c>
      <c r="AX418" s="13">
        <f t="shared" si="709"/>
        <v>2.1375590689612884E-2</v>
      </c>
      <c r="AY418" s="13">
        <f t="shared" si="710"/>
        <v>9.0730070201322753E-3</v>
      </c>
      <c r="AZ418" s="13">
        <f t="shared" si="711"/>
        <v>1.9255481072476591E-3</v>
      </c>
      <c r="BA418" s="13">
        <f t="shared" si="712"/>
        <v>2.7243709500777969E-4</v>
      </c>
      <c r="BB418" s="13">
        <f t="shared" si="713"/>
        <v>2.890941952718961E-5</v>
      </c>
      <c r="BC418" s="13">
        <f t="shared" si="714"/>
        <v>2.4541578300860571E-6</v>
      </c>
      <c r="BD418" s="13">
        <f t="shared" si="715"/>
        <v>3.870433698581746E-7</v>
      </c>
      <c r="BE418" s="13">
        <f t="shared" si="716"/>
        <v>1.013800504858292E-6</v>
      </c>
      <c r="BF418" s="13">
        <f t="shared" si="717"/>
        <v>1.3277471514723848E-6</v>
      </c>
      <c r="BG418" s="13">
        <f t="shared" si="718"/>
        <v>1.1592763992487519E-6</v>
      </c>
      <c r="BH418" s="13">
        <f t="shared" si="719"/>
        <v>7.591365014593499E-7</v>
      </c>
      <c r="BI418" s="13">
        <f t="shared" si="720"/>
        <v>3.9768823257086553E-7</v>
      </c>
      <c r="BJ418" s="14">
        <f t="shared" si="721"/>
        <v>0.82413024368918231</v>
      </c>
      <c r="BK418" s="14">
        <f t="shared" si="722"/>
        <v>0.12638446096190617</v>
      </c>
      <c r="BL418" s="14">
        <f t="shared" si="723"/>
        <v>4.0156014829014645E-2</v>
      </c>
      <c r="BM418" s="14">
        <f t="shared" si="724"/>
        <v>0.56875675595774722</v>
      </c>
      <c r="BN418" s="14">
        <f t="shared" si="725"/>
        <v>0.41344848357893027</v>
      </c>
    </row>
    <row r="419" spans="1:66" x14ac:dyDescent="0.25">
      <c r="A419" t="s">
        <v>342</v>
      </c>
      <c r="B419" t="s">
        <v>167</v>
      </c>
      <c r="C419" t="s">
        <v>174</v>
      </c>
      <c r="D419" t="s">
        <v>359</v>
      </c>
      <c r="E419" s="10">
        <f>VLOOKUP(A419,home!$A$2:$E$405,3,FALSE)</f>
        <v>1.3226</v>
      </c>
      <c r="F419" s="10">
        <f>VLOOKUP(B419,home!$B$2:$E$405,3,FALSE)</f>
        <v>1.7012</v>
      </c>
      <c r="G419" s="10">
        <f>VLOOKUP(C419,away!$B$2:$E$405,4,FALSE)</f>
        <v>0.52339999999999998</v>
      </c>
      <c r="H419" s="10">
        <f>VLOOKUP(A419,away!$A$2:$E$405,3,FALSE)</f>
        <v>1.2016</v>
      </c>
      <c r="I419" s="10">
        <f>VLOOKUP(C419,away!$B$2:$E$405,3,FALSE)</f>
        <v>0.83220000000000005</v>
      </c>
      <c r="J419" s="10">
        <f>VLOOKUP(B419,home!$B$2:$E$405,4,FALSE)</f>
        <v>0.83220000000000005</v>
      </c>
      <c r="K419" s="12">
        <f t="shared" si="670"/>
        <v>1.1776537266080001</v>
      </c>
      <c r="L419" s="12">
        <f t="shared" si="671"/>
        <v>0.83217629894400014</v>
      </c>
      <c r="M419" s="13">
        <f t="shared" si="672"/>
        <v>0.13401145125548405</v>
      </c>
      <c r="N419" s="13">
        <f t="shared" si="673"/>
        <v>0.15781908497916716</v>
      </c>
      <c r="O419" s="13">
        <f t="shared" si="674"/>
        <v>0.111521153521903</v>
      </c>
      <c r="P419" s="13">
        <f t="shared" si="675"/>
        <v>0.13133330204069196</v>
      </c>
      <c r="Q419" s="13">
        <f t="shared" si="676"/>
        <v>9.2928116777790462E-2</v>
      </c>
      <c r="R419" s="13">
        <f t="shared" si="677"/>
        <v>4.6402630395911436E-2</v>
      </c>
      <c r="S419" s="13">
        <f t="shared" si="678"/>
        <v>3.2177168561566827E-2</v>
      </c>
      <c r="T419" s="13">
        <f t="shared" si="679"/>
        <v>7.7332576287977503E-2</v>
      </c>
      <c r="U419" s="13">
        <f t="shared" si="680"/>
        <v>5.4646230610158761E-2</v>
      </c>
      <c r="V419" s="13">
        <f t="shared" si="681"/>
        <v>3.5037916187343372E-3</v>
      </c>
      <c r="W419" s="13">
        <f t="shared" si="682"/>
        <v>3.6479047676676098E-2</v>
      </c>
      <c r="X419" s="13">
        <f t="shared" si="683"/>
        <v>3.0356998884578039E-2</v>
      </c>
      <c r="Y419" s="13">
        <f t="shared" si="684"/>
        <v>1.2631187489407645E-2</v>
      </c>
      <c r="Z419" s="13">
        <f t="shared" si="685"/>
        <v>1.2871723074711983E-2</v>
      </c>
      <c r="AA419" s="13">
        <f t="shared" si="686"/>
        <v>1.5158432646800751E-2</v>
      </c>
      <c r="AB419" s="13">
        <f t="shared" si="687"/>
        <v>8.9256923480206408E-3</v>
      </c>
      <c r="AC419" s="13">
        <f t="shared" si="688"/>
        <v>2.1461063524788281E-4</v>
      </c>
      <c r="AD419" s="13">
        <f t="shared" si="689"/>
        <v>1.0739921609887132E-2</v>
      </c>
      <c r="AE419" s="13">
        <f t="shared" si="690"/>
        <v>8.9375082162645603E-3</v>
      </c>
      <c r="AF419" s="13">
        <f t="shared" si="691"/>
        <v>3.7187912545963171E-3</v>
      </c>
      <c r="AG419" s="13">
        <f t="shared" si="692"/>
        <v>1.0315633142650928E-3</v>
      </c>
      <c r="AH419" s="13">
        <f t="shared" si="693"/>
        <v>2.6778857173364755E-3</v>
      </c>
      <c r="AI419" s="13">
        <f t="shared" si="694"/>
        <v>3.1536220944516379E-3</v>
      </c>
      <c r="AJ419" s="13">
        <f t="shared" si="695"/>
        <v>1.8569374059221495E-3</v>
      </c>
      <c r="AK419" s="13">
        <f t="shared" si="696"/>
        <v>7.2894308538733698E-4</v>
      </c>
      <c r="AL419" s="13">
        <f t="shared" si="697"/>
        <v>8.4128701289626754E-6</v>
      </c>
      <c r="AM419" s="13">
        <f t="shared" si="698"/>
        <v>2.529581741472275E-3</v>
      </c>
      <c r="AN419" s="13">
        <f t="shared" si="699"/>
        <v>2.1050579714947163E-3</v>
      </c>
      <c r="AO419" s="13">
        <f t="shared" si="700"/>
        <v>8.7588967589051871E-4</v>
      </c>
      <c r="AP419" s="13">
        <f t="shared" si="701"/>
        <v>2.4296487625527724E-4</v>
      </c>
      <c r="AQ419" s="13">
        <f t="shared" si="702"/>
        <v>5.0547402873875898E-5</v>
      </c>
      <c r="AR419" s="13">
        <f t="shared" si="703"/>
        <v>4.4569460504961361E-4</v>
      </c>
      <c r="AS419" s="13">
        <f t="shared" si="704"/>
        <v>5.2487391256575823E-4</v>
      </c>
      <c r="AT419" s="13">
        <f t="shared" si="705"/>
        <v>3.0905985956619349E-4</v>
      </c>
      <c r="AU419" s="13">
        <f t="shared" si="706"/>
        <v>1.2132183178769092E-4</v>
      </c>
      <c r="AV419" s="13">
        <f t="shared" si="707"/>
        <v>3.5718776830920797E-5</v>
      </c>
      <c r="AW419" s="13">
        <f t="shared" si="708"/>
        <v>2.2902064697643887E-7</v>
      </c>
      <c r="AX419" s="13">
        <f t="shared" si="709"/>
        <v>4.9649522743406269E-4</v>
      </c>
      <c r="AY419" s="13">
        <f t="shared" si="710"/>
        <v>4.1317156080943789E-4</v>
      </c>
      <c r="AZ419" s="13">
        <f t="shared" si="711"/>
        <v>1.7191579015165696E-4</v>
      </c>
      <c r="BA419" s="13">
        <f t="shared" si="712"/>
        <v>4.7688081992813094E-5</v>
      </c>
      <c r="BB419" s="13">
        <f t="shared" si="713"/>
        <v>9.9212228941293032E-6</v>
      </c>
      <c r="BC419" s="13">
        <f t="shared" si="714"/>
        <v>1.6512413098070017E-6</v>
      </c>
      <c r="BD419" s="13">
        <f t="shared" si="715"/>
        <v>6.1816081148249191E-5</v>
      </c>
      <c r="BE419" s="13">
        <f t="shared" si="716"/>
        <v>7.2797938328538202E-5</v>
      </c>
      <c r="BF419" s="13">
        <f t="shared" si="717"/>
        <v>4.2865381680991206E-5</v>
      </c>
      <c r="BG419" s="13">
        <f t="shared" si="718"/>
        <v>1.6826858826364522E-5</v>
      </c>
      <c r="BH419" s="13">
        <f t="shared" si="719"/>
        <v>4.9540532509937265E-6</v>
      </c>
      <c r="BI419" s="13">
        <f t="shared" si="720"/>
        <v>1.1668318545694481E-6</v>
      </c>
      <c r="BJ419" s="14">
        <f t="shared" si="721"/>
        <v>0.43891968128318859</v>
      </c>
      <c r="BK419" s="14">
        <f t="shared" si="722"/>
        <v>0.30166190854266345</v>
      </c>
      <c r="BL419" s="14">
        <f t="shared" si="723"/>
        <v>0.24670862395678214</v>
      </c>
      <c r="BM419" s="14">
        <f t="shared" si="724"/>
        <v>0.32573325534623554</v>
      </c>
      <c r="BN419" s="14">
        <f t="shared" si="725"/>
        <v>0.67401573897094802</v>
      </c>
    </row>
    <row r="420" spans="1:66" x14ac:dyDescent="0.25">
      <c r="A420" t="s">
        <v>342</v>
      </c>
      <c r="B420" t="s">
        <v>168</v>
      </c>
      <c r="C420" t="s">
        <v>170</v>
      </c>
      <c r="D420" t="s">
        <v>359</v>
      </c>
      <c r="E420" s="10">
        <f>VLOOKUP(A420,home!$A$2:$E$405,3,FALSE)</f>
        <v>1.3226</v>
      </c>
      <c r="F420" s="10">
        <f>VLOOKUP(B420,home!$B$2:$E$405,3,FALSE)</f>
        <v>0.98870000000000002</v>
      </c>
      <c r="G420" s="10">
        <f>VLOOKUP(C420,away!$B$2:$E$405,4,FALSE)</f>
        <v>1.0710999999999999</v>
      </c>
      <c r="H420" s="10">
        <f>VLOOKUP(A420,away!$A$2:$E$405,3,FALSE)</f>
        <v>1.2016</v>
      </c>
      <c r="I420" s="10">
        <f>VLOOKUP(C420,away!$B$2:$E$405,3,FALSE)</f>
        <v>1.0403</v>
      </c>
      <c r="J420" s="10">
        <f>VLOOKUP(B420,home!$B$2:$E$405,4,FALSE)</f>
        <v>1.0883</v>
      </c>
      <c r="K420" s="12">
        <f t="shared" si="670"/>
        <v>1.4006288634820001</v>
      </c>
      <c r="L420" s="12">
        <f t="shared" si="671"/>
        <v>1.3604016415840001</v>
      </c>
      <c r="M420" s="13">
        <f t="shared" si="672"/>
        <v>6.3226579466221344E-2</v>
      </c>
      <c r="N420" s="13">
        <f t="shared" si="673"/>
        <v>8.8556972139627974E-2</v>
      </c>
      <c r="O420" s="13">
        <f t="shared" si="674"/>
        <v>8.601354249758876E-2</v>
      </c>
      <c r="P420" s="13">
        <f t="shared" si="675"/>
        <v>0.12047305027245847</v>
      </c>
      <c r="Q420" s="13">
        <f t="shared" si="676"/>
        <v>6.2017725620667145E-2</v>
      </c>
      <c r="R420" s="13">
        <f t="shared" si="677"/>
        <v>5.8506482206087472E-2</v>
      </c>
      <c r="S420" s="13">
        <f t="shared" si="678"/>
        <v>5.7387873756891472E-2</v>
      </c>
      <c r="T420" s="13">
        <f t="shared" si="679"/>
        <v>8.4369015741661696E-2</v>
      </c>
      <c r="U420" s="13">
        <f t="shared" si="680"/>
        <v>8.1945867678642162E-2</v>
      </c>
      <c r="V420" s="13">
        <f t="shared" si="681"/>
        <v>1.2149764050553584E-2</v>
      </c>
      <c r="W420" s="13">
        <f t="shared" si="682"/>
        <v>2.8954605517271192E-2</v>
      </c>
      <c r="X420" s="13">
        <f t="shared" si="683"/>
        <v>3.9389892877112878E-2</v>
      </c>
      <c r="Y420" s="13">
        <f t="shared" si="684"/>
        <v>2.6793037465921144E-2</v>
      </c>
      <c r="Z420" s="13">
        <f t="shared" si="685"/>
        <v>2.6530771478822171E-2</v>
      </c>
      <c r="AA420" s="13">
        <f t="shared" si="686"/>
        <v>3.7159764303683361E-2</v>
      </c>
      <c r="AB420" s="13">
        <f t="shared" si="687"/>
        <v>2.6023519221963512E-2</v>
      </c>
      <c r="AC420" s="13">
        <f t="shared" si="688"/>
        <v>1.446898546878966E-3</v>
      </c>
      <c r="AD420" s="13">
        <f t="shared" si="689"/>
        <v>1.0138664054556301E-2</v>
      </c>
      <c r="AE420" s="13">
        <f t="shared" si="690"/>
        <v>1.3792655223287088E-2</v>
      </c>
      <c r="AF420" s="13">
        <f t="shared" si="691"/>
        <v>9.3817754037809464E-3</v>
      </c>
      <c r="AG420" s="13">
        <f t="shared" si="692"/>
        <v>4.2543275534253329E-3</v>
      </c>
      <c r="AH420" s="13">
        <f t="shared" si="693"/>
        <v>9.0231262680699094E-3</v>
      </c>
      <c r="AI420" s="13">
        <f t="shared" si="694"/>
        <v>1.2638051089901339E-2</v>
      </c>
      <c r="AJ420" s="13">
        <f t="shared" si="695"/>
        <v>8.8506095673379845E-3</v>
      </c>
      <c r="AK420" s="13">
        <f t="shared" si="696"/>
        <v>4.1321397398078399E-3</v>
      </c>
      <c r="AL420" s="13">
        <f t="shared" si="697"/>
        <v>1.1027785013764504E-4</v>
      </c>
      <c r="AM420" s="13">
        <f t="shared" si="698"/>
        <v>2.8401011023917976E-3</v>
      </c>
      <c r="AN420" s="13">
        <f t="shared" si="699"/>
        <v>3.86367820195833E-3</v>
      </c>
      <c r="AO420" s="13">
        <f t="shared" si="700"/>
        <v>2.628077084248216E-3</v>
      </c>
      <c r="AP420" s="13">
        <f t="shared" si="701"/>
        <v>1.1917467932068555E-3</v>
      </c>
      <c r="AQ420" s="13">
        <f t="shared" si="702"/>
        <v>4.0531357345776839E-4</v>
      </c>
      <c r="AR420" s="13">
        <f t="shared" si="703"/>
        <v>2.4550151574604029E-3</v>
      </c>
      <c r="AS420" s="13">
        <f t="shared" si="704"/>
        <v>3.4385650898248478E-3</v>
      </c>
      <c r="AT420" s="13">
        <f t="shared" si="705"/>
        <v>2.4080767568851295E-3</v>
      </c>
      <c r="AU420" s="13">
        <f t="shared" si="706"/>
        <v>1.1242739370578136E-3</v>
      </c>
      <c r="AV420" s="13">
        <f t="shared" si="707"/>
        <v>3.9367263167592979E-4</v>
      </c>
      <c r="AW420" s="13">
        <f t="shared" si="708"/>
        <v>5.8368160878838833E-6</v>
      </c>
      <c r="AX420" s="13">
        <f t="shared" si="709"/>
        <v>6.6298792986950006E-4</v>
      </c>
      <c r="AY420" s="13">
        <f t="shared" si="710"/>
        <v>9.0192986814484582E-4</v>
      </c>
      <c r="AZ420" s="13">
        <f t="shared" si="711"/>
        <v>6.1349343660894464E-4</v>
      </c>
      <c r="BA420" s="13">
        <f t="shared" si="712"/>
        <v>2.7819915942127276E-4</v>
      </c>
      <c r="BB420" s="13">
        <f t="shared" si="713"/>
        <v>9.4615648290997085E-5</v>
      </c>
      <c r="BC420" s="13">
        <f t="shared" si="714"/>
        <v>2.5743056650921358E-5</v>
      </c>
      <c r="BD420" s="13">
        <f t="shared" si="715"/>
        <v>5.5663444172045532E-4</v>
      </c>
      <c r="BE420" s="13">
        <f t="shared" si="716"/>
        <v>7.7963826548185908E-4</v>
      </c>
      <c r="BF420" s="13">
        <f t="shared" si="717"/>
        <v>5.4599192885446709E-4</v>
      </c>
      <c r="BG420" s="13">
        <f t="shared" si="718"/>
        <v>2.5491068492725918E-4</v>
      </c>
      <c r="BH420" s="13">
        <f t="shared" si="719"/>
        <v>8.9258815729771333E-5</v>
      </c>
      <c r="BI420" s="13">
        <f t="shared" si="720"/>
        <v>2.500369472626776E-5</v>
      </c>
      <c r="BJ420" s="14">
        <f t="shared" si="721"/>
        <v>0.38115455745156118</v>
      </c>
      <c r="BK420" s="14">
        <f t="shared" si="722"/>
        <v>0.25569637381128629</v>
      </c>
      <c r="BL420" s="14">
        <f t="shared" si="723"/>
        <v>0.33636414397742659</v>
      </c>
      <c r="BM420" s="14">
        <f t="shared" si="724"/>
        <v>0.52005540146438822</v>
      </c>
      <c r="BN420" s="14">
        <f t="shared" si="725"/>
        <v>0.47879435220265115</v>
      </c>
    </row>
    <row r="421" spans="1:66" x14ac:dyDescent="0.25">
      <c r="A421" t="s">
        <v>342</v>
      </c>
      <c r="B421" t="s">
        <v>169</v>
      </c>
      <c r="C421" t="s">
        <v>173</v>
      </c>
      <c r="D421" t="s">
        <v>359</v>
      </c>
      <c r="E421" s="10">
        <f>VLOOKUP(A421,home!$A$2:$E$405,3,FALSE)</f>
        <v>1.3226</v>
      </c>
      <c r="F421" s="10">
        <f>VLOOKUP(B421,home!$B$2:$E$405,3,FALSE)</f>
        <v>0.93059999999999998</v>
      </c>
      <c r="G421" s="10">
        <f>VLOOKUP(C421,away!$B$2:$E$405,4,FALSE)</f>
        <v>0.63009999999999999</v>
      </c>
      <c r="H421" s="10">
        <f>VLOOKUP(A421,away!$A$2:$E$405,3,FALSE)</f>
        <v>1.2016</v>
      </c>
      <c r="I421" s="10">
        <f>VLOOKUP(C421,away!$B$2:$E$405,3,FALSE)</f>
        <v>1.387</v>
      </c>
      <c r="J421" s="10">
        <f>VLOOKUP(B421,home!$B$2:$E$405,4,FALSE)</f>
        <v>0.83220000000000005</v>
      </c>
      <c r="K421" s="12">
        <f t="shared" si="670"/>
        <v>0.77553436395600006</v>
      </c>
      <c r="L421" s="12">
        <f t="shared" si="671"/>
        <v>1.3869604982400001</v>
      </c>
      <c r="M421" s="13">
        <f t="shared" si="672"/>
        <v>0.11503775936627426</v>
      </c>
      <c r="N421" s="13">
        <f t="shared" si="673"/>
        <v>8.9215735541046906E-2</v>
      </c>
      <c r="O421" s="13">
        <f t="shared" si="674"/>
        <v>0.15955282804706095</v>
      </c>
      <c r="P421" s="13">
        <f t="shared" si="675"/>
        <v>0.12373870101685848</v>
      </c>
      <c r="Q421" s="13">
        <f t="shared" si="676"/>
        <v>3.4594934358846252E-2</v>
      </c>
      <c r="R421" s="13">
        <f t="shared" si="677"/>
        <v>0.11064673494187639</v>
      </c>
      <c r="S421" s="13">
        <f t="shared" si="678"/>
        <v>3.3274435745460802E-2</v>
      </c>
      <c r="T421" s="13">
        <f t="shared" si="679"/>
        <v>4.7981807394925489E-2</v>
      </c>
      <c r="U421" s="13">
        <f t="shared" si="680"/>
        <v>8.581034520695624E-2</v>
      </c>
      <c r="V421" s="13">
        <f t="shared" si="681"/>
        <v>3.976796139607673E-3</v>
      </c>
      <c r="W421" s="13">
        <f t="shared" si="682"/>
        <v>8.9431868046958001E-3</v>
      </c>
      <c r="X421" s="13">
        <f t="shared" si="683"/>
        <v>1.2403846826494281E-2</v>
      </c>
      <c r="Y421" s="13">
        <f t="shared" si="684"/>
        <v>8.6018227872835772E-3</v>
      </c>
      <c r="Z421" s="13">
        <f t="shared" si="685"/>
        <v>5.1154216874538048E-2</v>
      </c>
      <c r="AA421" s="13">
        <f t="shared" si="686"/>
        <v>3.9671853047462152E-2</v>
      </c>
      <c r="AB421" s="13">
        <f t="shared" si="687"/>
        <v>1.538344266005973E-2</v>
      </c>
      <c r="AC421" s="13">
        <f t="shared" si="688"/>
        <v>2.6734895091985739E-4</v>
      </c>
      <c r="AD421" s="13">
        <f t="shared" si="689"/>
        <v>1.7339371725798624E-3</v>
      </c>
      <c r="AE421" s="13">
        <f t="shared" si="690"/>
        <v>2.4049023647982224E-3</v>
      </c>
      <c r="AF421" s="13">
        <f t="shared" si="691"/>
        <v>1.667752291049549E-3</v>
      </c>
      <c r="AG421" s="13">
        <f t="shared" si="692"/>
        <v>7.7103551617832826E-4</v>
      </c>
      <c r="AH421" s="13">
        <f t="shared" si="693"/>
        <v>1.7737219530846574E-2</v>
      </c>
      <c r="AI421" s="13">
        <f t="shared" si="694"/>
        <v>1.375582326720304E-2</v>
      </c>
      <c r="AJ421" s="13">
        <f t="shared" si="695"/>
        <v>5.3340568241107269E-3</v>
      </c>
      <c r="AK421" s="13">
        <f t="shared" si="696"/>
        <v>1.3789147887972916E-3</v>
      </c>
      <c r="AL421" s="13">
        <f t="shared" si="697"/>
        <v>1.1502801197548885E-5</v>
      </c>
      <c r="AM421" s="13">
        <f t="shared" si="698"/>
        <v>2.6894557245527782E-4</v>
      </c>
      <c r="AN421" s="13">
        <f t="shared" si="699"/>
        <v>3.7301688517201408E-4</v>
      </c>
      <c r="AO421" s="13">
        <f t="shared" si="700"/>
        <v>2.5867984245505488E-4</v>
      </c>
      <c r="AP421" s="13">
        <f t="shared" si="701"/>
        <v>1.1959290772536924E-4</v>
      </c>
      <c r="AQ421" s="13">
        <f t="shared" si="702"/>
        <v>4.1467659721187105E-5</v>
      </c>
      <c r="AR421" s="13">
        <f t="shared" si="703"/>
        <v>4.9201645675790422E-3</v>
      </c>
      <c r="AS421" s="13">
        <f t="shared" si="704"/>
        <v>3.8157566984762612E-3</v>
      </c>
      <c r="AT421" s="13">
        <f t="shared" si="705"/>
        <v>1.4796252220818167E-3</v>
      </c>
      <c r="AU421" s="13">
        <f t="shared" si="706"/>
        <v>3.8250006850015902E-4</v>
      </c>
      <c r="AV421" s="13">
        <f t="shared" si="707"/>
        <v>7.4160486834349318E-5</v>
      </c>
      <c r="AW421" s="13">
        <f t="shared" si="708"/>
        <v>3.4368948993618272E-7</v>
      </c>
      <c r="AX421" s="13">
        <f t="shared" si="709"/>
        <v>3.4762755578814356E-5</v>
      </c>
      <c r="AY421" s="13">
        <f t="shared" si="710"/>
        <v>4.8214568797787695E-5</v>
      </c>
      <c r="AZ421" s="13">
        <f t="shared" si="711"/>
        <v>3.3435851181103202E-5</v>
      </c>
      <c r="BA421" s="13">
        <f t="shared" si="712"/>
        <v>1.5458068271073802E-5</v>
      </c>
      <c r="BB421" s="13">
        <f t="shared" si="713"/>
        <v>5.3599325177691121E-6</v>
      </c>
      <c r="BC421" s="13">
        <f t="shared" si="714"/>
        <v>1.4868029350755647E-6</v>
      </c>
      <c r="BD421" s="13">
        <f t="shared" si="715"/>
        <v>1.1373456500120352E-3</v>
      </c>
      <c r="BE421" s="13">
        <f t="shared" si="716"/>
        <v>8.8205063528020735E-4</v>
      </c>
      <c r="BF421" s="13">
        <f t="shared" si="717"/>
        <v>3.4203028920451066E-4</v>
      </c>
      <c r="BG421" s="13">
        <f t="shared" si="718"/>
        <v>8.8418747597302308E-5</v>
      </c>
      <c r="BH421" s="13">
        <f t="shared" si="719"/>
        <v>1.7142944294914987E-5</v>
      </c>
      <c r="BI421" s="13">
        <f t="shared" si="720"/>
        <v>2.6589884800180075E-6</v>
      </c>
      <c r="BJ421" s="14">
        <f t="shared" si="721"/>
        <v>0.20951938190470878</v>
      </c>
      <c r="BK421" s="14">
        <f t="shared" si="722"/>
        <v>0.2763547585891164</v>
      </c>
      <c r="BL421" s="14">
        <f t="shared" si="723"/>
        <v>0.46241307261271369</v>
      </c>
      <c r="BM421" s="14">
        <f t="shared" si="724"/>
        <v>0.36660686582980578</v>
      </c>
      <c r="BN421" s="14">
        <f t="shared" si="725"/>
        <v>0.63278669327196313</v>
      </c>
    </row>
    <row r="422" spans="1:66" x14ac:dyDescent="0.25">
      <c r="A422" t="s">
        <v>343</v>
      </c>
      <c r="B422" t="s">
        <v>185</v>
      </c>
      <c r="C422" t="s">
        <v>190</v>
      </c>
      <c r="D422" t="s">
        <v>359</v>
      </c>
      <c r="E422" s="10">
        <f>VLOOKUP(A422,home!$A$2:$E$405,3,FALSE)</f>
        <v>1.29</v>
      </c>
      <c r="F422" s="10">
        <f>VLOOKUP(B422,home!$B$2:$E$405,3,FALSE)</f>
        <v>0.71560000000000001</v>
      </c>
      <c r="G422" s="10">
        <f>VLOOKUP(C422,away!$B$2:$E$405,4,FALSE)</f>
        <v>1.3119000000000001</v>
      </c>
      <c r="H422" s="10">
        <f>VLOOKUP(A422,away!$A$2:$E$405,3,FALSE)</f>
        <v>1.1041000000000001</v>
      </c>
      <c r="I422" s="10">
        <f>VLOOKUP(C422,away!$B$2:$E$405,3,FALSE)</f>
        <v>1.2541</v>
      </c>
      <c r="J422" s="10">
        <f>VLOOKUP(B422,home!$B$2:$E$405,4,FALSE)</f>
        <v>0.69669999999999999</v>
      </c>
      <c r="K422" s="12">
        <f t="shared" si="670"/>
        <v>1.2110463756000001</v>
      </c>
      <c r="L422" s="12">
        <f t="shared" si="671"/>
        <v>0.96468691602699996</v>
      </c>
      <c r="M422" s="13">
        <f t="shared" si="672"/>
        <v>0.11352487629994903</v>
      </c>
      <c r="N422" s="13">
        <f t="shared" si="673"/>
        <v>0.13748388998349162</v>
      </c>
      <c r="O422" s="13">
        <f t="shared" si="674"/>
        <v>0.1095159628101445</v>
      </c>
      <c r="P422" s="13">
        <f t="shared" si="675"/>
        <v>0.13262890983156989</v>
      </c>
      <c r="Q422" s="13">
        <f t="shared" si="676"/>
        <v>8.324968333394836E-2</v>
      </c>
      <c r="R422" s="13">
        <f t="shared" si="677"/>
        <v>5.2824308209522955E-2</v>
      </c>
      <c r="S422" s="13">
        <f t="shared" si="678"/>
        <v>3.8736945364807665E-2</v>
      </c>
      <c r="T422" s="13">
        <f t="shared" si="679"/>
        <v>8.0309880275650974E-2</v>
      </c>
      <c r="U422" s="13">
        <f t="shared" si="680"/>
        <v>6.3972687000720105E-2</v>
      </c>
      <c r="V422" s="13">
        <f t="shared" si="681"/>
        <v>5.0284023901364973E-3</v>
      </c>
      <c r="W422" s="13">
        <f t="shared" si="682"/>
        <v>3.3606409090475291E-2</v>
      </c>
      <c r="X422" s="13">
        <f t="shared" si="683"/>
        <v>3.2419663144232343E-2</v>
      </c>
      <c r="Y422" s="13">
        <f t="shared" si="684"/>
        <v>1.5637412428621846E-2</v>
      </c>
      <c r="Z422" s="13">
        <f t="shared" si="685"/>
        <v>1.6986306325968148E-2</v>
      </c>
      <c r="AA422" s="13">
        <f t="shared" si="686"/>
        <v>2.0571204710895078E-2</v>
      </c>
      <c r="AB422" s="13">
        <f t="shared" si="687"/>
        <v>1.2456341453427569E-2</v>
      </c>
      <c r="AC422" s="13">
        <f t="shared" si="688"/>
        <v>3.6716155796339946E-4</v>
      </c>
      <c r="AD422" s="13">
        <f t="shared" si="689"/>
        <v>1.0174729981487749E-2</v>
      </c>
      <c r="AE422" s="13">
        <f t="shared" si="690"/>
        <v>9.8154288872488709E-3</v>
      </c>
      <c r="AF422" s="13">
        <f t="shared" si="691"/>
        <v>4.7344079113612204E-3</v>
      </c>
      <c r="AG422" s="13">
        <f t="shared" si="692"/>
        <v>1.5224071224082954E-3</v>
      </c>
      <c r="AH422" s="13">
        <f t="shared" si="693"/>
        <v>4.0966168660720326E-3</v>
      </c>
      <c r="AI422" s="13">
        <f t="shared" si="694"/>
        <v>4.9611930078783655E-3</v>
      </c>
      <c r="AJ422" s="13">
        <f t="shared" si="695"/>
        <v>3.0041174054215793E-3</v>
      </c>
      <c r="AK422" s="13">
        <f t="shared" si="696"/>
        <v>1.212708498570893E-3</v>
      </c>
      <c r="AL422" s="13">
        <f t="shared" si="697"/>
        <v>1.7157908910143708E-5</v>
      </c>
      <c r="AM422" s="13">
        <f t="shared" si="698"/>
        <v>2.464413973357879E-3</v>
      </c>
      <c r="AN422" s="13">
        <f t="shared" si="699"/>
        <v>2.3773879157724578E-3</v>
      </c>
      <c r="AO422" s="13">
        <f t="shared" si="700"/>
        <v>1.1467175083331946E-3</v>
      </c>
      <c r="AP422" s="13">
        <f t="shared" si="701"/>
        <v>3.6874112555603845E-4</v>
      </c>
      <c r="AQ422" s="13">
        <f t="shared" si="702"/>
        <v>8.8929934806244865E-5</v>
      </c>
      <c r="AR422" s="13">
        <f t="shared" si="703"/>
        <v>7.9039053813504464E-4</v>
      </c>
      <c r="AS422" s="13">
        <f t="shared" si="704"/>
        <v>9.5719959651697952E-4</v>
      </c>
      <c r="AT422" s="13">
        <f t="shared" si="705"/>
        <v>5.7960655104383532E-4</v>
      </c>
      <c r="AU422" s="13">
        <f t="shared" si="706"/>
        <v>2.3397680430521769E-4</v>
      </c>
      <c r="AV422" s="13">
        <f t="shared" si="707"/>
        <v>7.0839190207076086E-5</v>
      </c>
      <c r="AW422" s="13">
        <f t="shared" si="708"/>
        <v>5.5681255556544777E-7</v>
      </c>
      <c r="AX422" s="13">
        <f t="shared" si="709"/>
        <v>4.9741993506884151E-4</v>
      </c>
      <c r="AY422" s="13">
        <f t="shared" si="710"/>
        <v>4.7985450313191134E-4</v>
      </c>
      <c r="AZ422" s="13">
        <f t="shared" si="711"/>
        <v>2.3145468038399594E-4</v>
      </c>
      <c r="BA422" s="13">
        <f t="shared" si="712"/>
        <v>7.4427100606550689E-5</v>
      </c>
      <c r="BB422" s="13">
        <f t="shared" si="713"/>
        <v>1.7949712538241159E-5</v>
      </c>
      <c r="BC422" s="13">
        <f t="shared" si="714"/>
        <v>3.4631705664174076E-6</v>
      </c>
      <c r="BD422" s="13">
        <f t="shared" si="715"/>
        <v>1.2707990178173617E-4</v>
      </c>
      <c r="BE422" s="13">
        <f t="shared" si="716"/>
        <v>1.5389965446437558E-4</v>
      </c>
      <c r="BF422" s="13">
        <f t="shared" si="717"/>
        <v>9.3189809372587227E-5</v>
      </c>
      <c r="BG422" s="13">
        <f t="shared" si="718"/>
        <v>3.7619060294508881E-5</v>
      </c>
      <c r="BH422" s="13">
        <f t="shared" si="719"/>
        <v>1.1389606655785713E-5</v>
      </c>
      <c r="BI422" s="13">
        <f t="shared" si="720"/>
        <v>2.7586683719997857E-6</v>
      </c>
      <c r="BJ422" s="14">
        <f t="shared" si="721"/>
        <v>0.41670467171904835</v>
      </c>
      <c r="BK422" s="14">
        <f t="shared" si="722"/>
        <v>0.29078330785646861</v>
      </c>
      <c r="BL422" s="14">
        <f t="shared" si="723"/>
        <v>0.27567308934380225</v>
      </c>
      <c r="BM422" s="14">
        <f t="shared" si="724"/>
        <v>0.37044044708608459</v>
      </c>
      <c r="BN422" s="14">
        <f t="shared" si="725"/>
        <v>0.6292276304686264</v>
      </c>
    </row>
    <row r="423" spans="1:66" x14ac:dyDescent="0.25">
      <c r="A423" t="s">
        <v>343</v>
      </c>
      <c r="B423" t="s">
        <v>195</v>
      </c>
      <c r="C423" t="s">
        <v>186</v>
      </c>
      <c r="D423" t="s">
        <v>359</v>
      </c>
      <c r="E423" s="10">
        <f>VLOOKUP(A423,home!$A$2:$E$405,3,FALSE)</f>
        <v>1.29</v>
      </c>
      <c r="F423" s="10">
        <f>VLOOKUP(B423,home!$B$2:$E$405,3,FALSE)</f>
        <v>1.8088</v>
      </c>
      <c r="G423" s="10">
        <f>VLOOKUP(C423,away!$B$2:$E$405,4,FALSE)</f>
        <v>1.7293000000000001</v>
      </c>
      <c r="H423" s="10">
        <f>VLOOKUP(A423,away!$A$2:$E$405,3,FALSE)</f>
        <v>1.1041000000000001</v>
      </c>
      <c r="I423" s="10">
        <f>VLOOKUP(C423,away!$B$2:$E$405,3,FALSE)</f>
        <v>0.55740000000000001</v>
      </c>
      <c r="J423" s="10">
        <f>VLOOKUP(B423,home!$B$2:$E$405,4,FALSE)</f>
        <v>0.54339999999999999</v>
      </c>
      <c r="K423" s="12">
        <f t="shared" si="670"/>
        <v>4.0350656136000005</v>
      </c>
      <c r="L423" s="12">
        <f t="shared" si="671"/>
        <v>0.334422129756</v>
      </c>
      <c r="M423" s="13">
        <f t="shared" si="672"/>
        <v>1.2657722910210783E-2</v>
      </c>
      <c r="N423" s="13">
        <f t="shared" si="673"/>
        <v>5.1074742461468453E-2</v>
      </c>
      <c r="O423" s="13">
        <f t="shared" si="674"/>
        <v>4.2330226534940049E-3</v>
      </c>
      <c r="P423" s="13">
        <f t="shared" si="675"/>
        <v>1.7080524150703488E-2</v>
      </c>
      <c r="Q423" s="13">
        <f t="shared" si="676"/>
        <v>0.10304496851487363</v>
      </c>
      <c r="R423" s="13">
        <f t="shared" si="677"/>
        <v>7.0780822554342951E-4</v>
      </c>
      <c r="S423" s="13">
        <f t="shared" si="678"/>
        <v>5.7621798828330247E-3</v>
      </c>
      <c r="T423" s="13">
        <f t="shared" si="679"/>
        <v>3.4460517831384006E-2</v>
      </c>
      <c r="U423" s="13">
        <f t="shared" si="680"/>
        <v>2.8560526319135258E-3</v>
      </c>
      <c r="V423" s="13">
        <f t="shared" si="681"/>
        <v>8.6395259196118078E-4</v>
      </c>
      <c r="W423" s="13">
        <f t="shared" si="682"/>
        <v>0.13859773636962039</v>
      </c>
      <c r="X423" s="13">
        <f t="shared" si="683"/>
        <v>4.6350150176089074E-2</v>
      </c>
      <c r="Y423" s="13">
        <f t="shared" si="684"/>
        <v>7.7502579681990712E-3</v>
      </c>
      <c r="Z423" s="13">
        <f t="shared" si="685"/>
        <v>7.8902244748349623E-5</v>
      </c>
      <c r="AA423" s="13">
        <f t="shared" si="686"/>
        <v>3.1837573461991679E-4</v>
      </c>
      <c r="AB423" s="13">
        <f t="shared" si="687"/>
        <v>6.4233348948473283E-4</v>
      </c>
      <c r="AC423" s="13">
        <f t="shared" si="688"/>
        <v>7.2864424434468093E-5</v>
      </c>
      <c r="AD423" s="13">
        <f t="shared" si="689"/>
        <v>0.1398127400369634</v>
      </c>
      <c r="AE423" s="13">
        <f t="shared" si="690"/>
        <v>4.6756474290183273E-2</v>
      </c>
      <c r="AF423" s="13">
        <f t="shared" si="691"/>
        <v>7.8181998560023711E-3</v>
      </c>
      <c r="AG423" s="13">
        <f t="shared" si="692"/>
        <v>8.7152634890078843E-4</v>
      </c>
      <c r="AH423" s="13">
        <f t="shared" si="693"/>
        <v>6.5966641828180616E-6</v>
      </c>
      <c r="AI423" s="13">
        <f t="shared" si="694"/>
        <v>2.6617972808555905E-5</v>
      </c>
      <c r="AJ423" s="13">
        <f t="shared" si="695"/>
        <v>5.3702633391771895E-5</v>
      </c>
      <c r="AK423" s="13">
        <f t="shared" si="696"/>
        <v>7.223121645296862E-5</v>
      </c>
      <c r="AL423" s="13">
        <f t="shared" si="697"/>
        <v>3.932974580368079E-6</v>
      </c>
      <c r="AM423" s="13">
        <f t="shared" si="698"/>
        <v>0.11283071593326938</v>
      </c>
      <c r="AN423" s="13">
        <f t="shared" si="699"/>
        <v>3.773308832429819E-2</v>
      </c>
      <c r="AO423" s="13">
        <f t="shared" si="700"/>
        <v>6.3093898798415272E-3</v>
      </c>
      <c r="AP423" s="13">
        <f t="shared" si="701"/>
        <v>7.033332003591854E-4</v>
      </c>
      <c r="AQ423" s="13">
        <f t="shared" si="702"/>
        <v>5.8802546698055557E-5</v>
      </c>
      <c r="AR423" s="13">
        <f t="shared" si="703"/>
        <v>4.4121409706062808E-7</v>
      </c>
      <c r="AS423" s="13">
        <f t="shared" si="704"/>
        <v>1.7803278312849133E-6</v>
      </c>
      <c r="AT423" s="13">
        <f t="shared" si="705"/>
        <v>3.5918698064764093E-6</v>
      </c>
      <c r="AU423" s="13">
        <f t="shared" si="706"/>
        <v>4.8311434482136813E-6</v>
      </c>
      <c r="AV423" s="13">
        <f t="shared" si="707"/>
        <v>4.8734952005639913E-6</v>
      </c>
      <c r="AW423" s="13">
        <f t="shared" si="708"/>
        <v>1.4742266173213549E-7</v>
      </c>
      <c r="AX423" s="13">
        <f t="shared" si="709"/>
        <v>7.5879890336700839E-2</v>
      </c>
      <c r="AY423" s="13">
        <f t="shared" si="710"/>
        <v>2.5375914532051218E-2</v>
      </c>
      <c r="AZ423" s="13">
        <f t="shared" si="711"/>
        <v>4.2431336911573974E-3</v>
      </c>
      <c r="BA423" s="13">
        <f t="shared" si="712"/>
        <v>4.7299926861209816E-4</v>
      </c>
      <c r="BB423" s="13">
        <f t="shared" si="713"/>
        <v>3.9545355695572038E-5</v>
      </c>
      <c r="BC423" s="13">
        <f t="shared" si="714"/>
        <v>2.6449684147343548E-6</v>
      </c>
      <c r="BD423" s="13">
        <f t="shared" si="715"/>
        <v>2.4591959669564265E-8</v>
      </c>
      <c r="BE423" s="13">
        <f t="shared" si="716"/>
        <v>9.9230170833696788E-8</v>
      </c>
      <c r="BF423" s="13">
        <f t="shared" si="717"/>
        <v>2.0020012508135183E-7</v>
      </c>
      <c r="BG423" s="13">
        <f t="shared" si="718"/>
        <v>2.6927354685139387E-7</v>
      </c>
      <c r="BH423" s="13">
        <f t="shared" si="719"/>
        <v>2.7163410738804207E-7</v>
      </c>
      <c r="BI423" s="13">
        <f t="shared" si="720"/>
        <v>2.1921228924048365E-7</v>
      </c>
      <c r="BJ423" s="14">
        <f t="shared" si="721"/>
        <v>0.84018677189078272</v>
      </c>
      <c r="BK423" s="14">
        <f t="shared" si="722"/>
        <v>6.1817091466774526E-2</v>
      </c>
      <c r="BL423" s="14">
        <f t="shared" si="723"/>
        <v>8.9333434144743852E-3</v>
      </c>
      <c r="BM423" s="14">
        <f t="shared" si="724"/>
        <v>0.69684155299109685</v>
      </c>
      <c r="BN423" s="14">
        <f t="shared" si="725"/>
        <v>0.18879878891629379</v>
      </c>
    </row>
    <row r="424" spans="1:66" x14ac:dyDescent="0.25">
      <c r="A424" t="s">
        <v>343</v>
      </c>
      <c r="B424" t="s">
        <v>182</v>
      </c>
      <c r="C424" t="s">
        <v>191</v>
      </c>
      <c r="D424" t="s">
        <v>359</v>
      </c>
      <c r="E424" s="10">
        <f>VLOOKUP(A424,home!$A$2:$E$405,3,FALSE)</f>
        <v>1.29</v>
      </c>
      <c r="F424" s="10">
        <f>VLOOKUP(B424,home!$B$2:$E$405,3,FALSE)</f>
        <v>1.615</v>
      </c>
      <c r="G424" s="10">
        <f>VLOOKUP(C424,away!$B$2:$E$405,4,FALSE)</f>
        <v>1.3119000000000001</v>
      </c>
      <c r="H424" s="10">
        <f>VLOOKUP(A424,away!$A$2:$E$405,3,FALSE)</f>
        <v>1.1041000000000001</v>
      </c>
      <c r="I424" s="10">
        <f>VLOOKUP(C424,away!$B$2:$E$405,3,FALSE)</f>
        <v>0.627</v>
      </c>
      <c r="J424" s="10">
        <f>VLOOKUP(B424,home!$B$2:$E$405,4,FALSE)</f>
        <v>0.90569999999999995</v>
      </c>
      <c r="K424" s="12">
        <f t="shared" si="670"/>
        <v>2.7331468650000006</v>
      </c>
      <c r="L424" s="12">
        <f t="shared" si="671"/>
        <v>0.62698957299000002</v>
      </c>
      <c r="M424" s="13">
        <f t="shared" si="672"/>
        <v>3.4730520059115359E-2</v>
      </c>
      <c r="N424" s="13">
        <f t="shared" si="673"/>
        <v>9.4923612019390757E-2</v>
      </c>
      <c r="O424" s="13">
        <f t="shared" si="674"/>
        <v>2.1775673941585368E-2</v>
      </c>
      <c r="P424" s="13">
        <f t="shared" si="675"/>
        <v>5.9516114966706245E-2</v>
      </c>
      <c r="Q424" s="13">
        <f t="shared" si="676"/>
        <v>0.12972008630263715</v>
      </c>
      <c r="R424" s="13">
        <f t="shared" si="677"/>
        <v>6.8265602531020391E-3</v>
      </c>
      <c r="S424" s="13">
        <f t="shared" si="678"/>
        <v>2.5497515835503019E-2</v>
      </c>
      <c r="T424" s="13">
        <f t="shared" si="679"/>
        <v>8.1333141519116414E-2</v>
      </c>
      <c r="U424" s="13">
        <f t="shared" si="680"/>
        <v>1.8657991754499448E-2</v>
      </c>
      <c r="V424" s="13">
        <f t="shared" si="681"/>
        <v>4.8548816597948005E-3</v>
      </c>
      <c r="W424" s="13">
        <f t="shared" si="682"/>
        <v>0.11818134906852741</v>
      </c>
      <c r="X424" s="13">
        <f t="shared" si="683"/>
        <v>7.4098473587858135E-2</v>
      </c>
      <c r="Y424" s="13">
        <f t="shared" si="684"/>
        <v>2.322948515703098E-2</v>
      </c>
      <c r="Z424" s="13">
        <f t="shared" si="685"/>
        <v>1.4267273660276518E-3</v>
      </c>
      <c r="AA424" s="13">
        <f t="shared" si="686"/>
        <v>3.8994554276681839E-3</v>
      </c>
      <c r="AB424" s="13">
        <f t="shared" si="687"/>
        <v>5.3288921886692686E-3</v>
      </c>
      <c r="AC424" s="13">
        <f t="shared" si="688"/>
        <v>5.1997438874059015E-4</v>
      </c>
      <c r="AD424" s="13">
        <f t="shared" si="689"/>
        <v>8.075174592702912E-2</v>
      </c>
      <c r="AE424" s="13">
        <f t="shared" si="690"/>
        <v>5.0630502696984964E-2</v>
      </c>
      <c r="AF424" s="13">
        <f t="shared" si="691"/>
        <v>1.5872398633125822E-2</v>
      </c>
      <c r="AG424" s="13">
        <f t="shared" si="692"/>
        <v>3.3172761471035404E-3</v>
      </c>
      <c r="AH424" s="13">
        <f t="shared" si="693"/>
        <v>2.2363579549970614E-4</v>
      </c>
      <c r="AI424" s="13">
        <f t="shared" si="694"/>
        <v>6.1122947337180294E-4</v>
      </c>
      <c r="AJ424" s="13">
        <f t="shared" si="695"/>
        <v>8.3528995947087256E-4</v>
      </c>
      <c r="AK424" s="13">
        <f t="shared" si="696"/>
        <v>7.6099004469793092E-4</v>
      </c>
      <c r="AL424" s="13">
        <f t="shared" si="697"/>
        <v>3.5642259830664961E-5</v>
      </c>
      <c r="AM424" s="13">
        <f t="shared" si="698"/>
        <v>4.414127624474723E-2</v>
      </c>
      <c r="AN424" s="13">
        <f t="shared" si="699"/>
        <v>2.7676119943927695E-2</v>
      </c>
      <c r="AO424" s="13">
        <f t="shared" si="700"/>
        <v>8.6763193128316235E-3</v>
      </c>
      <c r="AP424" s="13">
        <f t="shared" si="701"/>
        <v>1.8133205803590638E-3</v>
      </c>
      <c r="AQ424" s="13">
        <f t="shared" si="702"/>
        <v>2.8423327409332703E-4</v>
      </c>
      <c r="AR424" s="13">
        <f t="shared" si="703"/>
        <v>2.8043462385127954E-5</v>
      </c>
      <c r="AS424" s="13">
        <f t="shared" si="704"/>
        <v>7.6646901301657898E-5</v>
      </c>
      <c r="AT424" s="13">
        <f t="shared" si="705"/>
        <v>1.0474361900229539E-4</v>
      </c>
      <c r="AU424" s="13">
        <f t="shared" si="706"/>
        <v>9.5426564634959384E-5</v>
      </c>
      <c r="AV424" s="13">
        <f t="shared" si="707"/>
        <v>6.5203703992439802E-5</v>
      </c>
      <c r="AW424" s="13">
        <f t="shared" si="708"/>
        <v>1.6966256113134266E-6</v>
      </c>
      <c r="AX424" s="13">
        <f t="shared" si="709"/>
        <v>2.0107431797571667E-2</v>
      </c>
      <c r="AY424" s="13">
        <f t="shared" si="710"/>
        <v>1.2607150076685007E-2</v>
      </c>
      <c r="AZ424" s="13">
        <f t="shared" si="711"/>
        <v>3.952275821600789E-3</v>
      </c>
      <c r="BA424" s="13">
        <f t="shared" si="712"/>
        <v>8.2601190990806022E-4</v>
      </c>
      <c r="BB424" s="13">
        <f t="shared" si="713"/>
        <v>1.2947521366947723E-4</v>
      </c>
      <c r="BC424" s="13">
        <f t="shared" si="714"/>
        <v>1.6235921786282913E-5</v>
      </c>
      <c r="BD424" s="13">
        <f t="shared" si="715"/>
        <v>2.9304930843354162E-6</v>
      </c>
      <c r="BE424" s="13">
        <f t="shared" si="716"/>
        <v>8.009467986355525E-6</v>
      </c>
      <c r="BF424" s="13">
        <f t="shared" si="717"/>
        <v>1.0945526158612738E-5</v>
      </c>
      <c r="BG424" s="13">
        <f t="shared" si="718"/>
        <v>9.9719101687293011E-6</v>
      </c>
      <c r="BH424" s="13">
        <f t="shared" si="719"/>
        <v>6.8136737539310303E-6</v>
      </c>
      <c r="BI424" s="13">
        <f t="shared" si="720"/>
        <v>3.724554211937875E-6</v>
      </c>
      <c r="BJ424" s="14">
        <f t="shared" si="721"/>
        <v>0.79228792115598445</v>
      </c>
      <c r="BK424" s="14">
        <f t="shared" si="722"/>
        <v>0.13776179924637569</v>
      </c>
      <c r="BL424" s="14">
        <f t="shared" si="723"/>
        <v>5.9332178715245008E-2</v>
      </c>
      <c r="BM424" s="14">
        <f t="shared" si="724"/>
        <v>0.63071060549002222</v>
      </c>
      <c r="BN424" s="14">
        <f t="shared" si="725"/>
        <v>0.34749256754253688</v>
      </c>
    </row>
    <row r="425" spans="1:66" x14ac:dyDescent="0.25">
      <c r="A425" t="s">
        <v>343</v>
      </c>
      <c r="B425" t="s">
        <v>177</v>
      </c>
      <c r="C425" t="s">
        <v>178</v>
      </c>
      <c r="D425" t="s">
        <v>359</v>
      </c>
      <c r="E425" s="10">
        <f>VLOOKUP(A425,home!$A$2:$E$405,3,FALSE)</f>
        <v>1.29</v>
      </c>
      <c r="F425" s="10">
        <f>VLOOKUP(B425,home!$B$2:$E$405,3,FALSE)</f>
        <v>0.99670000000000003</v>
      </c>
      <c r="G425" s="10">
        <f>VLOOKUP(C425,away!$B$2:$E$405,4,FALSE)</f>
        <v>1.0982000000000001</v>
      </c>
      <c r="H425" s="10">
        <f>VLOOKUP(A425,away!$A$2:$E$405,3,FALSE)</f>
        <v>1.1041000000000001</v>
      </c>
      <c r="I425" s="10">
        <f>VLOOKUP(C425,away!$B$2:$E$405,3,FALSE)</f>
        <v>1.1321000000000001</v>
      </c>
      <c r="J425" s="10">
        <f>VLOOKUP(B425,home!$B$2:$E$405,4,FALSE)</f>
        <v>0.84099999999999997</v>
      </c>
      <c r="K425" s="12">
        <f t="shared" si="670"/>
        <v>1.4120029626000001</v>
      </c>
      <c r="L425" s="12">
        <f t="shared" si="671"/>
        <v>1.0512093040100001</v>
      </c>
      <c r="M425" s="13">
        <f t="shared" si="672"/>
        <v>8.5160951442373331E-2</v>
      </c>
      <c r="N425" s="13">
        <f t="shared" si="673"/>
        <v>0.12024751573446592</v>
      </c>
      <c r="O425" s="13">
        <f t="shared" si="674"/>
        <v>8.9521984494566692E-2</v>
      </c>
      <c r="P425" s="13">
        <f t="shared" si="675"/>
        <v>0.12640530732415947</v>
      </c>
      <c r="Q425" s="13">
        <f t="shared" si="676"/>
        <v>8.4894924231178018E-2</v>
      </c>
      <c r="R425" s="13">
        <f t="shared" si="677"/>
        <v>4.7053171507063736E-2</v>
      </c>
      <c r="S425" s="13">
        <f t="shared" si="678"/>
        <v>4.6906186019209137E-2</v>
      </c>
      <c r="T425" s="13">
        <f t="shared" si="679"/>
        <v>8.9242334215038341E-2</v>
      </c>
      <c r="U425" s="13">
        <f t="shared" si="680"/>
        <v>6.6439217567699924E-2</v>
      </c>
      <c r="V425" s="13">
        <f t="shared" si="681"/>
        <v>7.7359279481179254E-3</v>
      </c>
      <c r="W425" s="13">
        <f t="shared" si="682"/>
        <v>3.9957294841375314E-2</v>
      </c>
      <c r="X425" s="13">
        <f t="shared" si="683"/>
        <v>4.2003480100324508E-2</v>
      </c>
      <c r="Y425" s="13">
        <f t="shared" si="684"/>
        <v>2.2077224541130008E-2</v>
      </c>
      <c r="Z425" s="13">
        <f t="shared" si="685"/>
        <v>1.6487577223801217E-2</v>
      </c>
      <c r="AA425" s="13">
        <f t="shared" si="686"/>
        <v>2.3280507886103606E-2</v>
      </c>
      <c r="AB425" s="13">
        <f t="shared" si="687"/>
        <v>1.6436073053005481E-2</v>
      </c>
      <c r="AC425" s="13">
        <f t="shared" si="688"/>
        <v>7.1765751582541593E-4</v>
      </c>
      <c r="AD425" s="13">
        <f t="shared" si="689"/>
        <v>1.4104954673375913E-2</v>
      </c>
      <c r="AE425" s="13">
        <f t="shared" si="690"/>
        <v>1.4827259585292093E-2</v>
      </c>
      <c r="AF425" s="13">
        <f t="shared" si="691"/>
        <v>7.7932766145152521E-3</v>
      </c>
      <c r="AG425" s="13">
        <f t="shared" si="692"/>
        <v>2.7307882953006633E-3</v>
      </c>
      <c r="AH425" s="13">
        <f t="shared" si="693"/>
        <v>4.3329736445608001E-3</v>
      </c>
      <c r="AI425" s="13">
        <f t="shared" si="694"/>
        <v>6.1181716229875699E-3</v>
      </c>
      <c r="AJ425" s="13">
        <f t="shared" si="695"/>
        <v>4.319438228676851E-3</v>
      </c>
      <c r="AK425" s="13">
        <f t="shared" si="696"/>
        <v>2.0330198585531375E-3</v>
      </c>
      <c r="AL425" s="13">
        <f t="shared" si="697"/>
        <v>4.2609067796895103E-5</v>
      </c>
      <c r="AM425" s="13">
        <f t="shared" si="698"/>
        <v>3.9832475572290967E-3</v>
      </c>
      <c r="AN425" s="13">
        <f t="shared" si="699"/>
        <v>4.1872268923343319E-3</v>
      </c>
      <c r="AO425" s="13">
        <f t="shared" si="700"/>
        <v>2.200825933611364E-3</v>
      </c>
      <c r="AP425" s="13">
        <f t="shared" si="701"/>
        <v>7.7117623263958711E-4</v>
      </c>
      <c r="AQ425" s="13">
        <f t="shared" si="702"/>
        <v>2.026669076955285E-4</v>
      </c>
      <c r="AR425" s="13">
        <f t="shared" si="703"/>
        <v>9.1097244183848682E-4</v>
      </c>
      <c r="AS425" s="13">
        <f t="shared" si="704"/>
        <v>1.2862957867228997E-3</v>
      </c>
      <c r="AT425" s="13">
        <f t="shared" si="705"/>
        <v>9.081267308163163E-4</v>
      </c>
      <c r="AU425" s="13">
        <f t="shared" si="706"/>
        <v>4.2742587810963063E-4</v>
      </c>
      <c r="AV425" s="13">
        <f t="shared" si="707"/>
        <v>1.5088165154567628E-4</v>
      </c>
      <c r="AW425" s="13">
        <f t="shared" si="708"/>
        <v>1.7568081440167886E-6</v>
      </c>
      <c r="AX425" s="13">
        <f t="shared" si="709"/>
        <v>9.3739289192944989E-4</v>
      </c>
      <c r="AY425" s="13">
        <f t="shared" si="710"/>
        <v>9.853961295090783E-4</v>
      </c>
      <c r="AZ425" s="13">
        <f t="shared" si="711"/>
        <v>5.1792878973769307E-4</v>
      </c>
      <c r="BA425" s="13">
        <f t="shared" si="712"/>
        <v>1.8148385419563406E-4</v>
      </c>
      <c r="BB425" s="13">
        <f t="shared" si="713"/>
        <v>4.7694379014511183E-5</v>
      </c>
      <c r="BC425" s="13">
        <f t="shared" si="714"/>
        <v>1.0027354993806695E-5</v>
      </c>
      <c r="BD425" s="13">
        <f t="shared" si="715"/>
        <v>1.5960378442622097E-4</v>
      </c>
      <c r="BE425" s="13">
        <f t="shared" si="716"/>
        <v>2.2536101645199578E-4</v>
      </c>
      <c r="BF425" s="13">
        <f t="shared" si="717"/>
        <v>1.5910521144238272E-4</v>
      </c>
      <c r="BG425" s="13">
        <f t="shared" si="718"/>
        <v>7.4885676640581305E-5</v>
      </c>
      <c r="BH425" s="13">
        <f t="shared" si="719"/>
        <v>2.6434699318201611E-5</v>
      </c>
      <c r="BI425" s="13">
        <f t="shared" si="720"/>
        <v>7.4651747505481669E-6</v>
      </c>
      <c r="BJ425" s="14">
        <f t="shared" si="721"/>
        <v>0.45190411975488615</v>
      </c>
      <c r="BK425" s="14">
        <f t="shared" si="722"/>
        <v>0.26795403544699131</v>
      </c>
      <c r="BL425" s="14">
        <f t="shared" si="723"/>
        <v>0.26387111591528067</v>
      </c>
      <c r="BM425" s="14">
        <f t="shared" si="724"/>
        <v>0.44594935428578703</v>
      </c>
      <c r="BN425" s="14">
        <f t="shared" si="725"/>
        <v>0.55328385473380726</v>
      </c>
    </row>
    <row r="426" spans="1:66" x14ac:dyDescent="0.25">
      <c r="A426" t="s">
        <v>344</v>
      </c>
      <c r="B426" t="s">
        <v>200</v>
      </c>
      <c r="C426" t="s">
        <v>205</v>
      </c>
      <c r="D426" t="s">
        <v>359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344</v>
      </c>
      <c r="B427" t="s">
        <v>202</v>
      </c>
      <c r="C427" t="s">
        <v>212</v>
      </c>
      <c r="D427" t="s">
        <v>359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344</v>
      </c>
      <c r="B428" t="s">
        <v>206</v>
      </c>
      <c r="C428" t="s">
        <v>208</v>
      </c>
      <c r="D428" t="s">
        <v>359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344</v>
      </c>
      <c r="B429" t="s">
        <v>198</v>
      </c>
      <c r="C429" t="s">
        <v>199</v>
      </c>
      <c r="D429" t="s">
        <v>359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345</v>
      </c>
      <c r="B430" t="s">
        <v>219</v>
      </c>
      <c r="C430" t="s">
        <v>215</v>
      </c>
      <c r="D430" t="s">
        <v>359</v>
      </c>
      <c r="E430" s="10">
        <f>VLOOKUP(A430,home!$A$2:$E$405,3,FALSE)</f>
        <v>1.8603000000000001</v>
      </c>
      <c r="F430" s="10">
        <f>VLOOKUP(B430,home!$B$2:$E$405,3,FALSE)</f>
        <v>0.73909999999999998</v>
      </c>
      <c r="G430" s="10">
        <f>VLOOKUP(C430,away!$B$2:$E$405,4,FALSE)</f>
        <v>0.53749999999999998</v>
      </c>
      <c r="H430" s="10">
        <f>VLOOKUP(A430,away!$A$2:$E$405,3,FALSE)</f>
        <v>1.2059</v>
      </c>
      <c r="I430" s="10">
        <f>VLOOKUP(C430,away!$B$2:$E$405,3,FALSE)</f>
        <v>1.1402000000000001</v>
      </c>
      <c r="J430" s="10">
        <f>VLOOKUP(B430,home!$B$2:$E$405,4,FALSE)</f>
        <v>0.72560000000000002</v>
      </c>
      <c r="K430" s="12">
        <f t="shared" si="670"/>
        <v>0.73903440487499994</v>
      </c>
      <c r="L430" s="12">
        <f t="shared" si="671"/>
        <v>0.9976761858080001</v>
      </c>
      <c r="M430" s="13">
        <f t="shared" si="672"/>
        <v>0.17609870968427477</v>
      </c>
      <c r="N430" s="13">
        <f t="shared" si="673"/>
        <v>0.13014300511077342</v>
      </c>
      <c r="O430" s="13">
        <f t="shared" si="674"/>
        <v>0.17568948900351758</v>
      </c>
      <c r="P430" s="13">
        <f t="shared" si="675"/>
        <v>0.12984057694850748</v>
      </c>
      <c r="Q430" s="13">
        <f t="shared" si="676"/>
        <v>4.8090079165342234E-2</v>
      </c>
      <c r="R430" s="13">
        <f t="shared" si="677"/>
        <v>8.7640609637792993E-2</v>
      </c>
      <c r="S430" s="13">
        <f t="shared" si="678"/>
        <v>2.3933417020128678E-2</v>
      </c>
      <c r="T430" s="13">
        <f t="shared" si="679"/>
        <v>4.7978326756883419E-2</v>
      </c>
      <c r="U430" s="13">
        <f t="shared" si="680"/>
        <v>6.476942578654854E-2</v>
      </c>
      <c r="V430" s="13">
        <f t="shared" si="681"/>
        <v>1.9607239849956802E-3</v>
      </c>
      <c r="W430" s="13">
        <f t="shared" si="682"/>
        <v>1.1846741012116781E-2</v>
      </c>
      <c r="X430" s="13">
        <f t="shared" si="683"/>
        <v>1.1819211387223878E-2</v>
      </c>
      <c r="Y430" s="13">
        <f t="shared" si="684"/>
        <v>5.8958728680319995E-3</v>
      </c>
      <c r="Z430" s="13">
        <f t="shared" si="685"/>
        <v>2.9145649715107063E-2</v>
      </c>
      <c r="AA430" s="13">
        <f t="shared" si="686"/>
        <v>2.1539637891899364E-2</v>
      </c>
      <c r="AB430" s="13">
        <f t="shared" si="687"/>
        <v>7.9592667353314186E-3</v>
      </c>
      <c r="AC430" s="13">
        <f t="shared" si="688"/>
        <v>9.0354698617983839E-5</v>
      </c>
      <c r="AD430" s="13">
        <f t="shared" si="689"/>
        <v>2.1887872983994945E-3</v>
      </c>
      <c r="AE430" s="13">
        <f t="shared" si="690"/>
        <v>2.1837009634122048E-3</v>
      </c>
      <c r="AF430" s="13">
        <f t="shared" si="691"/>
        <v>1.0893132240611717E-3</v>
      </c>
      <c r="AG430" s="13">
        <f t="shared" si="692"/>
        <v>3.6226062084385516E-4</v>
      </c>
      <c r="AH430" s="13">
        <f t="shared" si="693"/>
        <v>7.2694801601660072E-3</v>
      </c>
      <c r="AI430" s="13">
        <f t="shared" si="694"/>
        <v>5.3723959439189051E-3</v>
      </c>
      <c r="AJ430" s="13">
        <f t="shared" si="695"/>
        <v>1.985192719583485E-3</v>
      </c>
      <c r="AK430" s="13">
        <f t="shared" si="696"/>
        <v>4.8904190669318804E-4</v>
      </c>
      <c r="AL430" s="13">
        <f t="shared" si="697"/>
        <v>2.6648023076605556E-6</v>
      </c>
      <c r="AM430" s="13">
        <f t="shared" si="698"/>
        <v>3.2351782369412604E-4</v>
      </c>
      <c r="AN430" s="13">
        <f t="shared" si="699"/>
        <v>3.2276602838406067E-4</v>
      </c>
      <c r="AO430" s="13">
        <f t="shared" si="700"/>
        <v>1.6100799005330316E-4</v>
      </c>
      <c r="AP430" s="13">
        <f t="shared" si="701"/>
        <v>5.3544612466997319E-5</v>
      </c>
      <c r="AQ430" s="13">
        <f t="shared" si="702"/>
        <v>1.3355046184160339E-5</v>
      </c>
      <c r="AR430" s="13">
        <f t="shared" si="703"/>
        <v>1.4505174478002707E-3</v>
      </c>
      <c r="AS430" s="13">
        <f t="shared" si="704"/>
        <v>1.0719822987958771E-3</v>
      </c>
      <c r="AT430" s="13">
        <f t="shared" si="705"/>
        <v>3.9611590011357254E-4</v>
      </c>
      <c r="AU430" s="13">
        <f t="shared" si="706"/>
        <v>9.7581092833986361E-5</v>
      </c>
      <c r="AV430" s="13">
        <f t="shared" si="707"/>
        <v>1.8028946217404306E-5</v>
      </c>
      <c r="AW430" s="13">
        <f t="shared" si="708"/>
        <v>5.4577892027573397E-8</v>
      </c>
      <c r="AX430" s="13">
        <f t="shared" si="709"/>
        <v>3.9848467050040571E-5</v>
      </c>
      <c r="AY430" s="13">
        <f t="shared" si="710"/>
        <v>3.9755866616780251E-5</v>
      </c>
      <c r="AZ430" s="13">
        <f t="shared" si="711"/>
        <v>1.9831740684860458E-5</v>
      </c>
      <c r="BA430" s="13">
        <f t="shared" si="712"/>
        <v>6.5952184681349743E-6</v>
      </c>
      <c r="BB430" s="13">
        <f t="shared" si="713"/>
        <v>1.644973101464845E-6</v>
      </c>
      <c r="BC430" s="13">
        <f t="shared" si="714"/>
        <v>3.2823009792524067E-7</v>
      </c>
      <c r="BD430" s="13">
        <f t="shared" si="715"/>
        <v>2.4119111912822142E-4</v>
      </c>
      <c r="BE430" s="13">
        <f t="shared" si="716"/>
        <v>1.7824853518606036E-4</v>
      </c>
      <c r="BF430" s="13">
        <f t="shared" si="717"/>
        <v>6.5865900060535279E-5</v>
      </c>
      <c r="BG430" s="13">
        <f t="shared" si="718"/>
        <v>1.6225722084264643E-5</v>
      </c>
      <c r="BH430" s="13">
        <f t="shared" si="719"/>
        <v>2.9978417160529155E-6</v>
      </c>
      <c r="BI430" s="13">
        <f t="shared" si="720"/>
        <v>4.4310163370652314E-7</v>
      </c>
      <c r="BJ430" s="14">
        <f t="shared" si="721"/>
        <v>0.26257949440389028</v>
      </c>
      <c r="BK430" s="14">
        <f t="shared" si="722"/>
        <v>0.33196620300544905</v>
      </c>
      <c r="BL430" s="14">
        <f t="shared" si="723"/>
        <v>0.37625373769102144</v>
      </c>
      <c r="BM430" s="14">
        <f t="shared" si="724"/>
        <v>0.25240291397653458</v>
      </c>
      <c r="BN430" s="14">
        <f t="shared" si="725"/>
        <v>0.74750246955020849</v>
      </c>
    </row>
    <row r="431" spans="1:66" x14ac:dyDescent="0.25">
      <c r="A431" t="s">
        <v>345</v>
      </c>
      <c r="B431" t="s">
        <v>220</v>
      </c>
      <c r="C431" t="s">
        <v>223</v>
      </c>
      <c r="D431" t="s">
        <v>359</v>
      </c>
      <c r="E431" s="10">
        <f>VLOOKUP(A431,home!$A$2:$E$405,3,FALSE)</f>
        <v>1.8603000000000001</v>
      </c>
      <c r="F431" s="10">
        <f>VLOOKUP(B431,home!$B$2:$E$405,3,FALSE)</f>
        <v>0.65700000000000003</v>
      </c>
      <c r="G431" s="10">
        <f>VLOOKUP(C431,away!$B$2:$E$405,4,FALSE)</f>
        <v>0.83620000000000005</v>
      </c>
      <c r="H431" s="10">
        <f>VLOOKUP(A431,away!$A$2:$E$405,3,FALSE)</f>
        <v>1.2059</v>
      </c>
      <c r="I431" s="10">
        <f>VLOOKUP(C431,away!$B$2:$E$405,3,FALSE)</f>
        <v>1.29</v>
      </c>
      <c r="J431" s="10">
        <f>VLOOKUP(B431,home!$B$2:$E$405,4,FALSE)</f>
        <v>1.1978</v>
      </c>
      <c r="K431" s="12">
        <f t="shared" si="670"/>
        <v>1.0220179390200002</v>
      </c>
      <c r="L431" s="12">
        <f t="shared" si="671"/>
        <v>1.8633108558</v>
      </c>
      <c r="M431" s="13">
        <f t="shared" si="672"/>
        <v>5.5836427789801857E-2</v>
      </c>
      <c r="N431" s="13">
        <f t="shared" si="673"/>
        <v>5.7065830851972359E-2</v>
      </c>
      <c r="O431" s="13">
        <f t="shared" si="674"/>
        <v>0.1040406220498306</v>
      </c>
      <c r="P431" s="13">
        <f t="shared" si="675"/>
        <v>0.10633138212172666</v>
      </c>
      <c r="Q431" s="13">
        <f t="shared" si="676"/>
        <v>2.9161151417898361E-2</v>
      </c>
      <c r="R431" s="13">
        <f t="shared" si="677"/>
        <v>9.6930010254817123E-2</v>
      </c>
      <c r="S431" s="13">
        <f t="shared" si="678"/>
        <v>5.0622699514731861E-2</v>
      </c>
      <c r="T431" s="13">
        <f t="shared" si="679"/>
        <v>5.4336290004597582E-2</v>
      </c>
      <c r="U431" s="13">
        <f t="shared" si="680"/>
        <v>9.9064209309815687E-2</v>
      </c>
      <c r="V431" s="13">
        <f t="shared" si="681"/>
        <v>1.0711409536755317E-2</v>
      </c>
      <c r="W431" s="13">
        <f t="shared" si="682"/>
        <v>9.9344066238568809E-3</v>
      </c>
      <c r="X431" s="13">
        <f t="shared" si="683"/>
        <v>1.8510887708163951E-2</v>
      </c>
      <c r="Y431" s="13">
        <f t="shared" si="684"/>
        <v>1.7245769008558343E-2</v>
      </c>
      <c r="Z431" s="13">
        <f t="shared" si="685"/>
        <v>6.0203580120202001E-2</v>
      </c>
      <c r="AA431" s="13">
        <f t="shared" si="686"/>
        <v>6.1529138876074307E-2</v>
      </c>
      <c r="AB431" s="13">
        <f t="shared" si="687"/>
        <v>3.1441941851900412E-2</v>
      </c>
      <c r="AC431" s="13">
        <f t="shared" si="688"/>
        <v>1.274883424673368E-3</v>
      </c>
      <c r="AD431" s="13">
        <f t="shared" si="689"/>
        <v>2.5382854457752114E-3</v>
      </c>
      <c r="AE431" s="13">
        <f t="shared" si="690"/>
        <v>4.7296148262320941E-3</v>
      </c>
      <c r="AF431" s="13">
        <f t="shared" si="691"/>
        <v>4.4063713247354469E-3</v>
      </c>
      <c r="AG431" s="13">
        <f t="shared" si="692"/>
        <v>2.7368131746884606E-3</v>
      </c>
      <c r="AH431" s="13">
        <f t="shared" si="693"/>
        <v>2.8044496098999373E-2</v>
      </c>
      <c r="AI431" s="13">
        <f t="shared" si="694"/>
        <v>2.8661978103953777E-2</v>
      </c>
      <c r="AJ431" s="13">
        <f t="shared" si="695"/>
        <v>1.4646527895019603E-2</v>
      </c>
      <c r="AK431" s="13">
        <f t="shared" si="696"/>
        <v>4.9896714176889592E-3</v>
      </c>
      <c r="AL431" s="13">
        <f t="shared" si="697"/>
        <v>9.7112313201639714E-5</v>
      </c>
      <c r="AM431" s="13">
        <f t="shared" si="698"/>
        <v>5.1883465198712892E-4</v>
      </c>
      <c r="AN431" s="13">
        <f t="shared" si="699"/>
        <v>9.6675023941283228E-4</v>
      </c>
      <c r="AO431" s="13">
        <f t="shared" si="700"/>
        <v>9.0067810797258988E-4</v>
      </c>
      <c r="AP431" s="13">
        <f t="shared" si="701"/>
        <v>5.5941443205557691E-4</v>
      </c>
      <c r="AQ431" s="13">
        <f t="shared" si="702"/>
        <v>2.6059074603508706E-4</v>
      </c>
      <c r="AR431" s="13">
        <f t="shared" si="703"/>
        <v>1.0451122805341257E-2</v>
      </c>
      <c r="AS431" s="13">
        <f t="shared" si="704"/>
        <v>1.0681234989959794E-2</v>
      </c>
      <c r="AT431" s="13">
        <f t="shared" si="705"/>
        <v>5.4582068853135102E-3</v>
      </c>
      <c r="AU431" s="13">
        <f t="shared" si="706"/>
        <v>1.8594617838909627E-3</v>
      </c>
      <c r="AV431" s="13">
        <f t="shared" si="707"/>
        <v>4.7510082501467366E-4</v>
      </c>
      <c r="AW431" s="13">
        <f t="shared" si="708"/>
        <v>5.1370717471403225E-6</v>
      </c>
      <c r="AX431" s="13">
        <f t="shared" si="709"/>
        <v>8.8376386952674054E-5</v>
      </c>
      <c r="AY431" s="13">
        <f t="shared" si="710"/>
        <v>1.6467268120529905E-4</v>
      </c>
      <c r="AZ431" s="13">
        <f t="shared" si="711"/>
        <v>1.5341819727176322E-4</v>
      </c>
      <c r="BA431" s="13">
        <f t="shared" si="712"/>
        <v>9.5288597484580745E-5</v>
      </c>
      <c r="BB431" s="13">
        <f t="shared" si="713"/>
        <v>4.4388069531743985E-5</v>
      </c>
      <c r="BC431" s="13">
        <f t="shared" si="714"/>
        <v>1.6541754365300759E-5</v>
      </c>
      <c r="BD431" s="13">
        <f t="shared" si="715"/>
        <v>3.2456150964152186E-3</v>
      </c>
      <c r="BE431" s="13">
        <f t="shared" si="716"/>
        <v>3.3170768516904811E-3</v>
      </c>
      <c r="BF431" s="13">
        <f t="shared" si="717"/>
        <v>1.6950560237678279E-3</v>
      </c>
      <c r="BG431" s="13">
        <f t="shared" si="718"/>
        <v>5.7745922131154407E-4</v>
      </c>
      <c r="BH431" s="13">
        <f t="shared" si="719"/>
        <v>1.4754342080822958E-4</v>
      </c>
      <c r="BI431" s="13">
        <f t="shared" si="720"/>
        <v>3.0158404570077483E-5</v>
      </c>
      <c r="BJ431" s="14">
        <f t="shared" si="721"/>
        <v>0.20443437425075331</v>
      </c>
      <c r="BK431" s="14">
        <f t="shared" si="722"/>
        <v>0.22503858738209598</v>
      </c>
      <c r="BL431" s="14">
        <f t="shared" si="723"/>
        <v>0.50728663216618353</v>
      </c>
      <c r="BM431" s="14">
        <f t="shared" si="724"/>
        <v>0.54743821382372937</v>
      </c>
      <c r="BN431" s="14">
        <f t="shared" si="725"/>
        <v>0.44936542448604699</v>
      </c>
    </row>
    <row r="432" spans="1:66" x14ac:dyDescent="0.25">
      <c r="A432" t="s">
        <v>345</v>
      </c>
      <c r="B432" t="s">
        <v>222</v>
      </c>
      <c r="C432" t="s">
        <v>217</v>
      </c>
      <c r="D432" t="s">
        <v>359</v>
      </c>
      <c r="E432" s="10">
        <f>VLOOKUP(A432,home!$A$2:$E$405,3,FALSE)</f>
        <v>1.8603000000000001</v>
      </c>
      <c r="F432" s="10">
        <f>VLOOKUP(B432,home!$B$2:$E$405,3,FALSE)</f>
        <v>1.0750999999999999</v>
      </c>
      <c r="G432" s="10">
        <f>VLOOKUP(C432,away!$B$2:$E$405,4,FALSE)</f>
        <v>1.0750999999999999</v>
      </c>
      <c r="H432" s="10">
        <f>VLOOKUP(A432,away!$A$2:$E$405,3,FALSE)</f>
        <v>1.2059</v>
      </c>
      <c r="I432" s="10">
        <f>VLOOKUP(C432,away!$B$2:$E$405,3,FALSE)</f>
        <v>1.0135000000000001</v>
      </c>
      <c r="J432" s="10">
        <f>VLOOKUP(B432,home!$B$2:$E$405,4,FALSE)</f>
        <v>1.1402000000000001</v>
      </c>
      <c r="K432" s="12">
        <f t="shared" si="670"/>
        <v>2.150209170603</v>
      </c>
      <c r="L432" s="12">
        <f t="shared" si="671"/>
        <v>1.3935292369300001</v>
      </c>
      <c r="M432" s="13">
        <f t="shared" si="672"/>
        <v>2.8905065929914524E-2</v>
      </c>
      <c r="N432" s="13">
        <f t="shared" si="673"/>
        <v>6.2151937839386544E-2</v>
      </c>
      <c r="O432" s="13">
        <f t="shared" si="674"/>
        <v>4.0280054468725131E-2</v>
      </c>
      <c r="P432" s="13">
        <f t="shared" si="675"/>
        <v>8.6610542511041125E-2</v>
      </c>
      <c r="Q432" s="13">
        <f t="shared" si="676"/>
        <v>6.6819833356498284E-2</v>
      </c>
      <c r="R432" s="13">
        <f t="shared" si="677"/>
        <v>2.806571678365069E-2</v>
      </c>
      <c r="S432" s="13">
        <f t="shared" si="678"/>
        <v>6.4879510154425085E-2</v>
      </c>
      <c r="T432" s="13">
        <f t="shared" si="679"/>
        <v>9.3115391389070809E-2</v>
      </c>
      <c r="U432" s="13">
        <f t="shared" si="680"/>
        <v>6.0347161607752248E-2</v>
      </c>
      <c r="V432" s="13">
        <f t="shared" si="681"/>
        <v>2.1600402680470664E-2</v>
      </c>
      <c r="W432" s="13">
        <f t="shared" si="682"/>
        <v>4.7892206153768956E-2</v>
      </c>
      <c r="X432" s="13">
        <f t="shared" si="683"/>
        <v>6.6739189496355905E-2</v>
      </c>
      <c r="Y432" s="13">
        <f t="shared" si="684"/>
        <v>4.650150590609177E-2</v>
      </c>
      <c r="Z432" s="13">
        <f t="shared" si="685"/>
        <v>1.303679896447142E-2</v>
      </c>
      <c r="AA432" s="13">
        <f t="shared" si="686"/>
        <v>2.8031844688714141E-2</v>
      </c>
      <c r="AB432" s="13">
        <f t="shared" si="687"/>
        <v>3.0137164759296075E-2</v>
      </c>
      <c r="AC432" s="13">
        <f t="shared" si="688"/>
        <v>4.0451875268781891E-3</v>
      </c>
      <c r="AD432" s="13">
        <f t="shared" si="689"/>
        <v>2.5744565218060868E-2</v>
      </c>
      <c r="AE432" s="13">
        <f t="shared" si="690"/>
        <v>3.5875804323418983E-2</v>
      </c>
      <c r="AF432" s="13">
        <f t="shared" si="691"/>
        <v>2.4996991111532033E-2</v>
      </c>
      <c r="AG432" s="13">
        <f t="shared" si="692"/>
        <v>1.1611345983066415E-2</v>
      </c>
      <c r="AH432" s="13">
        <f t="shared" si="693"/>
        <v>4.5417901282424171E-3</v>
      </c>
      <c r="AI432" s="13">
        <f t="shared" si="694"/>
        <v>9.7657987847010186E-3</v>
      </c>
      <c r="AJ432" s="13">
        <f t="shared" si="695"/>
        <v>1.0499255052563883E-2</v>
      </c>
      <c r="AK432" s="13">
        <f t="shared" si="696"/>
        <v>7.52519816617425E-3</v>
      </c>
      <c r="AL432" s="13">
        <f t="shared" si="697"/>
        <v>4.8483665404717123E-4</v>
      </c>
      <c r="AM432" s="13">
        <f t="shared" si="698"/>
        <v>1.1071240045012292E-2</v>
      </c>
      <c r="AN432" s="13">
        <f t="shared" si="699"/>
        <v>1.5428096691794839E-2</v>
      </c>
      <c r="AO432" s="13">
        <f t="shared" si="700"/>
        <v>1.0749751905099563E-2</v>
      </c>
      <c r="AP432" s="13">
        <f t="shared" si="701"/>
        <v>4.9933645231667384E-3</v>
      </c>
      <c r="AQ432" s="13">
        <f t="shared" si="702"/>
        <v>1.7395998634204691E-3</v>
      </c>
      <c r="AR432" s="13">
        <f t="shared" si="703"/>
        <v>1.2658234663411711E-3</v>
      </c>
      <c r="AS432" s="13">
        <f t="shared" si="704"/>
        <v>2.7217852256912639E-3</v>
      </c>
      <c r="AT432" s="13">
        <f t="shared" si="705"/>
        <v>2.9262037763465565E-3</v>
      </c>
      <c r="AU432" s="13">
        <f t="shared" si="706"/>
        <v>2.0973167316511655E-3</v>
      </c>
      <c r="AV432" s="13">
        <f t="shared" si="707"/>
        <v>1.1274174175138622E-3</v>
      </c>
      <c r="AW432" s="13">
        <f t="shared" si="708"/>
        <v>4.0354292660132944E-5</v>
      </c>
      <c r="AX432" s="13">
        <f t="shared" si="709"/>
        <v>3.967580312455434E-3</v>
      </c>
      <c r="AY432" s="13">
        <f t="shared" si="710"/>
        <v>5.528939165274512E-3</v>
      </c>
      <c r="AZ432" s="13">
        <f t="shared" si="711"/>
        <v>3.8523691880086915E-3</v>
      </c>
      <c r="BA432" s="13">
        <f t="shared" si="712"/>
        <v>1.789463031646133E-3</v>
      </c>
      <c r="BB432" s="13">
        <f t="shared" si="713"/>
        <v>6.2341726325106984E-4</v>
      </c>
      <c r="BC432" s="13">
        <f t="shared" si="714"/>
        <v>1.7375003662945028E-4</v>
      </c>
      <c r="BD432" s="13">
        <f t="shared" si="715"/>
        <v>2.9399366818975032E-4</v>
      </c>
      <c r="BE432" s="13">
        <f t="shared" si="716"/>
        <v>6.321478814408165E-4</v>
      </c>
      <c r="BF432" s="13">
        <f t="shared" si="717"/>
        <v>6.7962508592565093E-4</v>
      </c>
      <c r="BG432" s="13">
        <f t="shared" si="718"/>
        <v>4.8711203077639559E-4</v>
      </c>
      <c r="BH432" s="13">
        <f t="shared" si="719"/>
        <v>2.6184818892161426E-4</v>
      </c>
      <c r="BI432" s="13">
        <f t="shared" si="720"/>
        <v>1.1260567542500828E-4</v>
      </c>
      <c r="BJ432" s="14">
        <f t="shared" si="721"/>
        <v>0.54136634280300977</v>
      </c>
      <c r="BK432" s="14">
        <f t="shared" si="722"/>
        <v>0.21205448462205126</v>
      </c>
      <c r="BL432" s="14">
        <f t="shared" si="723"/>
        <v>0.23179986358804305</v>
      </c>
      <c r="BM432" s="14">
        <f t="shared" si="724"/>
        <v>0.67993575421574504</v>
      </c>
      <c r="BN432" s="14">
        <f t="shared" si="725"/>
        <v>0.31283315088921626</v>
      </c>
    </row>
    <row r="433" spans="1:66" x14ac:dyDescent="0.25">
      <c r="A433" t="s">
        <v>345</v>
      </c>
      <c r="B433" t="s">
        <v>228</v>
      </c>
      <c r="C433" t="s">
        <v>229</v>
      </c>
      <c r="D433" t="s">
        <v>359</v>
      </c>
      <c r="E433" s="10">
        <f>VLOOKUP(A433,home!$A$2:$E$405,3,FALSE)</f>
        <v>1.8603000000000001</v>
      </c>
      <c r="F433" s="10">
        <f>VLOOKUP(B433,home!$B$2:$E$405,3,FALSE)</f>
        <v>0.60470000000000002</v>
      </c>
      <c r="G433" s="10">
        <f>VLOOKUP(C433,away!$B$2:$E$405,4,FALSE)</f>
        <v>0.80630000000000002</v>
      </c>
      <c r="H433" s="10">
        <f>VLOOKUP(A433,away!$A$2:$E$405,3,FALSE)</f>
        <v>1.2059</v>
      </c>
      <c r="I433" s="10">
        <f>VLOOKUP(C433,away!$B$2:$E$405,3,FALSE)</f>
        <v>1.3474999999999999</v>
      </c>
      <c r="J433" s="10">
        <f>VLOOKUP(B433,home!$B$2:$E$405,4,FALSE)</f>
        <v>1.7622</v>
      </c>
      <c r="K433" s="12">
        <f t="shared" si="670"/>
        <v>0.90702574548300008</v>
      </c>
      <c r="L433" s="12">
        <f t="shared" si="671"/>
        <v>2.8634873305499999</v>
      </c>
      <c r="M433" s="13">
        <f t="shared" si="672"/>
        <v>2.3040238859716271E-2</v>
      </c>
      <c r="N433" s="13">
        <f t="shared" si="673"/>
        <v>2.0898089827840537E-2</v>
      </c>
      <c r="O433" s="13">
        <f t="shared" si="674"/>
        <v>6.5975432067643308E-2</v>
      </c>
      <c r="P433" s="13">
        <f t="shared" si="675"/>
        <v>5.9841415454717196E-2</v>
      </c>
      <c r="Q433" s="13">
        <f t="shared" si="676"/>
        <v>9.4775527526338825E-3</v>
      </c>
      <c r="R433" s="13">
        <f t="shared" si="677"/>
        <v>9.4459906926629436E-2</v>
      </c>
      <c r="S433" s="13">
        <f t="shared" si="678"/>
        <v>3.8855879765694483E-2</v>
      </c>
      <c r="T433" s="13">
        <f t="shared" si="679"/>
        <v>2.7138852231786394E-2</v>
      </c>
      <c r="U433" s="13">
        <f t="shared" si="680"/>
        <v>8.5677567498380861E-2</v>
      </c>
      <c r="V433" s="13">
        <f t="shared" si="681"/>
        <v>1.1213188360853348E-2</v>
      </c>
      <c r="W433" s="13">
        <f t="shared" si="682"/>
        <v>2.8654614502707358E-3</v>
      </c>
      <c r="X433" s="13">
        <f t="shared" si="683"/>
        <v>8.2052125590296784E-3</v>
      </c>
      <c r="Y433" s="13">
        <f t="shared" si="684"/>
        <v>1.1747761103625619E-2</v>
      </c>
      <c r="Z433" s="13">
        <f t="shared" si="685"/>
        <v>9.0161582243111854E-2</v>
      </c>
      <c r="AA433" s="13">
        <f t="shared" si="686"/>
        <v>8.1778876347985349E-2</v>
      </c>
      <c r="AB433" s="13">
        <f t="shared" si="687"/>
        <v>3.708777314214675E-2</v>
      </c>
      <c r="AC433" s="13">
        <f t="shared" si="688"/>
        <v>1.8202205589083237E-3</v>
      </c>
      <c r="AD433" s="13">
        <f t="shared" si="689"/>
        <v>6.4976182702115306E-4</v>
      </c>
      <c r="AE433" s="13">
        <f t="shared" si="690"/>
        <v>1.8605847595500921E-3</v>
      </c>
      <c r="AF433" s="13">
        <f t="shared" si="691"/>
        <v>2.6638804431930543E-3</v>
      </c>
      <c r="AG433" s="13">
        <f t="shared" si="692"/>
        <v>2.5426626330610764E-3</v>
      </c>
      <c r="AH433" s="13">
        <f t="shared" si="693"/>
        <v>6.4544137113873148E-2</v>
      </c>
      <c r="AI433" s="13">
        <f t="shared" si="694"/>
        <v>5.8543194082267762E-2</v>
      </c>
      <c r="AJ433" s="13">
        <f t="shared" si="695"/>
        <v>2.6550092127712439E-2</v>
      </c>
      <c r="AK433" s="13">
        <f t="shared" si="696"/>
        <v>8.0272057015935688E-3</v>
      </c>
      <c r="AL433" s="13">
        <f t="shared" si="697"/>
        <v>1.89103203917378E-4</v>
      </c>
      <c r="AM433" s="13">
        <f t="shared" si="698"/>
        <v>1.1787014110805152E-4</v>
      </c>
      <c r="AN433" s="13">
        <f t="shared" si="699"/>
        <v>3.3751965571304619E-4</v>
      </c>
      <c r="AO433" s="13">
        <f t="shared" si="700"/>
        <v>4.8324162897295302E-4</v>
      </c>
      <c r="AP433" s="13">
        <f t="shared" si="701"/>
        <v>4.6125209405279826E-4</v>
      </c>
      <c r="AQ433" s="13">
        <f t="shared" si="702"/>
        <v>3.3019738187746114E-4</v>
      </c>
      <c r="AR433" s="13">
        <f t="shared" si="703"/>
        <v>3.696426377737156E-2</v>
      </c>
      <c r="AS433" s="13">
        <f t="shared" si="704"/>
        <v>3.3527538908900693E-2</v>
      </c>
      <c r="AT433" s="13">
        <f t="shared" si="705"/>
        <v>1.5205170486527971E-2</v>
      </c>
      <c r="AU433" s="13">
        <f t="shared" si="706"/>
        <v>4.5971603652463812E-3</v>
      </c>
      <c r="AV433" s="13">
        <f t="shared" si="707"/>
        <v>1.0424357018481249E-3</v>
      </c>
      <c r="AW433" s="13">
        <f t="shared" si="708"/>
        <v>1.3643043587952339E-5</v>
      </c>
      <c r="AX433" s="13">
        <f t="shared" si="709"/>
        <v>1.7818542101452803E-5</v>
      </c>
      <c r="AY433" s="13">
        <f t="shared" si="710"/>
        <v>5.1023169556381863E-5</v>
      </c>
      <c r="AZ433" s="13">
        <f t="shared" si="711"/>
        <v>7.3052099794601989E-5</v>
      </c>
      <c r="BA433" s="13">
        <f t="shared" si="712"/>
        <v>6.972792074397235E-5</v>
      </c>
      <c r="BB433" s="13">
        <f t="shared" si="713"/>
        <v>4.9916254408989827E-5</v>
      </c>
      <c r="BC433" s="13">
        <f t="shared" si="714"/>
        <v>2.8586912417730587E-5</v>
      </c>
      <c r="BD433" s="13">
        <f t="shared" si="715"/>
        <v>1.7641116834935296E-2</v>
      </c>
      <c r="BE433" s="13">
        <f t="shared" si="716"/>
        <v>1.6000947148359888E-2</v>
      </c>
      <c r="BF433" s="13">
        <f t="shared" si="717"/>
        <v>7.2566355078376062E-3</v>
      </c>
      <c r="BG433" s="13">
        <f t="shared" si="718"/>
        <v>2.1939850770649381E-3</v>
      </c>
      <c r="BH433" s="13">
        <f t="shared" si="719"/>
        <v>4.9750023752585066E-4</v>
      </c>
      <c r="BI433" s="13">
        <f t="shared" si="720"/>
        <v>9.0249104763970878E-5</v>
      </c>
      <c r="BJ433" s="14">
        <f t="shared" si="721"/>
        <v>9.0070025388759675E-2</v>
      </c>
      <c r="BK433" s="14">
        <f t="shared" si="722"/>
        <v>0.13501106937336338</v>
      </c>
      <c r="BL433" s="14">
        <f t="shared" si="723"/>
        <v>0.65766118815861485</v>
      </c>
      <c r="BM433" s="14">
        <f t="shared" si="724"/>
        <v>0.69917384914870073</v>
      </c>
      <c r="BN433" s="14">
        <f t="shared" si="725"/>
        <v>0.27369263588918064</v>
      </c>
    </row>
    <row r="434" spans="1:66" x14ac:dyDescent="0.25">
      <c r="A434" t="s">
        <v>345</v>
      </c>
      <c r="B434" t="s">
        <v>230</v>
      </c>
      <c r="C434" t="s">
        <v>221</v>
      </c>
      <c r="D434" t="s">
        <v>359</v>
      </c>
      <c r="E434" s="10">
        <f>VLOOKUP(A434,home!$A$2:$E$405,3,FALSE)</f>
        <v>1.8603000000000001</v>
      </c>
      <c r="F434" s="10">
        <f>VLOOKUP(B434,home!$B$2:$E$405,3,FALSE)</f>
        <v>1.2543</v>
      </c>
      <c r="G434" s="10">
        <f>VLOOKUP(C434,away!$B$2:$E$405,4,FALSE)</f>
        <v>0.77649999999999997</v>
      </c>
      <c r="H434" s="10">
        <f>VLOOKUP(A434,away!$A$2:$E$405,3,FALSE)</f>
        <v>1.2059</v>
      </c>
      <c r="I434" s="10">
        <f>VLOOKUP(C434,away!$B$2:$E$405,3,FALSE)</f>
        <v>1.29</v>
      </c>
      <c r="J434" s="10">
        <f>VLOOKUP(B434,home!$B$2:$E$405,4,FALSE)</f>
        <v>1.1978</v>
      </c>
      <c r="K434" s="12">
        <f t="shared" si="670"/>
        <v>1.811865136185</v>
      </c>
      <c r="L434" s="12">
        <f t="shared" si="671"/>
        <v>1.8633108558</v>
      </c>
      <c r="M434" s="13">
        <f t="shared" si="672"/>
        <v>2.534494462308123E-2</v>
      </c>
      <c r="N434" s="13">
        <f t="shared" si="673"/>
        <v>4.5921621541100355E-2</v>
      </c>
      <c r="O434" s="13">
        <f t="shared" si="674"/>
        <v>4.7225510455837096E-2</v>
      </c>
      <c r="P434" s="13">
        <f t="shared" si="675"/>
        <v>8.5566255933471419E-2</v>
      </c>
      <c r="Q434" s="13">
        <f t="shared" si="676"/>
        <v>4.1601892533700925E-2</v>
      </c>
      <c r="R434" s="13">
        <f t="shared" si="677"/>
        <v>4.399790315152885E-2</v>
      </c>
      <c r="S434" s="13">
        <f t="shared" si="678"/>
        <v>7.22193741528704E-2</v>
      </c>
      <c r="T434" s="13">
        <f t="shared" si="679"/>
        <v>7.75172579798699E-2</v>
      </c>
      <c r="U434" s="13">
        <f t="shared" si="680"/>
        <v>7.9718266785499259E-2</v>
      </c>
      <c r="V434" s="13">
        <f t="shared" si="681"/>
        <v>2.7090835159169852E-2</v>
      </c>
      <c r="W434" s="13">
        <f t="shared" si="682"/>
        <v>2.5125672893709254E-2</v>
      </c>
      <c r="X434" s="13">
        <f t="shared" si="683"/>
        <v>4.6816939062128249E-2</v>
      </c>
      <c r="Y434" s="13">
        <f t="shared" si="684"/>
        <v>4.3617255394895332E-2</v>
      </c>
      <c r="Z434" s="13">
        <f t="shared" si="685"/>
        <v>2.73272568582269E-2</v>
      </c>
      <c r="AA434" s="13">
        <f t="shared" si="686"/>
        <v>4.9513303968993755E-2</v>
      </c>
      <c r="AB434" s="13">
        <f t="shared" si="687"/>
        <v>4.4855714619375098E-2</v>
      </c>
      <c r="AC434" s="13">
        <f t="shared" si="688"/>
        <v>5.7162813165361794E-3</v>
      </c>
      <c r="AD434" s="13">
        <f t="shared" si="689"/>
        <v>1.1381082684825064E-2</v>
      </c>
      <c r="AE434" s="13">
        <f t="shared" si="690"/>
        <v>2.1206494917391953E-2</v>
      </c>
      <c r="AF434" s="13">
        <f t="shared" si="691"/>
        <v>1.9757146096521981E-2</v>
      </c>
      <c r="AG434" s="13">
        <f t="shared" si="692"/>
        <v>1.2271234933758661E-2</v>
      </c>
      <c r="AH434" s="13">
        <f t="shared" si="693"/>
        <v>1.27297935907923E-2</v>
      </c>
      <c r="AI434" s="13">
        <f t="shared" si="694"/>
        <v>2.306466919798783E-2</v>
      </c>
      <c r="AJ434" s="13">
        <f t="shared" si="695"/>
        <v>2.0895034998737103E-2</v>
      </c>
      <c r="AK434" s="13">
        <f t="shared" si="696"/>
        <v>1.2619661811192381E-2</v>
      </c>
      <c r="AL434" s="13">
        <f t="shared" si="697"/>
        <v>7.7194217212535798E-4</v>
      </c>
      <c r="AM434" s="13">
        <f t="shared" si="698"/>
        <v>4.1241973857346643E-3</v>
      </c>
      <c r="AN434" s="13">
        <f t="shared" si="699"/>
        <v>7.6846617603013806E-3</v>
      </c>
      <c r="AO434" s="13">
        <f t="shared" si="700"/>
        <v>7.159456840560352E-3</v>
      </c>
      <c r="AP434" s="13">
        <f t="shared" si="701"/>
        <v>4.4467645508825563E-3</v>
      </c>
      <c r="AQ434" s="13">
        <f t="shared" si="702"/>
        <v>2.0714261652115202E-3</v>
      </c>
      <c r="AR434" s="13">
        <f t="shared" si="703"/>
        <v>4.7439125179633114E-3</v>
      </c>
      <c r="AS434" s="13">
        <f t="shared" si="704"/>
        <v>8.5953297004093213E-3</v>
      </c>
      <c r="AT434" s="13">
        <f t="shared" si="705"/>
        <v>7.7867891090935568E-3</v>
      </c>
      <c r="AU434" s="13">
        <f t="shared" si="706"/>
        <v>4.7028705698638909E-3</v>
      </c>
      <c r="AV434" s="13">
        <f t="shared" si="707"/>
        <v>2.1302418063817159E-3</v>
      </c>
      <c r="AW434" s="13">
        <f t="shared" si="708"/>
        <v>7.2392479105374603E-5</v>
      </c>
      <c r="AX434" s="13">
        <f t="shared" si="709"/>
        <v>1.2454149096596601E-3</v>
      </c>
      <c r="AY434" s="13">
        <f t="shared" si="710"/>
        <v>2.320595121144021E-3</v>
      </c>
      <c r="AZ434" s="13">
        <f t="shared" si="711"/>
        <v>2.1619950405720859E-3</v>
      </c>
      <c r="BA434" s="13">
        <f t="shared" si="712"/>
        <v>1.3428229430945758E-3</v>
      </c>
      <c r="BB434" s="13">
        <f t="shared" si="713"/>
        <v>6.2552414182135742E-4</v>
      </c>
      <c r="BC434" s="13">
        <f t="shared" si="714"/>
        <v>2.3310918480414281E-4</v>
      </c>
      <c r="BD434" s="13">
        <f t="shared" si="715"/>
        <v>1.473230615614425E-3</v>
      </c>
      <c r="BE434" s="13">
        <f t="shared" si="716"/>
        <v>2.6692951899921413E-3</v>
      </c>
      <c r="BF434" s="13">
        <f t="shared" si="717"/>
        <v>2.4182014464665387E-3</v>
      </c>
      <c r="BG434" s="13">
        <f t="shared" si="718"/>
        <v>1.4604849643749531E-3</v>
      </c>
      <c r="BH434" s="13">
        <f t="shared" si="719"/>
        <v>6.6155044721834201E-4</v>
      </c>
      <c r="BI434" s="13">
        <f t="shared" si="720"/>
        <v>2.3972803822850194E-4</v>
      </c>
      <c r="BJ434" s="14">
        <f t="shared" si="721"/>
        <v>0.37863256608168794</v>
      </c>
      <c r="BK434" s="14">
        <f t="shared" si="722"/>
        <v>0.21903022847839848</v>
      </c>
      <c r="BL434" s="14">
        <f t="shared" si="723"/>
        <v>0.37150149298555046</v>
      </c>
      <c r="BM434" s="14">
        <f t="shared" si="724"/>
        <v>0.70458521352310532</v>
      </c>
      <c r="BN434" s="14">
        <f t="shared" si="725"/>
        <v>0.28965812823871984</v>
      </c>
    </row>
    <row r="435" spans="1:66" x14ac:dyDescent="0.25">
      <c r="A435" t="s">
        <v>345</v>
      </c>
      <c r="B435" t="s">
        <v>216</v>
      </c>
      <c r="C435" t="s">
        <v>224</v>
      </c>
      <c r="D435" t="s">
        <v>359</v>
      </c>
      <c r="E435" s="10">
        <f>VLOOKUP(A435,home!$A$2:$E$405,3,FALSE)</f>
        <v>1.8603000000000001</v>
      </c>
      <c r="F435" s="10">
        <f>VLOOKUP(B435,home!$B$2:$E$405,3,FALSE)</f>
        <v>0.7167</v>
      </c>
      <c r="G435" s="10">
        <f>VLOOKUP(C435,away!$B$2:$E$405,4,FALSE)</f>
        <v>1.3439000000000001</v>
      </c>
      <c r="H435" s="10">
        <f>VLOOKUP(A435,away!$A$2:$E$405,3,FALSE)</f>
        <v>1.2059</v>
      </c>
      <c r="I435" s="10">
        <f>VLOOKUP(C435,away!$B$2:$E$405,3,FALSE)</f>
        <v>1.1402000000000001</v>
      </c>
      <c r="J435" s="10">
        <f>VLOOKUP(B435,home!$B$2:$E$405,4,FALSE)</f>
        <v>1.4742</v>
      </c>
      <c r="K435" s="12">
        <f t="shared" si="670"/>
        <v>1.7917909737390001</v>
      </c>
      <c r="L435" s="12">
        <f t="shared" si="671"/>
        <v>2.0269766167559999</v>
      </c>
      <c r="M435" s="13">
        <f t="shared" si="672"/>
        <v>2.1954841583686262E-2</v>
      </c>
      <c r="N435" s="13">
        <f t="shared" si="673"/>
        <v>3.9338486979518701E-2</v>
      </c>
      <c r="O435" s="13">
        <f t="shared" si="674"/>
        <v>4.4501950514714311E-2</v>
      </c>
      <c r="P435" s="13">
        <f t="shared" si="675"/>
        <v>7.9738193246044753E-2</v>
      </c>
      <c r="Q435" s="13">
        <f t="shared" si="676"/>
        <v>3.5243172945225394E-2</v>
      </c>
      <c r="R435" s="13">
        <f t="shared" si="677"/>
        <v>4.5102206546679284E-2</v>
      </c>
      <c r="S435" s="13">
        <f t="shared" si="678"/>
        <v>7.2400652925549702E-2</v>
      </c>
      <c r="T435" s="13">
        <f t="shared" si="679"/>
        <v>7.1437087460259549E-2</v>
      </c>
      <c r="U435" s="13">
        <f t="shared" si="680"/>
        <v>8.0813726586051987E-2</v>
      </c>
      <c r="V435" s="13">
        <f t="shared" si="681"/>
        <v>2.921702932869789E-2</v>
      </c>
      <c r="W435" s="13">
        <f t="shared" si="682"/>
        <v>2.1049466389725793E-2</v>
      </c>
      <c r="X435" s="13">
        <f t="shared" si="683"/>
        <v>4.2666776167165507E-2</v>
      </c>
      <c r="Y435" s="13">
        <f t="shared" si="684"/>
        <v>4.3242278801603355E-2</v>
      </c>
      <c r="Z435" s="13">
        <f t="shared" si="685"/>
        <v>3.0473706011406101E-2</v>
      </c>
      <c r="AA435" s="13">
        <f t="shared" si="686"/>
        <v>5.4602511367613356E-2</v>
      </c>
      <c r="AB435" s="13">
        <f t="shared" si="687"/>
        <v>4.8918143505985383E-2</v>
      </c>
      <c r="AC435" s="13">
        <f t="shared" si="688"/>
        <v>6.6321166615083433E-3</v>
      </c>
      <c r="AD435" s="13">
        <f t="shared" si="689"/>
        <v>9.4290609697832879E-3</v>
      </c>
      <c r="AE435" s="13">
        <f t="shared" si="690"/>
        <v>1.9112486103717373E-2</v>
      </c>
      <c r="AF435" s="13">
        <f t="shared" si="691"/>
        <v>1.9370281210154557E-2</v>
      </c>
      <c r="AG435" s="13">
        <f t="shared" si="692"/>
        <v>1.3087702357657134E-2</v>
      </c>
      <c r="AH435" s="13">
        <f t="shared" si="693"/>
        <v>1.5442372377754221E-2</v>
      </c>
      <c r="AI435" s="13">
        <f t="shared" si="694"/>
        <v>2.7669503439576477E-2</v>
      </c>
      <c r="AJ435" s="13">
        <f t="shared" si="695"/>
        <v>2.4788983255436676E-2</v>
      </c>
      <c r="AK435" s="13">
        <f t="shared" si="696"/>
        <v>1.4805558815086212E-2</v>
      </c>
      <c r="AL435" s="13">
        <f t="shared" si="697"/>
        <v>9.6349226291593006E-4</v>
      </c>
      <c r="AM435" s="13">
        <f t="shared" si="698"/>
        <v>3.3789812672984807E-3</v>
      </c>
      <c r="AN435" s="13">
        <f t="shared" si="699"/>
        <v>6.8491160172705744E-3</v>
      </c>
      <c r="AO435" s="13">
        <f t="shared" si="700"/>
        <v>6.9414990062282213E-3</v>
      </c>
      <c r="AP435" s="13">
        <f t="shared" si="701"/>
        <v>4.6900853902865393E-3</v>
      </c>
      <c r="AQ435" s="13">
        <f t="shared" si="702"/>
        <v>2.3766733541749374E-3</v>
      </c>
      <c r="AR435" s="13">
        <f t="shared" si="703"/>
        <v>6.2602655433893137E-3</v>
      </c>
      <c r="AS435" s="13">
        <f t="shared" si="704"/>
        <v>1.1217087293854251E-2</v>
      </c>
      <c r="AT435" s="13">
        <f t="shared" si="705"/>
        <v>1.0049337882385236E-2</v>
      </c>
      <c r="AU435" s="13">
        <f t="shared" si="706"/>
        <v>6.0021043032370868E-3</v>
      </c>
      <c r="AV435" s="13">
        <f t="shared" si="707"/>
        <v>2.6886290784950565E-3</v>
      </c>
      <c r="AW435" s="13">
        <f t="shared" si="708"/>
        <v>9.7203480100295088E-5</v>
      </c>
      <c r="AX435" s="13">
        <f t="shared" si="709"/>
        <v>1.0090713558630964E-3</v>
      </c>
      <c r="AY435" s="13">
        <f t="shared" si="710"/>
        <v>2.0453640429727686E-3</v>
      </c>
      <c r="AZ435" s="13">
        <f t="shared" si="711"/>
        <v>2.0729525439296586E-3</v>
      </c>
      <c r="BA435" s="13">
        <f t="shared" si="712"/>
        <v>1.4006087780634279E-3</v>
      </c>
      <c r="BB435" s="13">
        <f t="shared" si="713"/>
        <v>7.0975031058944022E-4</v>
      </c>
      <c r="BC435" s="13">
        <f t="shared" si="714"/>
        <v>2.8772945666002086E-4</v>
      </c>
      <c r="BD435" s="13">
        <f t="shared" si="715"/>
        <v>2.1149019785222365E-3</v>
      </c>
      <c r="BE435" s="13">
        <f t="shared" si="716"/>
        <v>3.7894622754588961E-3</v>
      </c>
      <c r="BF435" s="13">
        <f t="shared" si="717"/>
        <v>3.3949621502458514E-3</v>
      </c>
      <c r="BG435" s="13">
        <f t="shared" si="718"/>
        <v>2.0276875123320208E-3</v>
      </c>
      <c r="BH435" s="13">
        <f t="shared" si="719"/>
        <v>9.0829804553995092E-4</v>
      </c>
      <c r="BI435" s="13">
        <f t="shared" si="720"/>
        <v>3.2549604789265202E-4</v>
      </c>
      <c r="BJ435" s="14">
        <f t="shared" si="721"/>
        <v>0.34573863090814777</v>
      </c>
      <c r="BK435" s="14">
        <f t="shared" si="722"/>
        <v>0.21295169005137563</v>
      </c>
      <c r="BL435" s="14">
        <f t="shared" si="723"/>
        <v>0.40542318852025039</v>
      </c>
      <c r="BM435" s="14">
        <f t="shared" si="724"/>
        <v>0.72676020311243905</v>
      </c>
      <c r="BN435" s="14">
        <f t="shared" si="725"/>
        <v>0.26587885181586868</v>
      </c>
    </row>
    <row r="436" spans="1:66" x14ac:dyDescent="0.25">
      <c r="A436" t="s">
        <v>346</v>
      </c>
      <c r="B436" t="s">
        <v>240</v>
      </c>
      <c r="C436" t="s">
        <v>322</v>
      </c>
      <c r="D436" t="s">
        <v>359</v>
      </c>
      <c r="E436" s="10">
        <f>VLOOKUP(A436,home!$A$2:$E$405,3,FALSE)</f>
        <v>1.4510000000000001</v>
      </c>
      <c r="F436" s="10">
        <f>VLOOKUP(B436,home!$B$2:$E$405,3,FALSE)</f>
        <v>0.68920000000000003</v>
      </c>
      <c r="G436" s="10">
        <f>VLOOKUP(C436,away!$B$2:$E$405,4,FALSE)</f>
        <v>1.1486000000000001</v>
      </c>
      <c r="H436" s="10">
        <f>VLOOKUP(A436,away!$A$2:$E$405,3,FALSE)</f>
        <v>1.0980000000000001</v>
      </c>
      <c r="I436" s="10">
        <f>VLOOKUP(C436,away!$B$2:$E$405,3,FALSE)</f>
        <v>0.30359999999999998</v>
      </c>
      <c r="J436" s="10">
        <f>VLOOKUP(B436,home!$B$2:$E$405,4,FALSE)</f>
        <v>0.91069999999999995</v>
      </c>
      <c r="K436" s="12">
        <f t="shared" si="670"/>
        <v>1.1486335391200002</v>
      </c>
      <c r="L436" s="12">
        <f t="shared" si="671"/>
        <v>0.30358439496</v>
      </c>
      <c r="M436" s="13">
        <f t="shared" si="672"/>
        <v>0.23405060318415247</v>
      </c>
      <c r="N436" s="13">
        <f t="shared" si="673"/>
        <v>0.26883837266858385</v>
      </c>
      <c r="O436" s="13">
        <f t="shared" si="674"/>
        <v>7.1054110757683975E-2</v>
      </c>
      <c r="P436" s="13">
        <f t="shared" si="675"/>
        <v>8.1615134708623027E-2</v>
      </c>
      <c r="Q436" s="13">
        <f t="shared" si="676"/>
        <v>0.15439838572478853</v>
      </c>
      <c r="R436" s="13">
        <f t="shared" si="677"/>
        <v>1.0785459611896159E-2</v>
      </c>
      <c r="S436" s="13">
        <f t="shared" si="678"/>
        <v>7.1149466428267905E-3</v>
      </c>
      <c r="T436" s="13">
        <f t="shared" si="679"/>
        <v>4.6872940513060624E-2</v>
      </c>
      <c r="U436" s="13">
        <f t="shared" si="680"/>
        <v>1.2388540645048109E-2</v>
      </c>
      <c r="V436" s="13">
        <f t="shared" si="681"/>
        <v>2.7567036111896106E-4</v>
      </c>
      <c r="W436" s="13">
        <f t="shared" si="682"/>
        <v>5.9115721409826245E-2</v>
      </c>
      <c r="X436" s="13">
        <f t="shared" si="683"/>
        <v>1.7946610516826018E-2</v>
      </c>
      <c r="Y436" s="13">
        <f t="shared" si="684"/>
        <v>2.7241554476667E-3</v>
      </c>
      <c r="Z436" s="13">
        <f t="shared" si="685"/>
        <v>1.0914324102143376E-3</v>
      </c>
      <c r="AA436" s="13">
        <f t="shared" si="686"/>
        <v>1.2536558720547663E-3</v>
      </c>
      <c r="AB436" s="13">
        <f t="shared" si="687"/>
        <v>7.1999559057841828E-4</v>
      </c>
      <c r="AC436" s="13">
        <f t="shared" si="688"/>
        <v>6.0080152945057038E-6</v>
      </c>
      <c r="AD436" s="13">
        <f t="shared" si="689"/>
        <v>1.6975575075150177E-2</v>
      </c>
      <c r="AE436" s="13">
        <f t="shared" si="690"/>
        <v>5.1535196882875238E-3</v>
      </c>
      <c r="AF436" s="13">
        <f t="shared" si="691"/>
        <v>7.8226407824160782E-4</v>
      </c>
      <c r="AG436" s="13">
        <f t="shared" si="692"/>
        <v>7.9161055630640214E-5</v>
      </c>
      <c r="AH436" s="13">
        <f t="shared" si="693"/>
        <v>8.283546197366355E-5</v>
      </c>
      <c r="AI436" s="13">
        <f t="shared" si="694"/>
        <v>9.514758985144937E-5</v>
      </c>
      <c r="AJ436" s="13">
        <f t="shared" si="695"/>
        <v>5.4644856434904258E-5</v>
      </c>
      <c r="AK436" s="13">
        <f t="shared" si="696"/>
        <v>2.0922304947176127E-5</v>
      </c>
      <c r="AL436" s="13">
        <f t="shared" si="697"/>
        <v>8.3801531963024995E-8</v>
      </c>
      <c r="AM436" s="13">
        <f t="shared" si="698"/>
        <v>3.8997429754334028E-3</v>
      </c>
      <c r="AN436" s="13">
        <f t="shared" si="699"/>
        <v>1.1839011116964598E-3</v>
      </c>
      <c r="AO436" s="13">
        <f t="shared" si="700"/>
        <v>1.7970695134342056E-4</v>
      </c>
      <c r="AP436" s="13">
        <f t="shared" si="701"/>
        <v>1.8185408697899501E-5</v>
      </c>
      <c r="AQ436" s="13">
        <f t="shared" si="702"/>
        <v>1.3802015741630353E-6</v>
      </c>
      <c r="AR436" s="13">
        <f t="shared" si="703"/>
        <v>5.0295107209013513E-6</v>
      </c>
      <c r="AS436" s="13">
        <f t="shared" si="704"/>
        <v>5.7770646993909024E-6</v>
      </c>
      <c r="AT436" s="13">
        <f t="shared" si="705"/>
        <v>3.3178651356932968E-6</v>
      </c>
      <c r="AU436" s="13">
        <f t="shared" si="706"/>
        <v>1.2703370577114168E-6</v>
      </c>
      <c r="AV436" s="13">
        <f t="shared" si="707"/>
        <v>3.6478793761858833E-7</v>
      </c>
      <c r="AW436" s="13">
        <f t="shared" si="708"/>
        <v>8.11727752092843E-10</v>
      </c>
      <c r="AX436" s="13">
        <f t="shared" si="709"/>
        <v>7.4656259592173826E-4</v>
      </c>
      <c r="AY436" s="13">
        <f t="shared" si="710"/>
        <v>2.2664475398266785E-4</v>
      </c>
      <c r="AZ436" s="13">
        <f t="shared" si="711"/>
        <v>3.4402905254343139E-5</v>
      </c>
      <c r="BA436" s="13">
        <f t="shared" si="712"/>
        <v>3.4813950588353226E-6</v>
      </c>
      <c r="BB436" s="13">
        <f t="shared" si="713"/>
        <v>2.6422430313831382E-7</v>
      </c>
      <c r="BC436" s="13">
        <f t="shared" si="714"/>
        <v>1.6042875040394535E-8</v>
      </c>
      <c r="BD436" s="13">
        <f t="shared" si="715"/>
        <v>2.5448016152494485E-7</v>
      </c>
      <c r="BE436" s="13">
        <f t="shared" si="716"/>
        <v>2.9230444856822674E-7</v>
      </c>
      <c r="BF436" s="13">
        <f t="shared" si="717"/>
        <v>1.6787534662972119E-7</v>
      </c>
      <c r="BG436" s="13">
        <f t="shared" si="718"/>
        <v>6.427575117676447E-8</v>
      </c>
      <c r="BH436" s="13">
        <f t="shared" si="719"/>
        <v>1.8457320888440881E-8</v>
      </c>
      <c r="BI436" s="13">
        <f t="shared" si="720"/>
        <v>4.2401395629526716E-9</v>
      </c>
      <c r="BJ436" s="14">
        <f t="shared" si="721"/>
        <v>0.57918099474420282</v>
      </c>
      <c r="BK436" s="14">
        <f t="shared" si="722"/>
        <v>0.32328909146753038</v>
      </c>
      <c r="BL436" s="14">
        <f t="shared" si="723"/>
        <v>9.6471873889188278E-2</v>
      </c>
      <c r="BM436" s="14">
        <f t="shared" si="724"/>
        <v>0.17906468191315317</v>
      </c>
      <c r="BN436" s="14">
        <f t="shared" si="725"/>
        <v>0.82074206665572791</v>
      </c>
    </row>
    <row r="437" spans="1:66" x14ac:dyDescent="0.25">
      <c r="A437" t="s">
        <v>346</v>
      </c>
      <c r="B437" t="s">
        <v>245</v>
      </c>
      <c r="C437" t="s">
        <v>238</v>
      </c>
      <c r="D437" t="s">
        <v>359</v>
      </c>
      <c r="E437" s="10">
        <f>VLOOKUP(A437,home!$A$2:$E$405,3,FALSE)</f>
        <v>1.4510000000000001</v>
      </c>
      <c r="F437" s="10">
        <f>VLOOKUP(B437,home!$B$2:$E$405,3,FALSE)</f>
        <v>1.3784000000000001</v>
      </c>
      <c r="G437" s="10">
        <f>VLOOKUP(C437,away!$B$2:$E$405,4,FALSE)</f>
        <v>0.91890000000000005</v>
      </c>
      <c r="H437" s="10">
        <f>VLOOKUP(A437,away!$A$2:$E$405,3,FALSE)</f>
        <v>1.0980000000000001</v>
      </c>
      <c r="I437" s="10">
        <f>VLOOKUP(C437,away!$B$2:$E$405,3,FALSE)</f>
        <v>0.60719999999999996</v>
      </c>
      <c r="J437" s="10">
        <f>VLOOKUP(B437,home!$B$2:$E$405,4,FALSE)</f>
        <v>1.2142999999999999</v>
      </c>
      <c r="K437" s="12">
        <f t="shared" si="670"/>
        <v>1.8378536637600005</v>
      </c>
      <c r="L437" s="12">
        <f t="shared" si="671"/>
        <v>0.80958061007999993</v>
      </c>
      <c r="M437" s="13">
        <f t="shared" si="672"/>
        <v>7.0832717471753043E-2</v>
      </c>
      <c r="N437" s="13">
        <f t="shared" si="673"/>
        <v>0.13018016931953832</v>
      </c>
      <c r="O437" s="13">
        <f t="shared" si="674"/>
        <v>5.7344794624406094E-2</v>
      </c>
      <c r="P437" s="13">
        <f t="shared" si="675"/>
        <v>0.10539134089802953</v>
      </c>
      <c r="Q437" s="13">
        <f t="shared" si="676"/>
        <v>0.11962605056640536</v>
      </c>
      <c r="R437" s="13">
        <f t="shared" si="677"/>
        <v>2.3212616908469492E-2</v>
      </c>
      <c r="S437" s="13">
        <f t="shared" si="678"/>
        <v>3.9202698741277638E-2</v>
      </c>
      <c r="T437" s="13">
        <f t="shared" si="679"/>
        <v>9.6846930999011371E-2</v>
      </c>
      <c r="U437" s="13">
        <f t="shared" si="680"/>
        <v>4.2661393030687993E-2</v>
      </c>
      <c r="V437" s="13">
        <f t="shared" si="681"/>
        <v>6.4810367215033743E-3</v>
      </c>
      <c r="W437" s="13">
        <f t="shared" si="682"/>
        <v>7.3285058438202405E-2</v>
      </c>
      <c r="X437" s="13">
        <f t="shared" si="683"/>
        <v>5.9330162320148358E-2</v>
      </c>
      <c r="Y437" s="13">
        <f t="shared" si="684"/>
        <v>2.4016274503645563E-2</v>
      </c>
      <c r="Z437" s="13">
        <f t="shared" si="685"/>
        <v>6.2641615194373515E-3</v>
      </c>
      <c r="AA437" s="13">
        <f t="shared" si="686"/>
        <v>1.1512612198882348E-2</v>
      </c>
      <c r="AB437" s="13">
        <f t="shared" si="687"/>
        <v>1.0579248254581999E-2</v>
      </c>
      <c r="AC437" s="13">
        <f t="shared" si="688"/>
        <v>6.0269213760664065E-4</v>
      </c>
      <c r="AD437" s="13">
        <f t="shared" si="689"/>
        <v>3.3671803287378989E-2</v>
      </c>
      <c r="AE437" s="13">
        <f t="shared" si="690"/>
        <v>2.7260039047890032E-2</v>
      </c>
      <c r="AF437" s="13">
        <f t="shared" si="691"/>
        <v>1.1034599521597716E-2</v>
      </c>
      <c r="AG437" s="13">
        <f t="shared" si="692"/>
        <v>2.9777992708945179E-3</v>
      </c>
      <c r="AH437" s="13">
        <f t="shared" si="693"/>
        <v>1.2678359261364374E-3</v>
      </c>
      <c r="AI437" s="13">
        <f t="shared" si="694"/>
        <v>2.3300969018964046E-3</v>
      </c>
      <c r="AJ437" s="13">
        <f t="shared" si="695"/>
        <v>2.1411885640330668E-3</v>
      </c>
      <c r="AK437" s="13">
        <f t="shared" si="696"/>
        <v>1.3117304157363959E-3</v>
      </c>
      <c r="AL437" s="13">
        <f t="shared" si="697"/>
        <v>3.5869600827551955E-5</v>
      </c>
      <c r="AM437" s="13">
        <f t="shared" si="698"/>
        <v>1.2376769407423115E-2</v>
      </c>
      <c r="AN437" s="13">
        <f t="shared" si="699"/>
        <v>1.0019992527681085E-2</v>
      </c>
      <c r="AO437" s="13">
        <f t="shared" si="700"/>
        <v>4.055995831778546E-3</v>
      </c>
      <c r="AP437" s="13">
        <f t="shared" si="701"/>
        <v>1.0945518599910708E-3</v>
      </c>
      <c r="AQ437" s="13">
        <f t="shared" si="702"/>
        <v>2.2153199064394238E-4</v>
      </c>
      <c r="AR437" s="13">
        <f t="shared" si="703"/>
        <v>2.052830765125758E-4</v>
      </c>
      <c r="AS437" s="13">
        <f t="shared" si="704"/>
        <v>3.772802542765619E-4</v>
      </c>
      <c r="AT437" s="13">
        <f t="shared" si="705"/>
        <v>3.4669294879324195E-4</v>
      </c>
      <c r="AU437" s="13">
        <f t="shared" si="706"/>
        <v>2.1239030204647273E-4</v>
      </c>
      <c r="AV437" s="13">
        <f t="shared" si="707"/>
        <v>9.7585573690800697E-5</v>
      </c>
      <c r="AW437" s="13">
        <f t="shared" si="708"/>
        <v>1.4825012538247462E-6</v>
      </c>
      <c r="AX437" s="13">
        <f t="shared" si="709"/>
        <v>3.7911151668242058E-3</v>
      </c>
      <c r="AY437" s="13">
        <f t="shared" si="710"/>
        <v>3.0692133296410812E-3</v>
      </c>
      <c r="AZ437" s="13">
        <f t="shared" si="711"/>
        <v>1.2423877999382471E-3</v>
      </c>
      <c r="BA437" s="13">
        <f t="shared" si="712"/>
        <v>3.3527102434331837E-4</v>
      </c>
      <c r="BB437" s="13">
        <f t="shared" si="713"/>
        <v>6.7857230107502535E-5</v>
      </c>
      <c r="BC437" s="13">
        <f t="shared" si="714"/>
        <v>1.0987179549754171E-5</v>
      </c>
      <c r="BD437" s="13">
        <f t="shared" si="715"/>
        <v>2.7698866387025058E-5</v>
      </c>
      <c r="BE437" s="13">
        <f t="shared" si="716"/>
        <v>5.0906463071392731E-5</v>
      </c>
      <c r="BF437" s="13">
        <f t="shared" si="717"/>
        <v>4.6779314832411146E-5</v>
      </c>
      <c r="BG437" s="13">
        <f t="shared" si="718"/>
        <v>2.865784505097646E-5</v>
      </c>
      <c r="BH437" s="13">
        <f t="shared" si="719"/>
        <v>1.3167231380600865E-5</v>
      </c>
      <c r="BI437" s="13">
        <f t="shared" si="720"/>
        <v>4.8398888868825945E-6</v>
      </c>
      <c r="BJ437" s="14">
        <f t="shared" si="721"/>
        <v>0.61451456062263421</v>
      </c>
      <c r="BK437" s="14">
        <f t="shared" si="722"/>
        <v>0.22561556890063883</v>
      </c>
      <c r="BL437" s="14">
        <f t="shared" si="723"/>
        <v>0.1537727985897592</v>
      </c>
      <c r="BM437" s="14">
        <f t="shared" si="724"/>
        <v>0.49051166901548104</v>
      </c>
      <c r="BN437" s="14">
        <f t="shared" si="725"/>
        <v>0.50658768978860191</v>
      </c>
    </row>
    <row r="438" spans="1:66" x14ac:dyDescent="0.25">
      <c r="A438" t="s">
        <v>347</v>
      </c>
      <c r="B438" t="s">
        <v>257</v>
      </c>
      <c r="C438" t="s">
        <v>250</v>
      </c>
      <c r="D438" t="s">
        <v>359</v>
      </c>
      <c r="E438" s="10">
        <f>VLOOKUP(A438,home!$A$2:$E$405,3,FALSE)</f>
        <v>1.1607000000000001</v>
      </c>
      <c r="F438" s="10">
        <f>VLOOKUP(B438,home!$B$2:$E$405,3,FALSE)</f>
        <v>0.86150000000000004</v>
      </c>
      <c r="G438" s="10">
        <f>VLOOKUP(C438,away!$B$2:$E$405,4,FALSE)</f>
        <v>0.6462</v>
      </c>
      <c r="H438" s="10">
        <f>VLOOKUP(A438,away!$A$2:$E$405,3,FALSE)</f>
        <v>0.83930000000000005</v>
      </c>
      <c r="I438" s="10">
        <f>VLOOKUP(C438,away!$B$2:$E$405,3,FALSE)</f>
        <v>1.7871999999999999</v>
      </c>
      <c r="J438" s="10">
        <f>VLOOKUP(B438,home!$B$2:$E$405,4,FALSE)</f>
        <v>1.4893000000000001</v>
      </c>
      <c r="K438" s="12">
        <f t="shared" si="670"/>
        <v>0.64616319891000007</v>
      </c>
      <c r="L438" s="12">
        <f t="shared" si="671"/>
        <v>2.2339454725280001</v>
      </c>
      <c r="M438" s="13">
        <f t="shared" si="672"/>
        <v>5.6128662920183953E-2</v>
      </c>
      <c r="N438" s="13">
        <f t="shared" si="673"/>
        <v>3.6268276383047166E-2</v>
      </c>
      <c r="O438" s="13">
        <f t="shared" si="674"/>
        <v>0.12538837240959516</v>
      </c>
      <c r="P438" s="13">
        <f t="shared" si="675"/>
        <v>8.1021351822302398E-2</v>
      </c>
      <c r="Q438" s="13">
        <f t="shared" si="676"/>
        <v>1.1717612743310882E-2</v>
      </c>
      <c r="R438" s="13">
        <f t="shared" si="677"/>
        <v>0.14005539342603501</v>
      </c>
      <c r="S438" s="13">
        <f t="shared" si="678"/>
        <v>2.9238445695954383E-2</v>
      </c>
      <c r="T438" s="13">
        <f t="shared" si="679"/>
        <v>2.6176507936755741E-2</v>
      </c>
      <c r="U438" s="13">
        <f t="shared" si="680"/>
        <v>9.0498641040765368E-2</v>
      </c>
      <c r="V438" s="13">
        <f t="shared" si="681"/>
        <v>4.6895002228835104E-3</v>
      </c>
      <c r="W438" s="13">
        <f t="shared" si="682"/>
        <v>2.5238300446021144E-3</v>
      </c>
      <c r="X438" s="13">
        <f t="shared" si="683"/>
        <v>5.6380987015690331E-3</v>
      </c>
      <c r="Y438" s="13">
        <f t="shared" si="684"/>
        <v>6.2976025340180713E-3</v>
      </c>
      <c r="Z438" s="13">
        <f t="shared" si="685"/>
        <v>0.10429203734907291</v>
      </c>
      <c r="AA438" s="13">
        <f t="shared" si="686"/>
        <v>6.738967647431815E-2</v>
      </c>
      <c r="AB438" s="13">
        <f t="shared" si="687"/>
        <v>2.1772364462077694E-2</v>
      </c>
      <c r="AC438" s="13">
        <f t="shared" si="688"/>
        <v>4.230788999567232E-4</v>
      </c>
      <c r="AD438" s="13">
        <f t="shared" si="689"/>
        <v>4.0770152378131748E-4</v>
      </c>
      <c r="AE438" s="13">
        <f t="shared" si="690"/>
        <v>9.1078297319404083E-4</v>
      </c>
      <c r="AF438" s="13">
        <f t="shared" si="691"/>
        <v>1.0173197497112096E-3</v>
      </c>
      <c r="AG438" s="13">
        <f t="shared" si="692"/>
        <v>7.5754561632689163E-4</v>
      </c>
      <c r="AH438" s="13">
        <f t="shared" si="693"/>
        <v>5.8245681164170629E-2</v>
      </c>
      <c r="AI438" s="13">
        <f t="shared" si="694"/>
        <v>3.7636215663732424E-2</v>
      </c>
      <c r="AJ438" s="13">
        <f t="shared" si="695"/>
        <v>1.2159568754071998E-2</v>
      </c>
      <c r="AK438" s="13">
        <f t="shared" si="696"/>
        <v>2.6190219478324163E-3</v>
      </c>
      <c r="AL438" s="13">
        <f t="shared" si="697"/>
        <v>2.4428463190531331E-5</v>
      </c>
      <c r="AM438" s="13">
        <f t="shared" si="698"/>
        <v>5.2688344161403526E-5</v>
      </c>
      <c r="AN438" s="13">
        <f t="shared" si="699"/>
        <v>1.1770288789436447E-4</v>
      </c>
      <c r="AO438" s="13">
        <f t="shared" si="700"/>
        <v>1.3147091675754318E-4</v>
      </c>
      <c r="AP438" s="13">
        <f t="shared" si="701"/>
        <v>9.7899619753206388E-5</v>
      </c>
      <c r="AQ438" s="13">
        <f t="shared" si="702"/>
        <v>5.4675603077472043E-5</v>
      </c>
      <c r="AR438" s="13">
        <f t="shared" si="703"/>
        <v>2.6023535146201676E-2</v>
      </c>
      <c r="AS438" s="13">
        <f t="shared" si="704"/>
        <v>1.6815450717016487E-2</v>
      </c>
      <c r="AT438" s="13">
        <f t="shared" si="705"/>
        <v>5.432762713210415E-3</v>
      </c>
      <c r="AU438" s="13">
        <f t="shared" si="706"/>
        <v>1.1701504445623379E-3</v>
      </c>
      <c r="AV438" s="13">
        <f t="shared" si="707"/>
        <v>1.8902703861608969E-4</v>
      </c>
      <c r="AW438" s="13">
        <f t="shared" si="708"/>
        <v>9.7950900646327107E-7</v>
      </c>
      <c r="AX438" s="13">
        <f t="shared" si="709"/>
        <v>5.6742115014339205E-6</v>
      </c>
      <c r="AY438" s="13">
        <f t="shared" si="710"/>
        <v>1.2675879093794612E-5</v>
      </c>
      <c r="AZ438" s="13">
        <f t="shared" si="711"/>
        <v>1.4158611355947404E-5</v>
      </c>
      <c r="BA438" s="13">
        <f t="shared" si="712"/>
        <v>1.0543188578634078E-5</v>
      </c>
      <c r="BB438" s="13">
        <f t="shared" si="713"/>
        <v>5.8882270978121294E-6</v>
      </c>
      <c r="BC438" s="13">
        <f t="shared" si="714"/>
        <v>2.6307956532748182E-6</v>
      </c>
      <c r="BD438" s="13">
        <f t="shared" si="715"/>
        <v>9.6891930865050935E-3</v>
      </c>
      <c r="BE438" s="13">
        <f t="shared" si="716"/>
        <v>6.2607999996327872E-3</v>
      </c>
      <c r="BF438" s="13">
        <f t="shared" si="717"/>
        <v>2.0227492777492246E-3</v>
      </c>
      <c r="BG438" s="13">
        <f t="shared" si="718"/>
        <v>4.3567538130111054E-4</v>
      </c>
      <c r="BH438" s="13">
        <f t="shared" si="719"/>
        <v>7.0379349516964888E-5</v>
      </c>
      <c r="BI438" s="13">
        <f t="shared" si="720"/>
        <v>9.0953091242174008E-6</v>
      </c>
      <c r="BJ438" s="14">
        <f t="shared" si="721"/>
        <v>9.2221286491241353E-2</v>
      </c>
      <c r="BK438" s="14">
        <f t="shared" si="722"/>
        <v>0.17153814390356525</v>
      </c>
      <c r="BL438" s="14">
        <f t="shared" si="723"/>
        <v>0.62388375380603522</v>
      </c>
      <c r="BM438" s="14">
        <f t="shared" si="724"/>
        <v>0.54134385547535291</v>
      </c>
      <c r="BN438" s="14">
        <f t="shared" si="725"/>
        <v>0.45057966970447461</v>
      </c>
    </row>
    <row r="439" spans="1:66" x14ac:dyDescent="0.25">
      <c r="A439" t="s">
        <v>347</v>
      </c>
      <c r="B439" t="s">
        <v>323</v>
      </c>
      <c r="C439" t="s">
        <v>323</v>
      </c>
      <c r="D439" t="s">
        <v>359</v>
      </c>
      <c r="E439" s="10">
        <f>VLOOKUP(A439,home!$A$2:$E$405,3,FALSE)</f>
        <v>1.1607000000000001</v>
      </c>
      <c r="F439" s="10">
        <f>VLOOKUP(B439,home!$B$2:$E$405,3,FALSE)</f>
        <v>0.6462</v>
      </c>
      <c r="G439" s="10">
        <f>VLOOKUP(C439,away!$B$2:$E$405,4,FALSE)</f>
        <v>0</v>
      </c>
      <c r="H439" s="10">
        <f>VLOOKUP(A439,away!$A$2:$E$405,3,FALSE)</f>
        <v>0.83930000000000005</v>
      </c>
      <c r="I439" s="10">
        <f>VLOOKUP(C439,away!$B$2:$E$405,3,FALSE)</f>
        <v>1.9858</v>
      </c>
      <c r="J439" s="10">
        <f>VLOOKUP(B439,home!$B$2:$E$405,4,FALSE)</f>
        <v>0.59570000000000001</v>
      </c>
      <c r="K439" s="12">
        <f t="shared" si="670"/>
        <v>0</v>
      </c>
      <c r="L439" s="12">
        <f t="shared" si="671"/>
        <v>0.99284243165800012</v>
      </c>
      <c r="M439" s="13">
        <f t="shared" si="672"/>
        <v>0.37052200931255086</v>
      </c>
      <c r="N439" s="13">
        <f t="shared" si="673"/>
        <v>0</v>
      </c>
      <c r="O439" s="13">
        <f t="shared" si="674"/>
        <v>0.36786997270868116</v>
      </c>
      <c r="P439" s="13">
        <f t="shared" si="675"/>
        <v>0</v>
      </c>
      <c r="Q439" s="13">
        <f t="shared" si="676"/>
        <v>0</v>
      </c>
      <c r="R439" s="13">
        <f t="shared" si="677"/>
        <v>0.18261845911902455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6.0437118339123151E-2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1.5001133883554334E-2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2.9787524485150613E-3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4.9290530404848569E-4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0.37052200931255086</v>
      </c>
      <c r="BL439" s="14">
        <f t="shared" si="723"/>
        <v>0.5689612234638235</v>
      </c>
      <c r="BM439" s="14">
        <f t="shared" si="724"/>
        <v>7.8909909975241027E-2</v>
      </c>
      <c r="BN439" s="14">
        <f t="shared" si="725"/>
        <v>0.92101044114025654</v>
      </c>
    </row>
    <row r="440" spans="1:66" x14ac:dyDescent="0.25">
      <c r="A440" t="s">
        <v>348</v>
      </c>
      <c r="B440" t="s">
        <v>267</v>
      </c>
      <c r="C440" t="s">
        <v>273</v>
      </c>
      <c r="D440" t="s">
        <v>359</v>
      </c>
      <c r="E440" s="10">
        <f>VLOOKUP(A440,home!$A$2:$E$405,3,FALSE)</f>
        <v>1.2707999999999999</v>
      </c>
      <c r="F440" s="10">
        <f>VLOOKUP(B440,home!$B$2:$E$405,3,FALSE)</f>
        <v>1.5738000000000001</v>
      </c>
      <c r="G440" s="10">
        <f>VLOOKUP(C440,away!$B$2:$E$405,4,FALSE)</f>
        <v>0.98360000000000003</v>
      </c>
      <c r="H440" s="10">
        <f>VLOOKUP(A440,away!$A$2:$E$405,3,FALSE)</f>
        <v>1.2917000000000001</v>
      </c>
      <c r="I440" s="10">
        <f>VLOOKUP(C440,away!$B$2:$E$405,3,FALSE)</f>
        <v>1.7419</v>
      </c>
      <c r="J440" s="10">
        <f>VLOOKUP(B440,home!$B$2:$E$405,4,FALSE)</f>
        <v>0.7742</v>
      </c>
      <c r="K440" s="12">
        <f t="shared" si="670"/>
        <v>1.9671852853440002</v>
      </c>
      <c r="L440" s="12">
        <f t="shared" si="671"/>
        <v>1.7419594684660002</v>
      </c>
      <c r="M440" s="13">
        <f t="shared" si="672"/>
        <v>2.4498466534717777E-2</v>
      </c>
      <c r="N440" s="13">
        <f t="shared" si="673"/>
        <v>4.8193022880589222E-2</v>
      </c>
      <c r="O440" s="13">
        <f t="shared" si="674"/>
        <v>4.2675335743049068E-2</v>
      </c>
      <c r="P440" s="13">
        <f t="shared" si="675"/>
        <v>8.3950292520840977E-2</v>
      </c>
      <c r="Q440" s="13">
        <f t="shared" si="676"/>
        <v>4.740230273347093E-2</v>
      </c>
      <c r="R440" s="13">
        <f t="shared" si="677"/>
        <v>3.716935258378494E-2</v>
      </c>
      <c r="S440" s="13">
        <f t="shared" si="678"/>
        <v>7.1919313851208408E-2</v>
      </c>
      <c r="T440" s="13">
        <f t="shared" si="679"/>
        <v>8.2572890073661448E-2</v>
      </c>
      <c r="U440" s="13">
        <f t="shared" si="680"/>
        <v>7.3119003468584728E-2</v>
      </c>
      <c r="V440" s="13">
        <f t="shared" si="681"/>
        <v>2.7383334958042384E-2</v>
      </c>
      <c r="W440" s="13">
        <f t="shared" si="682"/>
        <v>3.1083037476235236E-2</v>
      </c>
      <c r="X440" s="13">
        <f t="shared" si="683"/>
        <v>5.4145391440411493E-2</v>
      </c>
      <c r="Y440" s="13">
        <f t="shared" si="684"/>
        <v>4.715953864671138E-2</v>
      </c>
      <c r="Z440" s="13">
        <f t="shared" si="685"/>
        <v>2.1582501890025124E-2</v>
      </c>
      <c r="AA440" s="13">
        <f t="shared" si="686"/>
        <v>4.2456780138966491E-2</v>
      </c>
      <c r="AB440" s="13">
        <f t="shared" si="687"/>
        <v>4.176017657623015E-2</v>
      </c>
      <c r="AC440" s="13">
        <f t="shared" si="688"/>
        <v>5.8647522301703333E-3</v>
      </c>
      <c r="AD440" s="13">
        <f t="shared" si="689"/>
        <v>1.5286523486761516E-2</v>
      </c>
      <c r="AE440" s="13">
        <f t="shared" si="690"/>
        <v>2.6628504327692117E-2</v>
      </c>
      <c r="AF440" s="13">
        <f t="shared" si="691"/>
        <v>2.3192887622355583E-2</v>
      </c>
      <c r="AG440" s="13">
        <f t="shared" si="692"/>
        <v>1.3467023398276736E-2</v>
      </c>
      <c r="AH440" s="13">
        <f t="shared" si="693"/>
        <v>9.3989608801286536E-3</v>
      </c>
      <c r="AI440" s="13">
        <f t="shared" si="694"/>
        <v>1.8489497540912978E-2</v>
      </c>
      <c r="AJ440" s="13">
        <f t="shared" si="695"/>
        <v>1.8186133747944047E-2</v>
      </c>
      <c r="AK440" s="13">
        <f t="shared" si="696"/>
        <v>1.1925164902084491E-2</v>
      </c>
      <c r="AL440" s="13">
        <f t="shared" si="697"/>
        <v>8.0388323830363456E-4</v>
      </c>
      <c r="AM440" s="13">
        <f t="shared" si="698"/>
        <v>6.0142848134445391E-3</v>
      </c>
      <c r="AN440" s="13">
        <f t="shared" si="699"/>
        <v>1.0476640376830985E-2</v>
      </c>
      <c r="AO440" s="13">
        <f t="shared" si="700"/>
        <v>9.124941451066973E-3</v>
      </c>
      <c r="AP440" s="13">
        <f t="shared" si="701"/>
        <v>5.2984260532946657E-3</v>
      </c>
      <c r="AQ440" s="13">
        <f t="shared" si="702"/>
        <v>2.3074108578758964E-3</v>
      </c>
      <c r="AR440" s="13">
        <f t="shared" si="703"/>
        <v>3.2745217797763271E-3</v>
      </c>
      <c r="AS440" s="13">
        <f t="shared" si="704"/>
        <v>6.4415910617144365E-3</v>
      </c>
      <c r="AT440" s="13">
        <f t="shared" si="705"/>
        <v>6.3359015754040392E-3</v>
      </c>
      <c r="AU440" s="13">
        <f t="shared" si="706"/>
        <v>4.1546307828408992E-3</v>
      </c>
      <c r="AV440" s="13">
        <f t="shared" si="707"/>
        <v>2.0432321355104604E-3</v>
      </c>
      <c r="AW440" s="13">
        <f t="shared" si="708"/>
        <v>7.6519792816593968E-5</v>
      </c>
      <c r="AX440" s="13">
        <f t="shared" si="709"/>
        <v>1.9718687644793335E-3</v>
      </c>
      <c r="AY440" s="13">
        <f t="shared" si="710"/>
        <v>3.4349154648571282E-3</v>
      </c>
      <c r="AZ440" s="13">
        <f t="shared" si="711"/>
        <v>2.9917417586940846E-3</v>
      </c>
      <c r="BA440" s="13">
        <f t="shared" si="712"/>
        <v>1.737164294587428E-3</v>
      </c>
      <c r="BB440" s="13">
        <f t="shared" si="713"/>
        <v>7.5651744780940778E-4</v>
      </c>
      <c r="BC440" s="13">
        <f t="shared" si="714"/>
        <v>2.6356454625426614E-4</v>
      </c>
      <c r="BD440" s="13">
        <f t="shared" si="715"/>
        <v>9.5068070316325155E-4</v>
      </c>
      <c r="BE440" s="13">
        <f t="shared" si="716"/>
        <v>1.8701650903232355E-3</v>
      </c>
      <c r="BF440" s="13">
        <f t="shared" si="717"/>
        <v>1.8394806234239515E-3</v>
      </c>
      <c r="BG440" s="13">
        <f t="shared" si="718"/>
        <v>1.2061997383583352E-3</v>
      </c>
      <c r="BH440" s="13">
        <f t="shared" si="719"/>
        <v>5.932045941210751E-4</v>
      </c>
      <c r="BI440" s="13">
        <f t="shared" si="720"/>
        <v>2.3338866975068762E-4</v>
      </c>
      <c r="BJ440" s="14">
        <f t="shared" si="721"/>
        <v>0.43350859791536034</v>
      </c>
      <c r="BK440" s="14">
        <f t="shared" si="722"/>
        <v>0.21785495879814062</v>
      </c>
      <c r="BL440" s="14">
        <f t="shared" si="723"/>
        <v>0.32412340233607223</v>
      </c>
      <c r="BM440" s="14">
        <f t="shared" si="724"/>
        <v>0.70982229227110538</v>
      </c>
      <c r="BN440" s="14">
        <f t="shared" si="725"/>
        <v>0.28388877299645288</v>
      </c>
    </row>
    <row r="441" spans="1:66" x14ac:dyDescent="0.25">
      <c r="A441" t="s">
        <v>348</v>
      </c>
      <c r="B441" t="s">
        <v>266</v>
      </c>
      <c r="C441" t="s">
        <v>261</v>
      </c>
      <c r="D441" t="s">
        <v>359</v>
      </c>
      <c r="E441" s="10">
        <f>VLOOKUP(A441,home!$A$2:$E$405,3,FALSE)</f>
        <v>1.2707999999999999</v>
      </c>
      <c r="F441" s="10">
        <f>VLOOKUP(B441,home!$B$2:$E$405,3,FALSE)</f>
        <v>1.3115000000000001</v>
      </c>
      <c r="G441" s="10">
        <f>VLOOKUP(C441,away!$B$2:$E$405,4,FALSE)</f>
        <v>2.0983999999999998</v>
      </c>
      <c r="H441" s="10">
        <f>VLOOKUP(A441,away!$A$2:$E$405,3,FALSE)</f>
        <v>1.2917000000000001</v>
      </c>
      <c r="I441" s="10">
        <f>VLOOKUP(C441,away!$B$2:$E$405,3,FALSE)</f>
        <v>1.0322</v>
      </c>
      <c r="J441" s="10">
        <f>VLOOKUP(B441,home!$B$2:$E$405,4,FALSE)</f>
        <v>0.7742</v>
      </c>
      <c r="K441" s="12">
        <f t="shared" si="670"/>
        <v>3.4973071732799998</v>
      </c>
      <c r="L441" s="12">
        <f t="shared" si="671"/>
        <v>1.0322352393080001</v>
      </c>
      <c r="M441" s="13">
        <f t="shared" si="672"/>
        <v>1.0785610303241608E-2</v>
      </c>
      <c r="N441" s="13">
        <f t="shared" si="673"/>
        <v>3.7720592281729561E-2</v>
      </c>
      <c r="O441" s="13">
        <f t="shared" si="674"/>
        <v>1.1133287032449434E-2</v>
      </c>
      <c r="P441" s="13">
        <f t="shared" si="675"/>
        <v>3.8936524600770607E-2</v>
      </c>
      <c r="Q441" s="13">
        <f t="shared" si="676"/>
        <v>6.5960248983631467E-2</v>
      </c>
      <c r="R441" s="13">
        <f t="shared" si="677"/>
        <v>5.7460856021125462E-3</v>
      </c>
      <c r="S441" s="13">
        <f t="shared" si="678"/>
        <v>3.5140638901323122E-2</v>
      </c>
      <c r="T441" s="13">
        <f t="shared" si="679"/>
        <v>6.8086493394434108E-2</v>
      </c>
      <c r="U441" s="13">
        <f t="shared" si="680"/>
        <v>2.0095826394549137E-2</v>
      </c>
      <c r="V441" s="13">
        <f t="shared" si="681"/>
        <v>1.4095471369302495E-2</v>
      </c>
      <c r="W441" s="13">
        <f t="shared" si="682"/>
        <v>7.6894417307263083E-2</v>
      </c>
      <c r="X441" s="13">
        <f t="shared" si="683"/>
        <v>7.9373127250611922E-2</v>
      </c>
      <c r="Y441" s="13">
        <f t="shared" si="684"/>
        <v>4.096586950107986E-2</v>
      </c>
      <c r="Z441" s="13">
        <f t="shared" si="685"/>
        <v>1.9771040155269664E-3</v>
      </c>
      <c r="AA441" s="13">
        <f t="shared" si="686"/>
        <v>6.9145400558231528E-3</v>
      </c>
      <c r="AB441" s="13">
        <f t="shared" si="687"/>
        <v>1.2091135268581099E-2</v>
      </c>
      <c r="AC441" s="13">
        <f t="shared" si="688"/>
        <v>3.1803292320727213E-3</v>
      </c>
      <c r="AD441" s="13">
        <f t="shared" si="689"/>
        <v>6.7230849308469245E-2</v>
      </c>
      <c r="AE441" s="13">
        <f t="shared" si="690"/>
        <v>6.9398051824807835E-2</v>
      </c>
      <c r="AF441" s="13">
        <f t="shared" si="691"/>
        <v>3.5817557316444745E-2</v>
      </c>
      <c r="AG441" s="13">
        <f t="shared" si="692"/>
        <v>1.2324048282656121E-2</v>
      </c>
      <c r="AH441" s="13">
        <f t="shared" si="693"/>
        <v>5.1020910915107139E-4</v>
      </c>
      <c r="AI441" s="13">
        <f t="shared" si="694"/>
        <v>1.7843579773068406E-3</v>
      </c>
      <c r="AJ441" s="13">
        <f t="shared" si="695"/>
        <v>3.120223976867302E-3</v>
      </c>
      <c r="AK441" s="13">
        <f t="shared" si="696"/>
        <v>3.637460565512755E-3</v>
      </c>
      <c r="AL441" s="13">
        <f t="shared" si="697"/>
        <v>4.592451012102007E-4</v>
      </c>
      <c r="AM441" s="13">
        <f t="shared" si="698"/>
        <v>4.7025386310443215E-2</v>
      </c>
      <c r="AN441" s="13">
        <f t="shared" si="699"/>
        <v>4.8541260891711506E-2</v>
      </c>
      <c r="AO441" s="13">
        <f t="shared" si="700"/>
        <v>2.5053000026433941E-2</v>
      </c>
      <c r="AP441" s="13">
        <f t="shared" si="701"/>
        <v>8.6201964925564593E-3</v>
      </c>
      <c r="AQ441" s="13">
        <f t="shared" si="702"/>
        <v>2.2245176473439992E-3</v>
      </c>
      <c r="AR441" s="13">
        <f t="shared" si="703"/>
        <v>1.0533116437633559E-4</v>
      </c>
      <c r="AS441" s="13">
        <f t="shared" si="704"/>
        <v>3.6837543674329327E-4</v>
      </c>
      <c r="AT441" s="13">
        <f t="shared" si="705"/>
        <v>6.441610286912361E-4</v>
      </c>
      <c r="AU441" s="13">
        <f t="shared" si="706"/>
        <v>7.5094299546309476E-4</v>
      </c>
      <c r="AV441" s="13">
        <f t="shared" si="707"/>
        <v>6.5656958118936299E-4</v>
      </c>
      <c r="AW441" s="13">
        <f t="shared" si="708"/>
        <v>4.605263576580188E-5</v>
      </c>
      <c r="AX441" s="13">
        <f t="shared" si="709"/>
        <v>2.7410370144962708E-2</v>
      </c>
      <c r="AY441" s="13">
        <f t="shared" si="710"/>
        <v>2.8293949986106442E-2</v>
      </c>
      <c r="AZ441" s="13">
        <f t="shared" si="711"/>
        <v>1.4603006117438581E-2</v>
      </c>
      <c r="BA441" s="13">
        <f t="shared" si="712"/>
        <v>5.024579171416803E-3</v>
      </c>
      <c r="BB441" s="13">
        <f t="shared" si="713"/>
        <v>1.2966369208573536E-3</v>
      </c>
      <c r="BC441" s="13">
        <f t="shared" si="714"/>
        <v>2.6768686445935588E-4</v>
      </c>
      <c r="BD441" s="13">
        <f t="shared" si="715"/>
        <v>1.8121089944432834E-5</v>
      </c>
      <c r="BE441" s="13">
        <f t="shared" si="716"/>
        <v>6.3375017850317032E-5</v>
      </c>
      <c r="BF441" s="13">
        <f t="shared" si="717"/>
        <v>1.1082095226733088E-4</v>
      </c>
      <c r="BG441" s="13">
        <f t="shared" si="718"/>
        <v>1.2919163710475227E-4</v>
      </c>
      <c r="BH441" s="13">
        <f t="shared" si="719"/>
        <v>1.1295570979355919E-4</v>
      </c>
      <c r="BI441" s="13">
        <f t="shared" si="720"/>
        <v>7.9008162824789662E-5</v>
      </c>
      <c r="BJ441" s="14">
        <f t="shared" si="721"/>
        <v>0.76213184602485828</v>
      </c>
      <c r="BK441" s="14">
        <f t="shared" si="722"/>
        <v>0.13089176949402717</v>
      </c>
      <c r="BL441" s="14">
        <f t="shared" si="723"/>
        <v>6.8071978758601839E-2</v>
      </c>
      <c r="BM441" s="14">
        <f t="shared" si="724"/>
        <v>0.7645424521387385</v>
      </c>
      <c r="BN441" s="14">
        <f t="shared" si="725"/>
        <v>0.17028234880393522</v>
      </c>
    </row>
    <row r="442" spans="1:66" x14ac:dyDescent="0.25">
      <c r="A442" t="s">
        <v>348</v>
      </c>
      <c r="B442" t="s">
        <v>268</v>
      </c>
      <c r="C442" t="s">
        <v>326</v>
      </c>
      <c r="D442" t="s">
        <v>359</v>
      </c>
      <c r="E442" s="10">
        <f>VLOOKUP(A442,home!$A$2:$E$405,3,FALSE)</f>
        <v>1.2707999999999999</v>
      </c>
      <c r="F442" s="10">
        <f>VLOOKUP(B442,home!$B$2:$E$405,3,FALSE)</f>
        <v>1.0491999999999999</v>
      </c>
      <c r="G442" s="10">
        <f>VLOOKUP(C442,away!$B$2:$E$405,4,FALSE)</f>
        <v>1.0491999999999999</v>
      </c>
      <c r="H442" s="10">
        <f>VLOOKUP(A442,away!$A$2:$E$405,3,FALSE)</f>
        <v>1.2917000000000001</v>
      </c>
      <c r="I442" s="10">
        <f>VLOOKUP(C442,away!$B$2:$E$405,3,FALSE)</f>
        <v>1.0322</v>
      </c>
      <c r="J442" s="10">
        <f>VLOOKUP(B442,home!$B$2:$E$405,4,FALSE)</f>
        <v>0.5161</v>
      </c>
      <c r="K442" s="12">
        <f t="shared" si="670"/>
        <v>1.3989228693119997</v>
      </c>
      <c r="L442" s="12">
        <f t="shared" si="671"/>
        <v>0.68811238311400003</v>
      </c>
      <c r="M442" s="13">
        <f t="shared" si="672"/>
        <v>0.12405438107905505</v>
      </c>
      <c r="N442" s="13">
        <f t="shared" si="673"/>
        <v>0.17354251072983592</v>
      </c>
      <c r="O442" s="13">
        <f t="shared" si="674"/>
        <v>8.5363355800040883E-2</v>
      </c>
      <c r="P442" s="13">
        <f t="shared" si="675"/>
        <v>0.11941675062989432</v>
      </c>
      <c r="Q442" s="13">
        <f t="shared" si="676"/>
        <v>0.12138629352889531</v>
      </c>
      <c r="R442" s="13">
        <f t="shared" si="677"/>
        <v>2.9369791095087212E-2</v>
      </c>
      <c r="S442" s="13">
        <f t="shared" si="678"/>
        <v>2.8738123166151614E-2</v>
      </c>
      <c r="T442" s="13">
        <f t="shared" si="679"/>
        <v>8.3527411717543673E-2</v>
      </c>
      <c r="U442" s="13">
        <f t="shared" si="680"/>
        <v>4.108607242983342E-2</v>
      </c>
      <c r="V442" s="13">
        <f t="shared" si="681"/>
        <v>3.0737534958932018E-3</v>
      </c>
      <c r="W442" s="13">
        <f t="shared" si="682"/>
        <v>5.6603354012863615E-2</v>
      </c>
      <c r="X442" s="13">
        <f t="shared" si="683"/>
        <v>3.8949468822036981E-2</v>
      </c>
      <c r="Y442" s="13">
        <f t="shared" si="684"/>
        <v>1.3400805906078153E-2</v>
      </c>
      <c r="Z442" s="13">
        <f t="shared" si="685"/>
        <v>6.7365723140002665E-3</v>
      </c>
      <c r="AA442" s="13">
        <f t="shared" si="686"/>
        <v>9.4239450708290297E-3</v>
      </c>
      <c r="AB442" s="13">
        <f t="shared" si="687"/>
        <v>6.5916861393614133E-3</v>
      </c>
      <c r="AC442" s="13">
        <f t="shared" si="688"/>
        <v>1.8492779715037467E-4</v>
      </c>
      <c r="AD442" s="13">
        <f t="shared" si="689"/>
        <v>1.9795931602089513E-2</v>
      </c>
      <c r="AE442" s="13">
        <f t="shared" si="690"/>
        <v>1.3621825670675561E-2</v>
      </c>
      <c r="AF442" s="13">
        <f t="shared" si="691"/>
        <v>4.6866734623060109E-3</v>
      </c>
      <c r="AG442" s="13">
        <f t="shared" si="692"/>
        <v>1.074986015008177E-3</v>
      </c>
      <c r="AH442" s="13">
        <f t="shared" si="693"/>
        <v>1.158879707251629E-3</v>
      </c>
      <c r="AI442" s="13">
        <f t="shared" si="694"/>
        <v>1.621183325255899E-3</v>
      </c>
      <c r="AJ442" s="13">
        <f t="shared" si="695"/>
        <v>1.133955214523876E-3</v>
      </c>
      <c r="AK442" s="13">
        <f t="shared" si="696"/>
        <v>5.2877196079101482E-4</v>
      </c>
      <c r="AL442" s="13">
        <f t="shared" si="697"/>
        <v>7.1205793603594043E-6</v>
      </c>
      <c r="AM442" s="13">
        <f t="shared" si="698"/>
        <v>5.5385962874998319E-3</v>
      </c>
      <c r="AN442" s="13">
        <f t="shared" si="699"/>
        <v>3.8111766904978628E-3</v>
      </c>
      <c r="AO442" s="13">
        <f t="shared" si="700"/>
        <v>1.311258937483506E-3</v>
      </c>
      <c r="AP442" s="13">
        <f t="shared" si="701"/>
        <v>3.0076450411710231E-4</v>
      </c>
      <c r="AQ442" s="13">
        <f t="shared" si="702"/>
        <v>5.1739944921029925E-5</v>
      </c>
      <c r="AR442" s="13">
        <f t="shared" si="703"/>
        <v>1.5948789541987471E-4</v>
      </c>
      <c r="AS442" s="13">
        <f t="shared" si="704"/>
        <v>2.2311126428130326E-4</v>
      </c>
      <c r="AT442" s="13">
        <f t="shared" si="705"/>
        <v>1.5605772500211436E-4</v>
      </c>
      <c r="AU442" s="13">
        <f t="shared" si="706"/>
        <v>7.27709068127536E-5</v>
      </c>
      <c r="AV442" s="13">
        <f t="shared" si="707"/>
        <v>2.5450221440233353E-5</v>
      </c>
      <c r="AW442" s="13">
        <f t="shared" si="708"/>
        <v>1.9039957459250982E-7</v>
      </c>
      <c r="AX442" s="13">
        <f t="shared" si="709"/>
        <v>1.2913448350783416E-3</v>
      </c>
      <c r="AY442" s="13">
        <f t="shared" si="710"/>
        <v>8.8859037188771309E-4</v>
      </c>
      <c r="AZ442" s="13">
        <f t="shared" si="711"/>
        <v>3.0572501920590484E-4</v>
      </c>
      <c r="BA442" s="13">
        <f t="shared" si="712"/>
        <v>7.0124390514449548E-5</v>
      </c>
      <c r="BB442" s="13">
        <f t="shared" si="713"/>
        <v>1.2063365367828661E-5</v>
      </c>
      <c r="BC442" s="13">
        <f t="shared" si="714"/>
        <v>1.660190218326296E-6</v>
      </c>
      <c r="BD442" s="13">
        <f t="shared" si="715"/>
        <v>1.8290932632534388E-5</v>
      </c>
      <c r="BE442" s="13">
        <f t="shared" si="716"/>
        <v>2.5587603960697495E-5</v>
      </c>
      <c r="BF442" s="13">
        <f t="shared" si="717"/>
        <v>1.7897542175759019E-5</v>
      </c>
      <c r="BG442" s="13">
        <f t="shared" si="718"/>
        <v>8.3457603513817786E-6</v>
      </c>
      <c r="BH442" s="13">
        <f t="shared" si="719"/>
        <v>2.91876875433633E-6</v>
      </c>
      <c r="BI442" s="13">
        <f t="shared" si="720"/>
        <v>8.1662647213487807E-7</v>
      </c>
      <c r="BJ442" s="14">
        <f t="shared" si="721"/>
        <v>0.54017230600412491</v>
      </c>
      <c r="BK442" s="14">
        <f t="shared" si="722"/>
        <v>0.2763636471193926</v>
      </c>
      <c r="BL442" s="14">
        <f t="shared" si="723"/>
        <v>0.1769883759902775</v>
      </c>
      <c r="BM442" s="14">
        <f t="shared" si="724"/>
        <v>0.34623941859267338</v>
      </c>
      <c r="BN442" s="14">
        <f t="shared" si="725"/>
        <v>0.65313308286280869</v>
      </c>
    </row>
    <row r="443" spans="1:66" x14ac:dyDescent="0.25">
      <c r="A443" t="s">
        <v>349</v>
      </c>
      <c r="B443" t="s">
        <v>275</v>
      </c>
      <c r="C443" t="s">
        <v>279</v>
      </c>
      <c r="D443" t="s">
        <v>359</v>
      </c>
      <c r="E443" s="10">
        <f>VLOOKUP(A443,home!$A$2:$E$405,3,FALSE)</f>
        <v>1.4559</v>
      </c>
      <c r="F443" s="10">
        <f>VLOOKUP(B443,home!$B$2:$E$405,3,FALSE)</f>
        <v>1.0303</v>
      </c>
      <c r="G443" s="10">
        <f>VLOOKUP(C443,away!$B$2:$E$405,4,FALSE)</f>
        <v>0.99209999999999998</v>
      </c>
      <c r="H443" s="10">
        <f>VLOOKUP(A443,away!$A$2:$E$405,3,FALSE)</f>
        <v>1.0662</v>
      </c>
      <c r="I443" s="10">
        <f>VLOOKUP(C443,away!$B$2:$E$405,3,FALSE)</f>
        <v>0.93789999999999996</v>
      </c>
      <c r="J443" s="10">
        <f>VLOOKUP(B443,home!$B$2:$E$405,4,FALSE)</f>
        <v>1.1724000000000001</v>
      </c>
      <c r="K443" s="12">
        <f t="shared" si="670"/>
        <v>1.4881636612169999</v>
      </c>
      <c r="L443" s="12">
        <f t="shared" si="671"/>
        <v>1.1723870801520002</v>
      </c>
      <c r="M443" s="13">
        <f t="shared" si="672"/>
        <v>6.9909708971514745E-2</v>
      </c>
      <c r="N443" s="13">
        <f t="shared" si="673"/>
        <v>0.10403708845766434</v>
      </c>
      <c r="O443" s="13">
        <f t="shared" si="674"/>
        <v>8.1961239575390255E-2</v>
      </c>
      <c r="P443" s="13">
        <f t="shared" si="675"/>
        <v>0.12197173836439644</v>
      </c>
      <c r="Q443" s="13">
        <f t="shared" si="676"/>
        <v>7.7412107230757338E-2</v>
      </c>
      <c r="R443" s="13">
        <f t="shared" si="677"/>
        <v>4.8045149175715188E-2</v>
      </c>
      <c r="S443" s="13">
        <f t="shared" si="678"/>
        <v>5.320114036554844E-2</v>
      </c>
      <c r="T443" s="13">
        <f t="shared" si="679"/>
        <v>9.0756954364681133E-2</v>
      </c>
      <c r="U443" s="13">
        <f t="shared" si="680"/>
        <v>7.1499045101049249E-2</v>
      </c>
      <c r="V443" s="13">
        <f t="shared" si="681"/>
        <v>1.0313359377431967E-2</v>
      </c>
      <c r="W443" s="13">
        <f t="shared" si="682"/>
        <v>3.8400628306348938E-2</v>
      </c>
      <c r="X443" s="13">
        <f t="shared" si="683"/>
        <v>4.502040049608267E-2</v>
      </c>
      <c r="Y443" s="13">
        <f t="shared" si="684"/>
        <v>2.6390667942438023E-2</v>
      </c>
      <c r="Z443" s="13">
        <f t="shared" si="685"/>
        <v>1.8775837385861333E-2</v>
      </c>
      <c r="AA443" s="13">
        <f t="shared" si="686"/>
        <v>2.7941518906558428E-2</v>
      </c>
      <c r="AB443" s="13">
        <f t="shared" si="687"/>
        <v>2.0790776537974013E-2</v>
      </c>
      <c r="AC443" s="13">
        <f t="shared" si="688"/>
        <v>1.1246098629829478E-3</v>
      </c>
      <c r="AD443" s="13">
        <f t="shared" si="689"/>
        <v>1.4286604903352354E-2</v>
      </c>
      <c r="AE443" s="13">
        <f t="shared" si="690"/>
        <v>1.6749431007926516E-2</v>
      </c>
      <c r="AF443" s="13">
        <f t="shared" si="691"/>
        <v>9.8184082567951744E-3</v>
      </c>
      <c r="AG443" s="13">
        <f t="shared" si="692"/>
        <v>3.8369916626414605E-3</v>
      </c>
      <c r="AH443" s="13">
        <f t="shared" si="693"/>
        <v>5.5031372925546844E-3</v>
      </c>
      <c r="AI443" s="13">
        <f t="shared" si="694"/>
        <v>8.1895689414679881E-3</v>
      </c>
      <c r="AJ443" s="13">
        <f t="shared" si="695"/>
        <v>6.0937094498620175E-3</v>
      </c>
      <c r="AK443" s="13">
        <f t="shared" si="696"/>
        <v>3.0228123217664292E-3</v>
      </c>
      <c r="AL443" s="13">
        <f t="shared" si="697"/>
        <v>7.848444628809253E-5</v>
      </c>
      <c r="AM443" s="13">
        <f t="shared" si="698"/>
        <v>4.2521612518667123E-3</v>
      </c>
      <c r="AN443" s="13">
        <f t="shared" si="699"/>
        <v>4.9851789144114891E-3</v>
      </c>
      <c r="AO443" s="13">
        <f t="shared" si="700"/>
        <v>2.9222796757511029E-3</v>
      </c>
      <c r="AP443" s="13">
        <f t="shared" si="701"/>
        <v>1.1420143121471228E-3</v>
      </c>
      <c r="AQ443" s="13">
        <f t="shared" si="702"/>
        <v>3.3472070622749016E-4</v>
      </c>
      <c r="AR443" s="13">
        <f t="shared" si="703"/>
        <v>1.2903614124187542E-3</v>
      </c>
      <c r="AS443" s="13">
        <f t="shared" si="704"/>
        <v>1.9202689637982326E-3</v>
      </c>
      <c r="AT443" s="13">
        <f t="shared" si="705"/>
        <v>1.4288372458436767E-3</v>
      </c>
      <c r="AU443" s="13">
        <f t="shared" si="706"/>
        <v>7.0878122235264662E-4</v>
      </c>
      <c r="AV443" s="13">
        <f t="shared" si="707"/>
        <v>2.6369561471454385E-4</v>
      </c>
      <c r="AW443" s="13">
        <f t="shared" si="708"/>
        <v>3.8036698769338014E-6</v>
      </c>
      <c r="AX443" s="13">
        <f t="shared" si="709"/>
        <v>1.0546519761105051E-3</v>
      </c>
      <c r="AY443" s="13">
        <f t="shared" si="710"/>
        <v>1.236460350848732E-3</v>
      </c>
      <c r="AZ443" s="13">
        <f t="shared" si="711"/>
        <v>7.2480507022763157E-4</v>
      </c>
      <c r="BA443" s="13">
        <f t="shared" si="712"/>
        <v>2.8325069998784609E-4</v>
      </c>
      <c r="BB443" s="13">
        <f t="shared" si="713"/>
        <v>8.3019865277440287E-5</v>
      </c>
      <c r="BC443" s="13">
        <f t="shared" si="714"/>
        <v>1.9466283489446131E-5</v>
      </c>
      <c r="BD443" s="13">
        <f t="shared" si="715"/>
        <v>2.5213384144107202E-4</v>
      </c>
      <c r="BE443" s="13">
        <f t="shared" si="716"/>
        <v>3.7521642059565232E-4</v>
      </c>
      <c r="BF443" s="13">
        <f t="shared" si="717"/>
        <v>2.7919172111118192E-4</v>
      </c>
      <c r="BG443" s="13">
        <f t="shared" si="718"/>
        <v>1.3849432462343064E-4</v>
      </c>
      <c r="BH443" s="13">
        <f t="shared" si="719"/>
        <v>5.1525555297345086E-5</v>
      </c>
      <c r="BI443" s="13">
        <f t="shared" si="720"/>
        <v>1.5335691803507195E-5</v>
      </c>
      <c r="BJ443" s="14">
        <f t="shared" si="721"/>
        <v>0.44374729173503347</v>
      </c>
      <c r="BK443" s="14">
        <f t="shared" si="722"/>
        <v>0.25783550173901137</v>
      </c>
      <c r="BL443" s="14">
        <f t="shared" si="723"/>
        <v>0.2797707993163383</v>
      </c>
      <c r="BM443" s="14">
        <f t="shared" si="724"/>
        <v>0.49555974171983447</v>
      </c>
      <c r="BN443" s="14">
        <f t="shared" si="725"/>
        <v>0.50333703177543831</v>
      </c>
    </row>
    <row r="444" spans="1:66" x14ac:dyDescent="0.25">
      <c r="A444" t="s">
        <v>349</v>
      </c>
      <c r="B444" t="s">
        <v>284</v>
      </c>
      <c r="C444" t="s">
        <v>276</v>
      </c>
      <c r="D444" t="s">
        <v>359</v>
      </c>
      <c r="E444" s="10">
        <f>VLOOKUP(A444,home!$A$2:$E$405,3,FALSE)</f>
        <v>1.4559</v>
      </c>
      <c r="F444" s="10">
        <f>VLOOKUP(B444,home!$B$2:$E$405,3,FALSE)</f>
        <v>0.2944</v>
      </c>
      <c r="G444" s="10">
        <f>VLOOKUP(C444,away!$B$2:$E$405,4,FALSE)</f>
        <v>0.5151</v>
      </c>
      <c r="H444" s="10">
        <f>VLOOKUP(A444,away!$A$2:$E$405,3,FALSE)</f>
        <v>1.0662</v>
      </c>
      <c r="I444" s="10">
        <f>VLOOKUP(C444,away!$B$2:$E$405,3,FALSE)</f>
        <v>1.0550999999999999</v>
      </c>
      <c r="J444" s="10">
        <f>VLOOKUP(B444,home!$B$2:$E$405,4,FALSE)</f>
        <v>0.66990000000000005</v>
      </c>
      <c r="K444" s="12">
        <f t="shared" si="670"/>
        <v>0.22078059609600001</v>
      </c>
      <c r="L444" s="12">
        <f t="shared" si="671"/>
        <v>0.75360241063800004</v>
      </c>
      <c r="M444" s="13">
        <f t="shared" si="672"/>
        <v>0.37742515051498277</v>
      </c>
      <c r="N444" s="13">
        <f t="shared" si="673"/>
        <v>8.3328149712320401E-2</v>
      </c>
      <c r="O444" s="13">
        <f t="shared" si="674"/>
        <v>0.284428503263501</v>
      </c>
      <c r="P444" s="13">
        <f t="shared" si="675"/>
        <v>6.2796294497208832E-2</v>
      </c>
      <c r="Q444" s="13">
        <f t="shared" si="676"/>
        <v>9.1986192825314131E-3</v>
      </c>
      <c r="R444" s="13">
        <f t="shared" si="677"/>
        <v>0.10717300285676631</v>
      </c>
      <c r="S444" s="13">
        <f t="shared" si="678"/>
        <v>2.6120242630887141E-3</v>
      </c>
      <c r="T444" s="13">
        <f t="shared" si="679"/>
        <v>6.9321016658568631E-3</v>
      </c>
      <c r="U444" s="13">
        <f t="shared" si="680"/>
        <v>2.3661719456115175E-2</v>
      </c>
      <c r="V444" s="13">
        <f t="shared" si="681"/>
        <v>4.828785099213774E-5</v>
      </c>
      <c r="W444" s="13">
        <f t="shared" si="682"/>
        <v>6.7695888281914859E-4</v>
      </c>
      <c r="X444" s="13">
        <f t="shared" si="683"/>
        <v>5.1015784599531776E-4</v>
      </c>
      <c r="Y444" s="13">
        <f t="shared" si="684"/>
        <v>1.9222809127398052E-4</v>
      </c>
      <c r="Z444" s="13">
        <f t="shared" si="685"/>
        <v>2.6921944436057454E-2</v>
      </c>
      <c r="AA444" s="13">
        <f t="shared" si="686"/>
        <v>5.9438429406561541E-3</v>
      </c>
      <c r="AB444" s="13">
        <f t="shared" si="687"/>
        <v>6.5614259376953351E-4</v>
      </c>
      <c r="AC444" s="13">
        <f t="shared" si="688"/>
        <v>5.0213567302718155E-7</v>
      </c>
      <c r="AD444" s="13">
        <f t="shared" si="689"/>
        <v>3.7364846420323448E-5</v>
      </c>
      <c r="AE444" s="13">
        <f t="shared" si="690"/>
        <v>2.81582383354744E-5</v>
      </c>
      <c r="AF444" s="13">
        <f t="shared" si="691"/>
        <v>1.0610058144466426E-5</v>
      </c>
      <c r="AG444" s="13">
        <f t="shared" si="692"/>
        <v>2.6652551315597483E-6</v>
      </c>
      <c r="AH444" s="13">
        <f t="shared" si="693"/>
        <v>5.0721105565187967E-3</v>
      </c>
      <c r="AI444" s="13">
        <f t="shared" si="694"/>
        <v>1.1198235921330341E-3</v>
      </c>
      <c r="AJ444" s="13">
        <f t="shared" si="695"/>
        <v>1.236176600967476E-4</v>
      </c>
      <c r="AK444" s="13">
        <f t="shared" si="696"/>
        <v>9.0974602280508845E-6</v>
      </c>
      <c r="AL444" s="13">
        <f t="shared" si="697"/>
        <v>3.3418291873707363E-9</v>
      </c>
      <c r="AM444" s="13">
        <f t="shared" si="698"/>
        <v>1.6498866131429011E-6</v>
      </c>
      <c r="AN444" s="13">
        <f t="shared" si="699"/>
        <v>1.2433585289438557E-6</v>
      </c>
      <c r="AO444" s="13">
        <f t="shared" si="700"/>
        <v>4.6849899234970358E-7</v>
      </c>
      <c r="AP444" s="13">
        <f t="shared" si="701"/>
        <v>1.1768732333873686E-7</v>
      </c>
      <c r="AQ444" s="13">
        <f t="shared" si="702"/>
        <v>2.2172362642401462E-8</v>
      </c>
      <c r="AR444" s="13">
        <f t="shared" si="703"/>
        <v>7.6447094848300281E-4</v>
      </c>
      <c r="AS444" s="13">
        <f t="shared" si="704"/>
        <v>1.6878035170415183E-4</v>
      </c>
      <c r="AT444" s="13">
        <f t="shared" si="705"/>
        <v>1.863171332926758E-5</v>
      </c>
      <c r="AU444" s="13">
        <f t="shared" si="706"/>
        <v>1.3711735917084955E-6</v>
      </c>
      <c r="AV444" s="13">
        <f t="shared" si="707"/>
        <v>7.5682130732123727E-8</v>
      </c>
      <c r="AW444" s="13">
        <f t="shared" si="708"/>
        <v>1.5444893843569743E-11</v>
      </c>
      <c r="AX444" s="13">
        <f t="shared" si="709"/>
        <v>6.071049165675E-8</v>
      </c>
      <c r="AY444" s="13">
        <f t="shared" si="710"/>
        <v>4.5751572863544995E-8</v>
      </c>
      <c r="AZ444" s="13">
        <f t="shared" si="711"/>
        <v>1.7239247800223808E-8</v>
      </c>
      <c r="BA444" s="13">
        <f t="shared" si="712"/>
        <v>4.3305128999448331E-9</v>
      </c>
      <c r="BB444" s="13">
        <f t="shared" si="713"/>
        <v>8.1587124017434552E-10</v>
      </c>
      <c r="BC444" s="13">
        <f t="shared" si="714"/>
        <v>1.2296850667312034E-10</v>
      </c>
      <c r="BD444" s="13">
        <f t="shared" si="715"/>
        <v>9.6017858273251527E-5</v>
      </c>
      <c r="BE444" s="13">
        <f t="shared" si="716"/>
        <v>2.1198879985429715E-5</v>
      </c>
      <c r="BF444" s="13">
        <f t="shared" si="717"/>
        <v>2.3401506798753679E-6</v>
      </c>
      <c r="BG444" s="13">
        <f t="shared" si="718"/>
        <v>1.722199540191145E-7</v>
      </c>
      <c r="BH444" s="13">
        <f t="shared" si="719"/>
        <v>9.5057060269914508E-9</v>
      </c>
      <c r="BI444" s="13">
        <f t="shared" si="720"/>
        <v>4.1973508859050258E-10</v>
      </c>
      <c r="BJ444" s="14">
        <f t="shared" si="721"/>
        <v>0.10092064445331435</v>
      </c>
      <c r="BK444" s="14">
        <f t="shared" si="722"/>
        <v>0.44288230835534759</v>
      </c>
      <c r="BL444" s="14">
        <f t="shared" si="723"/>
        <v>0.42926092928335735</v>
      </c>
      <c r="BM444" s="14">
        <f t="shared" si="724"/>
        <v>7.5636060664637988E-2</v>
      </c>
      <c r="BN444" s="14">
        <f t="shared" si="725"/>
        <v>0.92434972012731076</v>
      </c>
    </row>
    <row r="445" spans="1:66" x14ac:dyDescent="0.25">
      <c r="A445" t="s">
        <v>349</v>
      </c>
      <c r="B445" t="s">
        <v>281</v>
      </c>
      <c r="C445" t="s">
        <v>277</v>
      </c>
      <c r="D445" t="s">
        <v>359</v>
      </c>
      <c r="E445" s="10">
        <f>VLOOKUP(A445,home!$A$2:$E$405,3,FALSE)</f>
        <v>1.4559</v>
      </c>
      <c r="F445" s="10">
        <f>VLOOKUP(B445,home!$B$2:$E$405,3,FALSE)</f>
        <v>1.3736999999999999</v>
      </c>
      <c r="G445" s="10">
        <f>VLOOKUP(C445,away!$B$2:$E$405,4,FALSE)</f>
        <v>0.42930000000000001</v>
      </c>
      <c r="H445" s="10">
        <f>VLOOKUP(A445,away!$A$2:$E$405,3,FALSE)</f>
        <v>1.0662</v>
      </c>
      <c r="I445" s="10">
        <f>VLOOKUP(C445,away!$B$2:$E$405,3,FALSE)</f>
        <v>1.5241</v>
      </c>
      <c r="J445" s="10">
        <f>VLOOKUP(B445,home!$B$2:$E$405,4,FALSE)</f>
        <v>1.1463000000000001</v>
      </c>
      <c r="K445" s="12">
        <f t="shared" si="670"/>
        <v>0.85858704801899999</v>
      </c>
      <c r="L445" s="12">
        <f t="shared" si="671"/>
        <v>1.8627322499460002</v>
      </c>
      <c r="M445" s="13">
        <f t="shared" si="672"/>
        <v>6.5787903300797326E-2</v>
      </c>
      <c r="N445" s="13">
        <f t="shared" si="673"/>
        <v>5.6484641690390996E-2</v>
      </c>
      <c r="O445" s="13">
        <f t="shared" si="674"/>
        <v>0.1225452491347241</v>
      </c>
      <c r="P445" s="13">
        <f t="shared" si="675"/>
        <v>0.10521576370333567</v>
      </c>
      <c r="Q445" s="13">
        <f t="shared" si="676"/>
        <v>2.4248490883681872E-2</v>
      </c>
      <c r="R445" s="13">
        <f t="shared" si="677"/>
        <v>0.11413449382045888</v>
      </c>
      <c r="S445" s="13">
        <f t="shared" si="678"/>
        <v>4.206836050489391E-2</v>
      </c>
      <c r="T445" s="13">
        <f t="shared" si="679"/>
        <v>4.5168445981555803E-2</v>
      </c>
      <c r="U445" s="13">
        <f t="shared" si="680"/>
        <v>9.7994398126450583E-2</v>
      </c>
      <c r="V445" s="13">
        <f t="shared" si="681"/>
        <v>7.4756307875422888E-3</v>
      </c>
      <c r="W445" s="13">
        <f t="shared" si="682"/>
        <v>6.9398134022453511E-3</v>
      </c>
      <c r="X445" s="13">
        <f t="shared" si="683"/>
        <v>1.2927014232969889E-2</v>
      </c>
      <c r="Y445" s="13">
        <f t="shared" si="684"/>
        <v>1.2039783153631986E-2</v>
      </c>
      <c r="Z445" s="13">
        <f t="shared" si="685"/>
        <v>7.0867334156877113E-2</v>
      </c>
      <c r="AA445" s="13">
        <f t="shared" si="686"/>
        <v>6.0845775234729157E-2</v>
      </c>
      <c r="AB445" s="13">
        <f t="shared" si="687"/>
        <v>2.6120697271606839E-2</v>
      </c>
      <c r="AC445" s="13">
        <f t="shared" si="688"/>
        <v>7.4724432894517556E-4</v>
      </c>
      <c r="AD445" s="13">
        <f t="shared" si="689"/>
        <v>1.4896084757091321E-3</v>
      </c>
      <c r="AE445" s="13">
        <f t="shared" si="690"/>
        <v>2.7747417474963034E-3</v>
      </c>
      <c r="AF445" s="13">
        <f t="shared" si="691"/>
        <v>2.584300469166443E-3</v>
      </c>
      <c r="AG445" s="13">
        <f t="shared" si="692"/>
        <v>1.6046199424889713E-3</v>
      </c>
      <c r="AH445" s="13">
        <f t="shared" si="693"/>
        <v>3.3001717200428674E-2</v>
      </c>
      <c r="AI445" s="13">
        <f t="shared" si="694"/>
        <v>2.8334846950673908E-2</v>
      </c>
      <c r="AJ445" s="13">
        <f t="shared" si="695"/>
        <v>1.2163966299724636E-2</v>
      </c>
      <c r="AK445" s="13">
        <f t="shared" si="696"/>
        <v>3.4812746391610582E-3</v>
      </c>
      <c r="AL445" s="13">
        <f t="shared" si="697"/>
        <v>4.780324576296406E-5</v>
      </c>
      <c r="AM445" s="13">
        <f t="shared" si="698"/>
        <v>2.5579170877263727E-4</v>
      </c>
      <c r="AN445" s="13">
        <f t="shared" si="699"/>
        <v>4.764714651995866E-4</v>
      </c>
      <c r="AO445" s="13">
        <f t="shared" si="700"/>
        <v>4.4376938220314668E-4</v>
      </c>
      <c r="AP445" s="13">
        <f t="shared" si="701"/>
        <v>2.7554117992280476E-4</v>
      </c>
      <c r="AQ445" s="13">
        <f t="shared" si="702"/>
        <v>1.2831486050759539E-4</v>
      </c>
      <c r="AR445" s="13">
        <f t="shared" si="703"/>
        <v>1.229467258656722E-2</v>
      </c>
      <c r="AS445" s="13">
        <f t="shared" si="704"/>
        <v>1.0556046642460872E-2</v>
      </c>
      <c r="AT445" s="13">
        <f t="shared" si="705"/>
        <v>4.5316424627506778E-3</v>
      </c>
      <c r="AU445" s="13">
        <f t="shared" si="706"/>
        <v>1.2969365082568852E-3</v>
      </c>
      <c r="AV445" s="13">
        <f t="shared" si="707"/>
        <v>2.7838322202308714E-4</v>
      </c>
      <c r="AW445" s="13">
        <f t="shared" si="708"/>
        <v>2.123682807465792E-6</v>
      </c>
      <c r="AX445" s="13">
        <f t="shared" si="709"/>
        <v>3.6603241357139043E-5</v>
      </c>
      <c r="AY445" s="13">
        <f t="shared" si="710"/>
        <v>6.8182038128500091E-5</v>
      </c>
      <c r="AZ445" s="13">
        <f t="shared" si="711"/>
        <v>6.350244064450247E-5</v>
      </c>
      <c r="BA445" s="13">
        <f t="shared" si="712"/>
        <v>3.9429348046265492E-5</v>
      </c>
      <c r="BB445" s="13">
        <f t="shared" si="713"/>
        <v>1.8361579550031005E-5</v>
      </c>
      <c r="BC445" s="13">
        <f t="shared" si="714"/>
        <v>6.8405412775583426E-6</v>
      </c>
      <c r="BD445" s="13">
        <f t="shared" si="715"/>
        <v>3.8169471882542987E-3</v>
      </c>
      <c r="BE445" s="13">
        <f t="shared" si="716"/>
        <v>3.2771814188076805E-3</v>
      </c>
      <c r="BF445" s="13">
        <f t="shared" si="717"/>
        <v>1.406872760098402E-3</v>
      </c>
      <c r="BG445" s="13">
        <f t="shared" si="718"/>
        <v>4.0264091001040997E-4</v>
      </c>
      <c r="BH445" s="13">
        <f t="shared" si="719"/>
        <v>8.6425567584380429E-5</v>
      </c>
      <c r="BI445" s="13">
        <f t="shared" si="720"/>
        <v>1.4840774589127957E-5</v>
      </c>
      <c r="BJ445" s="14">
        <f t="shared" si="721"/>
        <v>0.16807426776494658</v>
      </c>
      <c r="BK445" s="14">
        <f t="shared" si="722"/>
        <v>0.22141088790940583</v>
      </c>
      <c r="BL445" s="14">
        <f t="shared" si="723"/>
        <v>0.5365850087193611</v>
      </c>
      <c r="BM445" s="14">
        <f t="shared" si="724"/>
        <v>0.50845489766188046</v>
      </c>
      <c r="BN445" s="14">
        <f t="shared" si="725"/>
        <v>0.48841654253338884</v>
      </c>
    </row>
    <row r="446" spans="1:66" x14ac:dyDescent="0.25">
      <c r="A446" t="s">
        <v>349</v>
      </c>
      <c r="B446" t="s">
        <v>287</v>
      </c>
      <c r="C446" t="s">
        <v>285</v>
      </c>
      <c r="D446" t="s">
        <v>359</v>
      </c>
      <c r="E446" s="10">
        <f>VLOOKUP(A446,home!$A$2:$E$405,3,FALSE)</f>
        <v>1.4559</v>
      </c>
      <c r="F446" s="10">
        <f>VLOOKUP(B446,home!$B$2:$E$405,3,FALSE)</f>
        <v>1.0684</v>
      </c>
      <c r="G446" s="10">
        <f>VLOOKUP(C446,away!$B$2:$E$405,4,FALSE)</f>
        <v>0.76319999999999999</v>
      </c>
      <c r="H446" s="10">
        <f>VLOOKUP(A446,away!$A$2:$E$405,3,FALSE)</f>
        <v>1.0662</v>
      </c>
      <c r="I446" s="10">
        <f>VLOOKUP(C446,away!$B$2:$E$405,3,FALSE)</f>
        <v>1.1463000000000001</v>
      </c>
      <c r="J446" s="10">
        <f>VLOOKUP(B446,home!$B$2:$E$405,4,FALSE)</f>
        <v>1.2504999999999999</v>
      </c>
      <c r="K446" s="12">
        <f t="shared" si="670"/>
        <v>1.187145052992</v>
      </c>
      <c r="L446" s="12">
        <f t="shared" si="671"/>
        <v>1.5283424175300002</v>
      </c>
      <c r="M446" s="13">
        <f t="shared" si="672"/>
        <v>6.6172687908852931E-2</v>
      </c>
      <c r="N446" s="13">
        <f t="shared" si="673"/>
        <v>7.8556579094178292E-2</v>
      </c>
      <c r="O446" s="13">
        <f t="shared" si="674"/>
        <v>0.10113452581307451</v>
      </c>
      <c r="P446" s="13">
        <f t="shared" si="675"/>
        <v>0.12006135200568312</v>
      </c>
      <c r="Q446" s="13">
        <f t="shared" si="676"/>
        <v>4.6629027125814279E-2</v>
      </c>
      <c r="R446" s="13">
        <f t="shared" si="677"/>
        <v>7.7284092838452251E-2</v>
      </c>
      <c r="S446" s="13">
        <f t="shared" si="678"/>
        <v>5.4458752927218169E-2</v>
      </c>
      <c r="T446" s="13">
        <f t="shared" si="679"/>
        <v>7.1265120044538957E-2</v>
      </c>
      <c r="U446" s="13">
        <f t="shared" si="680"/>
        <v>9.1747428488143046E-2</v>
      </c>
      <c r="V446" s="13">
        <f t="shared" si="681"/>
        <v>1.0978667603755743E-2</v>
      </c>
      <c r="W446" s="13">
        <f t="shared" si="682"/>
        <v>1.8451806292746727E-2</v>
      </c>
      <c r="X446" s="13">
        <f t="shared" si="683"/>
        <v>2.8200678237251805E-2</v>
      </c>
      <c r="Y446" s="13">
        <f t="shared" si="684"/>
        <v>2.1550146376553544E-2</v>
      </c>
      <c r="Z446" s="13">
        <f t="shared" si="685"/>
        <v>3.9372185761777707E-2</v>
      </c>
      <c r="AA446" s="13">
        <f t="shared" si="686"/>
        <v>4.6740495552576457E-2</v>
      </c>
      <c r="AB446" s="13">
        <f t="shared" si="687"/>
        <v>2.7743874034817869E-2</v>
      </c>
      <c r="AC446" s="13">
        <f t="shared" si="688"/>
        <v>1.2449563004976981E-3</v>
      </c>
      <c r="AD446" s="13">
        <f t="shared" si="689"/>
        <v>5.4762426398002354E-3</v>
      </c>
      <c r="AE446" s="13">
        <f t="shared" si="690"/>
        <v>8.3695739150931626E-3</v>
      </c>
      <c r="AF446" s="13">
        <f t="shared" si="691"/>
        <v>6.3957874155447557E-3</v>
      </c>
      <c r="AG446" s="13">
        <f t="shared" si="692"/>
        <v>3.2583177335605419E-3</v>
      </c>
      <c r="AH446" s="13">
        <f t="shared" si="693"/>
        <v>1.5043545392648905E-2</v>
      </c>
      <c r="AI446" s="13">
        <f t="shared" si="694"/>
        <v>1.7858870492343741E-2</v>
      </c>
      <c r="AJ446" s="13">
        <f t="shared" si="695"/>
        <v>1.0600534878505341E-2</v>
      </c>
      <c r="AK446" s="13">
        <f t="shared" si="696"/>
        <v>4.1947908466955881E-3</v>
      </c>
      <c r="AL446" s="13">
        <f t="shared" si="697"/>
        <v>9.0352162711981778E-5</v>
      </c>
      <c r="AM446" s="13">
        <f t="shared" si="698"/>
        <v>1.3002188717645381E-3</v>
      </c>
      <c r="AN446" s="13">
        <f t="shared" si="699"/>
        <v>1.9871796537907433E-3</v>
      </c>
      <c r="AO446" s="13">
        <f t="shared" si="700"/>
        <v>1.5185454780704869E-3</v>
      </c>
      <c r="AP446" s="13">
        <f t="shared" si="701"/>
        <v>7.7361915569449941E-4</v>
      </c>
      <c r="AQ446" s="13">
        <f t="shared" si="702"/>
        <v>2.9558874266541235E-4</v>
      </c>
      <c r="AR446" s="13">
        <f t="shared" si="703"/>
        <v>4.5983377067246589E-3</v>
      </c>
      <c r="AS446" s="13">
        <f t="shared" si="704"/>
        <v>5.4588938605247567E-3</v>
      </c>
      <c r="AT446" s="13">
        <f t="shared" si="705"/>
        <v>3.2402494206651843E-3</v>
      </c>
      <c r="AU446" s="13">
        <f t="shared" si="706"/>
        <v>1.2822153567342888E-3</v>
      </c>
      <c r="AV446" s="13">
        <f t="shared" si="707"/>
        <v>3.8054390440437101E-4</v>
      </c>
      <c r="AW446" s="13">
        <f t="shared" si="708"/>
        <v>4.5536590005145603E-6</v>
      </c>
      <c r="AX446" s="13">
        <f t="shared" si="709"/>
        <v>2.5725806690368486E-4</v>
      </c>
      <c r="AY446" s="13">
        <f t="shared" si="710"/>
        <v>3.9317841590067224E-4</v>
      </c>
      <c r="AZ446" s="13">
        <f t="shared" si="711"/>
        <v>3.0045562533912465E-4</v>
      </c>
      <c r="BA446" s="13">
        <f t="shared" si="712"/>
        <v>1.5306635893042861E-4</v>
      </c>
      <c r="BB446" s="13">
        <f t="shared" si="713"/>
        <v>5.8484452262561526E-5</v>
      </c>
      <c r="BC446" s="13">
        <f t="shared" si="714"/>
        <v>1.7876853831776213E-5</v>
      </c>
      <c r="BD446" s="13">
        <f t="shared" si="715"/>
        <v>1.1713057612191562E-3</v>
      </c>
      <c r="BE446" s="13">
        <f t="shared" si="716"/>
        <v>1.39050983997235E-3</v>
      </c>
      <c r="BF446" s="13">
        <f t="shared" si="717"/>
        <v>8.2536843882993673E-4</v>
      </c>
      <c r="BG446" s="13">
        <f t="shared" si="718"/>
        <v>3.2661068635089644E-4</v>
      </c>
      <c r="BH446" s="13">
        <f t="shared" si="719"/>
        <v>9.6933565138947143E-5</v>
      </c>
      <c r="BI446" s="13">
        <f t="shared" si="720"/>
        <v>2.3014840464715744E-5</v>
      </c>
      <c r="BJ446" s="14">
        <f t="shared" si="721"/>
        <v>0.29520875055023632</v>
      </c>
      <c r="BK446" s="14">
        <f t="shared" si="722"/>
        <v>0.25339994732462034</v>
      </c>
      <c r="BL446" s="14">
        <f t="shared" si="723"/>
        <v>0.411142141718287</v>
      </c>
      <c r="BM446" s="14">
        <f t="shared" si="724"/>
        <v>0.5088961358119658</v>
      </c>
      <c r="BN446" s="14">
        <f t="shared" si="725"/>
        <v>0.48983826478605541</v>
      </c>
    </row>
    <row r="447" spans="1:66" x14ac:dyDescent="0.25">
      <c r="A447" t="s">
        <v>290</v>
      </c>
      <c r="B447" t="s">
        <v>294</v>
      </c>
      <c r="C447" t="s">
        <v>308</v>
      </c>
      <c r="D447" t="s">
        <v>359</v>
      </c>
      <c r="E447" s="10">
        <f>VLOOKUP(A447,home!$A$2:$E$405,3,FALSE)</f>
        <v>1.5758000000000001</v>
      </c>
      <c r="F447" s="10">
        <f>VLOOKUP(B447,home!$B$2:$E$405,3,FALSE)</f>
        <v>1.2692000000000001</v>
      </c>
      <c r="G447" s="10">
        <f>VLOOKUP(C447,away!$B$2:$E$405,4,FALSE)</f>
        <v>1.0788</v>
      </c>
      <c r="H447" s="10">
        <f>VLOOKUP(A447,away!$A$2:$E$405,3,FALSE)</f>
        <v>1.1246</v>
      </c>
      <c r="I447" s="10">
        <f>VLOOKUP(C447,away!$B$2:$E$405,3,FALSE)</f>
        <v>0.88919999999999999</v>
      </c>
      <c r="J447" s="10">
        <f>VLOOKUP(B447,home!$B$2:$E$405,4,FALSE)</f>
        <v>1.1559999999999999</v>
      </c>
      <c r="K447" s="12">
        <f t="shared" si="670"/>
        <v>2.1576057823680004</v>
      </c>
      <c r="L447" s="12">
        <f t="shared" si="671"/>
        <v>1.15599343392</v>
      </c>
      <c r="M447" s="13">
        <f t="shared" si="672"/>
        <v>3.6384980384673027E-2</v>
      </c>
      <c r="N447" s="13">
        <f t="shared" si="673"/>
        <v>7.8504444069316795E-2</v>
      </c>
      <c r="O447" s="13">
        <f t="shared" si="674"/>
        <v>4.2060798417990014E-2</v>
      </c>
      <c r="P447" s="13">
        <f t="shared" si="675"/>
        <v>9.0750621877670093E-2</v>
      </c>
      <c r="Q447" s="13">
        <f t="shared" si="676"/>
        <v>8.4690821232771621E-2</v>
      </c>
      <c r="R447" s="13">
        <f t="shared" si="677"/>
        <v>2.4311003398314598E-2</v>
      </c>
      <c r="S447" s="13">
        <f t="shared" si="678"/>
        <v>5.6587053807050362E-2</v>
      </c>
      <c r="T447" s="13">
        <f t="shared" si="679"/>
        <v>9.79020332583765E-2</v>
      </c>
      <c r="U447" s="13">
        <f t="shared" si="680"/>
        <v>5.2453561507371682E-2</v>
      </c>
      <c r="V447" s="13">
        <f t="shared" si="681"/>
        <v>1.5682021259330832E-2</v>
      </c>
      <c r="W447" s="13">
        <f t="shared" si="682"/>
        <v>6.0909801868440881E-2</v>
      </c>
      <c r="X447" s="13">
        <f t="shared" si="683"/>
        <v>7.04113310212858E-2</v>
      </c>
      <c r="Y447" s="13">
        <f t="shared" si="684"/>
        <v>4.0697518167087006E-2</v>
      </c>
      <c r="Z447" s="13">
        <f t="shared" si="685"/>
        <v>9.3677867668194928E-3</v>
      </c>
      <c r="AA447" s="13">
        <f t="shared" si="686"/>
        <v>2.0211990896080174E-2</v>
      </c>
      <c r="AB447" s="13">
        <f t="shared" si="687"/>
        <v>2.1804754215275987E-2</v>
      </c>
      <c r="AC447" s="13">
        <f t="shared" si="688"/>
        <v>2.444609641356663E-3</v>
      </c>
      <c r="AD447" s="13">
        <f t="shared" si="689"/>
        <v>3.2854835178559312E-2</v>
      </c>
      <c r="AE447" s="13">
        <f t="shared" si="690"/>
        <v>3.7979973738938397E-2</v>
      </c>
      <c r="AF447" s="13">
        <f t="shared" si="691"/>
        <v>2.1952300131333414E-2</v>
      </c>
      <c r="AG447" s="13">
        <f t="shared" si="692"/>
        <v>8.4589049370875271E-3</v>
      </c>
      <c r="AH447" s="13">
        <f t="shared" si="693"/>
        <v>2.7072749982015002E-3</v>
      </c>
      <c r="AI447" s="13">
        <f t="shared" si="694"/>
        <v>5.8412321905798748E-3</v>
      </c>
      <c r="AJ447" s="13">
        <f t="shared" si="695"/>
        <v>6.301538175274621E-3</v>
      </c>
      <c r="AK447" s="13">
        <f t="shared" si="696"/>
        <v>4.5320784015950733E-3</v>
      </c>
      <c r="AL447" s="13">
        <f t="shared" si="697"/>
        <v>2.4389167492278608E-4</v>
      </c>
      <c r="AM447" s="13">
        <f t="shared" si="698"/>
        <v>1.4177556472001449E-2</v>
      </c>
      <c r="AN447" s="13">
        <f t="shared" si="699"/>
        <v>1.6389162190663675E-2</v>
      </c>
      <c r="AO447" s="13">
        <f t="shared" si="700"/>
        <v>9.472881939928568E-3</v>
      </c>
      <c r="AP447" s="13">
        <f t="shared" si="701"/>
        <v>3.6501964409522587E-3</v>
      </c>
      <c r="AQ447" s="13">
        <f t="shared" si="702"/>
        <v>1.054900779564741E-3</v>
      </c>
      <c r="AR447" s="13">
        <f t="shared" si="703"/>
        <v>6.2591842434734301E-4</v>
      </c>
      <c r="AS447" s="13">
        <f t="shared" si="704"/>
        <v>1.350485211662495E-3</v>
      </c>
      <c r="AT447" s="13">
        <f t="shared" si="705"/>
        <v>1.4569073508427365E-3</v>
      </c>
      <c r="AU447" s="13">
        <f t="shared" si="706"/>
        <v>1.0478105748509109E-3</v>
      </c>
      <c r="AV447" s="13">
        <f t="shared" si="707"/>
        <v>5.6519053878116587E-4</v>
      </c>
      <c r="AW447" s="13">
        <f t="shared" si="708"/>
        <v>1.6897479961381173E-5</v>
      </c>
      <c r="AX447" s="13">
        <f t="shared" si="709"/>
        <v>5.0982629706398611E-3</v>
      </c>
      <c r="AY447" s="13">
        <f t="shared" si="710"/>
        <v>5.8935585184571532E-3</v>
      </c>
      <c r="AZ447" s="13">
        <f t="shared" si="711"/>
        <v>3.4064574748798766E-3</v>
      </c>
      <c r="BA447" s="13">
        <f t="shared" si="712"/>
        <v>1.3126141579629469E-3</v>
      </c>
      <c r="BB447" s="13">
        <f t="shared" si="713"/>
        <v>3.793433369688991E-4</v>
      </c>
      <c r="BC447" s="13">
        <f t="shared" si="714"/>
        <v>8.7703681347469896E-5</v>
      </c>
      <c r="BD447" s="13">
        <f t="shared" si="715"/>
        <v>1.2059293145251331E-4</v>
      </c>
      <c r="BE447" s="13">
        <f t="shared" si="716"/>
        <v>2.6019200621465061E-4</v>
      </c>
      <c r="BF447" s="13">
        <f t="shared" si="717"/>
        <v>2.8069588856733047E-4</v>
      </c>
      <c r="BG447" s="13">
        <f t="shared" si="718"/>
        <v>2.018770240865987E-4</v>
      </c>
      <c r="BH447" s="13">
        <f t="shared" si="719"/>
        <v>1.0889275862412234E-4</v>
      </c>
      <c r="BI447" s="13">
        <f t="shared" si="720"/>
        <v>4.6989529133081907E-5</v>
      </c>
      <c r="BJ447" s="14">
        <f t="shared" si="721"/>
        <v>0.59528460156656415</v>
      </c>
      <c r="BK447" s="14">
        <f t="shared" si="722"/>
        <v>0.20798673716346092</v>
      </c>
      <c r="BL447" s="14">
        <f t="shared" si="723"/>
        <v>0.18628978443924651</v>
      </c>
      <c r="BM447" s="14">
        <f t="shared" si="724"/>
        <v>0.63634957951685889</v>
      </c>
      <c r="BN447" s="14">
        <f t="shared" si="725"/>
        <v>0.35670266938073614</v>
      </c>
    </row>
    <row r="448" spans="1:66" x14ac:dyDescent="0.25">
      <c r="A448" t="s">
        <v>290</v>
      </c>
      <c r="B448" t="s">
        <v>307</v>
      </c>
      <c r="C448" t="s">
        <v>301</v>
      </c>
      <c r="D448" t="s">
        <v>359</v>
      </c>
      <c r="E448" s="10">
        <f>VLOOKUP(A448,home!$A$2:$E$405,3,FALSE)</f>
        <v>1.5758000000000001</v>
      </c>
      <c r="F448" s="10">
        <f>VLOOKUP(B448,home!$B$2:$E$405,3,FALSE)</f>
        <v>1.5</v>
      </c>
      <c r="G448" s="10">
        <f>VLOOKUP(C448,away!$B$2:$E$405,4,FALSE)</f>
        <v>0.57110000000000005</v>
      </c>
      <c r="H448" s="10">
        <f>VLOOKUP(A448,away!$A$2:$E$405,3,FALSE)</f>
        <v>1.1246</v>
      </c>
      <c r="I448" s="10">
        <f>VLOOKUP(C448,away!$B$2:$E$405,3,FALSE)</f>
        <v>0.62239999999999995</v>
      </c>
      <c r="J448" s="10">
        <f>VLOOKUP(B448,home!$B$2:$E$405,4,FALSE)</f>
        <v>0.64670000000000005</v>
      </c>
      <c r="K448" s="12">
        <f t="shared" si="670"/>
        <v>1.3499090700000003</v>
      </c>
      <c r="L448" s="12">
        <f t="shared" si="671"/>
        <v>0.452658337568</v>
      </c>
      <c r="M448" s="13">
        <f t="shared" si="672"/>
        <v>0.16487504292960711</v>
      </c>
      <c r="N448" s="13">
        <f t="shared" si="673"/>
        <v>0.22256631586731604</v>
      </c>
      <c r="O448" s="13">
        <f t="shared" si="674"/>
        <v>7.4632062838968574E-2</v>
      </c>
      <c r="P448" s="13">
        <f t="shared" si="675"/>
        <v>0.10074649853913366</v>
      </c>
      <c r="Q448" s="13">
        <f t="shared" si="676"/>
        <v>0.15022214423288746</v>
      </c>
      <c r="R448" s="13">
        <f t="shared" si="677"/>
        <v>1.6891412746979015E-2</v>
      </c>
      <c r="S448" s="13">
        <f t="shared" si="678"/>
        <v>1.5390226421698511E-2</v>
      </c>
      <c r="T448" s="13">
        <f t="shared" si="679"/>
        <v>6.7999306074359153E-2</v>
      </c>
      <c r="U448" s="13">
        <f t="shared" si="680"/>
        <v>2.280187127226059E-2</v>
      </c>
      <c r="V448" s="13">
        <f t="shared" si="681"/>
        <v>1.0449067610099603E-3</v>
      </c>
      <c r="W448" s="13">
        <f t="shared" si="682"/>
        <v>6.7595411671607666E-2</v>
      </c>
      <c r="X448" s="13">
        <f t="shared" si="683"/>
        <v>3.0597626674494508E-2</v>
      </c>
      <c r="Y448" s="13">
        <f t="shared" si="684"/>
        <v>6.9251354120014883E-3</v>
      </c>
      <c r="Z448" s="13">
        <f t="shared" si="685"/>
        <v>2.5486796044074818E-3</v>
      </c>
      <c r="AA448" s="13">
        <f t="shared" si="686"/>
        <v>3.4404857145136727E-3</v>
      </c>
      <c r="AB448" s="13">
        <f t="shared" si="687"/>
        <v>2.3221714356137192E-3</v>
      </c>
      <c r="AC448" s="13">
        <f t="shared" si="688"/>
        <v>3.9905485239420793E-5</v>
      </c>
      <c r="AD448" s="13">
        <f t="shared" si="689"/>
        <v>2.2811914826471776E-2</v>
      </c>
      <c r="AE448" s="13">
        <f t="shared" si="690"/>
        <v>1.0326003442093525E-2</v>
      </c>
      <c r="AF448" s="13">
        <f t="shared" si="691"/>
        <v>2.3370757759097502E-3</v>
      </c>
      <c r="AG448" s="13">
        <f t="shared" si="692"/>
        <v>3.5263227849791713E-4</v>
      </c>
      <c r="AH448" s="13">
        <f t="shared" si="693"/>
        <v>2.8842026818113968E-4</v>
      </c>
      <c r="AI448" s="13">
        <f t="shared" si="694"/>
        <v>3.8934113598955292E-4</v>
      </c>
      <c r="AJ448" s="13">
        <f t="shared" si="695"/>
        <v>2.6278756539820054E-4</v>
      </c>
      <c r="AK448" s="13">
        <f t="shared" si="696"/>
        <v>1.1824643933808304E-4</v>
      </c>
      <c r="AL448" s="13">
        <f t="shared" si="697"/>
        <v>9.7536603210303905E-7</v>
      </c>
      <c r="AM448" s="13">
        <f t="shared" si="698"/>
        <v>6.1588021456643466E-3</v>
      </c>
      <c r="AN448" s="13">
        <f t="shared" si="699"/>
        <v>2.7878331406666541E-3</v>
      </c>
      <c r="AO448" s="13">
        <f t="shared" si="700"/>
        <v>6.3096795743557209E-4</v>
      </c>
      <c r="AP448" s="13">
        <f t="shared" si="701"/>
        <v>9.5204302223820885E-5</v>
      </c>
      <c r="AQ448" s="13">
        <f t="shared" si="702"/>
        <v>1.0773755293489053E-5</v>
      </c>
      <c r="AR448" s="13">
        <f t="shared" si="703"/>
        <v>2.6111167823158292E-5</v>
      </c>
      <c r="AS448" s="13">
        <f t="shared" si="704"/>
        <v>3.524770227277354E-5</v>
      </c>
      <c r="AT448" s="13">
        <f t="shared" si="705"/>
        <v>2.3790596497338313E-5</v>
      </c>
      <c r="AU448" s="13">
        <f t="shared" si="706"/>
        <v>1.0705047330822408E-5</v>
      </c>
      <c r="AV448" s="13">
        <f t="shared" si="707"/>
        <v>3.6127101216641169E-6</v>
      </c>
      <c r="AW448" s="13">
        <f t="shared" si="708"/>
        <v>1.6555418573423494E-8</v>
      </c>
      <c r="AX448" s="13">
        <f t="shared" si="709"/>
        <v>1.3856371461279592E-3</v>
      </c>
      <c r="AY448" s="13">
        <f t="shared" si="710"/>
        <v>6.2722020703874981E-4</v>
      </c>
      <c r="AZ448" s="13">
        <f t="shared" si="711"/>
        <v>1.4195822810360865E-4</v>
      </c>
      <c r="BA448" s="13">
        <f t="shared" si="712"/>
        <v>2.1419525179159478E-5</v>
      </c>
      <c r="BB448" s="13">
        <f t="shared" si="713"/>
        <v>2.4239316647735616E-6</v>
      </c>
      <c r="BC448" s="13">
        <f t="shared" si="714"/>
        <v>2.1944257555096709E-7</v>
      </c>
      <c r="BD448" s="13">
        <f t="shared" si="715"/>
        <v>1.9699063031316468E-6</v>
      </c>
      <c r="BE448" s="13">
        <f t="shared" si="716"/>
        <v>2.6591943856475801E-6</v>
      </c>
      <c r="BF448" s="13">
        <f t="shared" si="717"/>
        <v>1.7948353100393736E-6</v>
      </c>
      <c r="BG448" s="13">
        <f t="shared" si="718"/>
        <v>8.0762148805947084E-7</v>
      </c>
      <c r="BH448" s="13">
        <f t="shared" si="719"/>
        <v>2.7255389296459426E-7</v>
      </c>
      <c r="BI448" s="13">
        <f t="shared" si="720"/>
        <v>7.3584594435343015E-8</v>
      </c>
      <c r="BJ448" s="14">
        <f t="shared" si="721"/>
        <v>0.59359602603761308</v>
      </c>
      <c r="BK448" s="14">
        <f t="shared" si="722"/>
        <v>0.28272477570975951</v>
      </c>
      <c r="BL448" s="14">
        <f t="shared" si="723"/>
        <v>0.12125384433726259</v>
      </c>
      <c r="BM448" s="14">
        <f t="shared" si="724"/>
        <v>0.26956264488253046</v>
      </c>
      <c r="BN448" s="14">
        <f t="shared" si="725"/>
        <v>0.72993347715489187</v>
      </c>
    </row>
    <row r="449" spans="1:66" x14ac:dyDescent="0.25">
      <c r="A449" t="s">
        <v>290</v>
      </c>
      <c r="B449" t="s">
        <v>316</v>
      </c>
      <c r="C449" t="s">
        <v>306</v>
      </c>
      <c r="D449" t="s">
        <v>359</v>
      </c>
      <c r="E449" s="10">
        <f>VLOOKUP(A449,home!$A$2:$E$405,3,FALSE)</f>
        <v>1.5758000000000001</v>
      </c>
      <c r="F449" s="10">
        <f>VLOOKUP(B449,home!$B$2:$E$405,3,FALSE)</f>
        <v>0.84609999999999996</v>
      </c>
      <c r="G449" s="10">
        <f>VLOOKUP(C449,away!$B$2:$E$405,4,FALSE)</f>
        <v>0.78100000000000003</v>
      </c>
      <c r="H449" s="10">
        <f>VLOOKUP(A449,away!$A$2:$E$405,3,FALSE)</f>
        <v>1.1246</v>
      </c>
      <c r="I449" s="10">
        <f>VLOOKUP(C449,away!$B$2:$E$405,3,FALSE)</f>
        <v>1.5047999999999999</v>
      </c>
      <c r="J449" s="10">
        <f>VLOOKUP(B449,home!$B$2:$E$405,4,FALSE)</f>
        <v>1.3832</v>
      </c>
      <c r="K449" s="12">
        <f t="shared" si="670"/>
        <v>1.04129510078</v>
      </c>
      <c r="L449" s="12">
        <f t="shared" si="671"/>
        <v>2.3407867042560002</v>
      </c>
      <c r="M449" s="13">
        <f t="shared" si="672"/>
        <v>3.3976648300038291E-2</v>
      </c>
      <c r="N449" s="13">
        <f t="shared" si="673"/>
        <v>3.5379717415754991E-2</v>
      </c>
      <c r="O449" s="13">
        <f t="shared" si="674"/>
        <v>7.9532086595911863E-2</v>
      </c>
      <c r="P449" s="13">
        <f t="shared" si="675"/>
        <v>8.2816372127133733E-2</v>
      </c>
      <c r="Q449" s="13">
        <f t="shared" si="676"/>
        <v>1.8420363206003258E-2</v>
      </c>
      <c r="R449" s="13">
        <f t="shared" si="677"/>
        <v>9.3083825432723685E-2</v>
      </c>
      <c r="S449" s="13">
        <f t="shared" si="678"/>
        <v>5.0465185910437235E-2</v>
      </c>
      <c r="T449" s="13">
        <f t="shared" si="679"/>
        <v>4.3118141280178851E-2</v>
      </c>
      <c r="U449" s="13">
        <f t="shared" si="680"/>
        <v>9.6927731384955945E-2</v>
      </c>
      <c r="V449" s="13">
        <f t="shared" si="681"/>
        <v>1.3667372625120968E-2</v>
      </c>
      <c r="W449" s="13">
        <f t="shared" si="682"/>
        <v>6.3936779869997887E-3</v>
      </c>
      <c r="X449" s="13">
        <f t="shared" si="683"/>
        <v>1.4966236423263373E-2</v>
      </c>
      <c r="Y449" s="13">
        <f t="shared" si="684"/>
        <v>1.7516383616163391E-2</v>
      </c>
      <c r="Z449" s="13">
        <f t="shared" si="685"/>
        <v>7.2629793651402041E-2</v>
      </c>
      <c r="AA449" s="13">
        <f t="shared" si="686"/>
        <v>7.5629048299867288E-2</v>
      </c>
      <c r="AB449" s="13">
        <f t="shared" si="687"/>
        <v>3.9376078735652902E-2</v>
      </c>
      <c r="AC449" s="13">
        <f t="shared" si="688"/>
        <v>2.082095854715573E-3</v>
      </c>
      <c r="AD449" s="13">
        <f t="shared" si="689"/>
        <v>1.6644263909569525E-3</v>
      </c>
      <c r="AE449" s="13">
        <f t="shared" si="690"/>
        <v>3.8960671661648336E-3</v>
      </c>
      <c r="AF449" s="13">
        <f t="shared" si="691"/>
        <v>4.5599311107234987E-3</v>
      </c>
      <c r="AG449" s="13">
        <f t="shared" si="692"/>
        <v>3.5579420387682865E-3</v>
      </c>
      <c r="AH449" s="13">
        <f t="shared" si="693"/>
        <v>4.2502713828014689E-2</v>
      </c>
      <c r="AI449" s="13">
        <f t="shared" si="694"/>
        <v>4.4257867678966056E-2</v>
      </c>
      <c r="AJ449" s="13">
        <f t="shared" si="695"/>
        <v>2.3042750392538433E-2</v>
      </c>
      <c r="AK449" s="13">
        <f t="shared" si="696"/>
        <v>7.998101030748897E-3</v>
      </c>
      <c r="AL449" s="13">
        <f t="shared" si="697"/>
        <v>2.0300015891596131E-4</v>
      </c>
      <c r="AM449" s="13">
        <f t="shared" si="698"/>
        <v>3.4663180930248253E-4</v>
      </c>
      <c r="AN449" s="13">
        <f t="shared" si="699"/>
        <v>8.113911304874524E-4</v>
      </c>
      <c r="AO449" s="13">
        <f t="shared" si="700"/>
        <v>9.4964678509813706E-4</v>
      </c>
      <c r="AP449" s="13">
        <f t="shared" si="701"/>
        <v>7.4097352276572472E-4</v>
      </c>
      <c r="AQ449" s="13">
        <f t="shared" si="702"/>
        <v>4.3361524257393483E-4</v>
      </c>
      <c r="AR449" s="13">
        <f t="shared" si="703"/>
        <v>1.9897957484682878E-2</v>
      </c>
      <c r="AS449" s="13">
        <f t="shared" si="704"/>
        <v>2.0719645644329012E-2</v>
      </c>
      <c r="AT449" s="13">
        <f t="shared" si="705"/>
        <v>1.0787632749668733E-2</v>
      </c>
      <c r="AU449" s="13">
        <f t="shared" si="706"/>
        <v>3.7443697104146442E-3</v>
      </c>
      <c r="AV449" s="13">
        <f t="shared" si="707"/>
        <v>9.7474845874094876E-4</v>
      </c>
      <c r="AW449" s="13">
        <f t="shared" si="708"/>
        <v>1.3744518943154217E-5</v>
      </c>
      <c r="AX449" s="13">
        <f t="shared" si="709"/>
        <v>6.0157667466863674E-5</v>
      </c>
      <c r="AY449" s="13">
        <f t="shared" si="710"/>
        <v>1.4081626816548823E-4</v>
      </c>
      <c r="AZ449" s="13">
        <f t="shared" si="711"/>
        <v>1.6481042413236119E-4</v>
      </c>
      <c r="BA449" s="13">
        <f t="shared" si="712"/>
        <v>1.285953498439411E-4</v>
      </c>
      <c r="BB449" s="13">
        <f t="shared" si="713"/>
        <v>7.5253571285961563E-5</v>
      </c>
      <c r="BC449" s="13">
        <f t="shared" si="714"/>
        <v>3.5230511822791973E-5</v>
      </c>
      <c r="BD449" s="13">
        <f t="shared" si="715"/>
        <v>7.7628123869994767E-3</v>
      </c>
      <c r="BE449" s="13">
        <f t="shared" si="716"/>
        <v>8.0833785068568521E-3</v>
      </c>
      <c r="BF449" s="13">
        <f t="shared" si="717"/>
        <v>4.2085912184701962E-3</v>
      </c>
      <c r="BG449" s="13">
        <f t="shared" si="718"/>
        <v>1.4607951389929155E-3</v>
      </c>
      <c r="BH449" s="13">
        <f t="shared" si="719"/>
        <v>3.8027970536914034E-4</v>
      </c>
      <c r="BI449" s="13">
        <f t="shared" si="720"/>
        <v>7.9196678825389595E-5</v>
      </c>
      <c r="BJ449" s="14">
        <f t="shared" si="721"/>
        <v>0.15336000891792234</v>
      </c>
      <c r="BK449" s="14">
        <f t="shared" si="722"/>
        <v>0.18335149124452724</v>
      </c>
      <c r="BL449" s="14">
        <f t="shared" si="723"/>
        <v>0.58044961106272996</v>
      </c>
      <c r="BM449" s="14">
        <f t="shared" si="724"/>
        <v>0.6464548200497936</v>
      </c>
      <c r="BN449" s="14">
        <f t="shared" si="725"/>
        <v>0.34320901307756585</v>
      </c>
    </row>
    <row r="450" spans="1:66" x14ac:dyDescent="0.25">
      <c r="A450" t="s">
        <v>290</v>
      </c>
      <c r="B450" t="s">
        <v>299</v>
      </c>
      <c r="C450" t="s">
        <v>315</v>
      </c>
      <c r="D450" t="s">
        <v>359</v>
      </c>
      <c r="E450" s="10">
        <f>VLOOKUP(A450,home!$A$2:$E$405,3,FALSE)</f>
        <v>1.5758000000000001</v>
      </c>
      <c r="F450" s="10">
        <f>VLOOKUP(B450,home!$B$2:$E$405,3,FALSE)</f>
        <v>1.0384</v>
      </c>
      <c r="G450" s="10">
        <f>VLOOKUP(C450,away!$B$2:$E$405,4,FALSE)</f>
        <v>0.74039999999999995</v>
      </c>
      <c r="H450" s="10">
        <f>VLOOKUP(A450,away!$A$2:$E$405,3,FALSE)</f>
        <v>1.1246</v>
      </c>
      <c r="I450" s="10">
        <f>VLOOKUP(C450,away!$B$2:$E$405,3,FALSE)</f>
        <v>1.3338000000000001</v>
      </c>
      <c r="J450" s="10">
        <f>VLOOKUP(B450,home!$B$2:$E$405,4,FALSE)</f>
        <v>0.88919999999999999</v>
      </c>
      <c r="K450" s="12">
        <f t="shared" si="670"/>
        <v>1.2115244570879999</v>
      </c>
      <c r="L450" s="12">
        <f t="shared" si="671"/>
        <v>1.3337924240160002</v>
      </c>
      <c r="M450" s="13">
        <f t="shared" si="672"/>
        <v>7.844818929284085E-2</v>
      </c>
      <c r="N450" s="13">
        <f t="shared" si="673"/>
        <v>9.5041899942545652E-2</v>
      </c>
      <c r="O450" s="13">
        <f t="shared" si="674"/>
        <v>0.10463360055656422</v>
      </c>
      <c r="P450" s="13">
        <f t="shared" si="675"/>
        <v>0.12676616610745409</v>
      </c>
      <c r="Q450" s="13">
        <f t="shared" si="676"/>
        <v>5.7572793114252341E-2</v>
      </c>
      <c r="R450" s="13">
        <f t="shared" si="677"/>
        <v>6.9779751859930864E-2</v>
      </c>
      <c r="S450" s="13">
        <f t="shared" si="678"/>
        <v>5.1211063679226211E-2</v>
      </c>
      <c r="T450" s="13">
        <f t="shared" si="679"/>
        <v>7.679015528523031E-2</v>
      </c>
      <c r="U450" s="13">
        <f t="shared" si="680"/>
        <v>8.453987598783809E-2</v>
      </c>
      <c r="V450" s="13">
        <f t="shared" si="681"/>
        <v>9.1947879704211317E-3</v>
      </c>
      <c r="W450" s="13">
        <f t="shared" si="682"/>
        <v>2.3250282306928098E-2</v>
      </c>
      <c r="X450" s="13">
        <f t="shared" si="683"/>
        <v>3.1011050397213944E-2</v>
      </c>
      <c r="Y450" s="13">
        <f t="shared" si="684"/>
        <v>2.0681152040291171E-2</v>
      </c>
      <c r="Z450" s="13">
        <f t="shared" si="685"/>
        <v>3.1023901460164049E-2</v>
      </c>
      <c r="AA450" s="13">
        <f t="shared" si="686"/>
        <v>3.7586215373276853E-2</v>
      </c>
      <c r="AB450" s="13">
        <f t="shared" si="687"/>
        <v>2.2768309587050947E-2</v>
      </c>
      <c r="AC450" s="13">
        <f t="shared" si="688"/>
        <v>9.2862884223989179E-4</v>
      </c>
      <c r="AD450" s="13">
        <f t="shared" si="689"/>
        <v>7.0420714122609489E-3</v>
      </c>
      <c r="AE450" s="13">
        <f t="shared" si="690"/>
        <v>9.3926614990533074E-3</v>
      </c>
      <c r="AF450" s="13">
        <f t="shared" si="691"/>
        <v>6.2639303743920356E-3</v>
      </c>
      <c r="AG450" s="13">
        <f t="shared" si="692"/>
        <v>2.7849276259759338E-3</v>
      </c>
      <c r="AH450" s="13">
        <f t="shared" si="693"/>
        <v>1.0344861182746438E-2</v>
      </c>
      <c r="AI450" s="13">
        <f t="shared" si="694"/>
        <v>1.2533052328077601E-2</v>
      </c>
      <c r="AJ450" s="13">
        <f t="shared" si="695"/>
        <v>7.5920497087148585E-3</v>
      </c>
      <c r="AK450" s="13">
        <f t="shared" si="696"/>
        <v>3.0659846338452917E-3</v>
      </c>
      <c r="AL450" s="13">
        <f t="shared" si="697"/>
        <v>6.0023676328905564E-5</v>
      </c>
      <c r="AM450" s="13">
        <f t="shared" si="698"/>
        <v>1.706328348902873E-3</v>
      </c>
      <c r="AN450" s="13">
        <f t="shared" si="699"/>
        <v>2.2758878246503821E-3</v>
      </c>
      <c r="AO450" s="13">
        <f t="shared" si="700"/>
        <v>1.5177809692144676E-3</v>
      </c>
      <c r="AP450" s="13">
        <f t="shared" si="701"/>
        <v>6.7480158601797269E-4</v>
      </c>
      <c r="AQ450" s="13">
        <f t="shared" si="702"/>
        <v>2.250113107861884E-4</v>
      </c>
      <c r="AR450" s="13">
        <f t="shared" si="703"/>
        <v>2.7595794946088797E-3</v>
      </c>
      <c r="AS450" s="13">
        <f t="shared" si="704"/>
        <v>3.3432980489971997E-3</v>
      </c>
      <c r="AT450" s="13">
        <f t="shared" si="705"/>
        <v>2.025243676847352E-3</v>
      </c>
      <c r="AU450" s="13">
        <f t="shared" si="706"/>
        <v>8.178774153544641E-4</v>
      </c>
      <c r="AV450" s="13">
        <f t="shared" si="707"/>
        <v>2.4771962290046339E-4</v>
      </c>
      <c r="AW450" s="13">
        <f t="shared" si="708"/>
        <v>2.6942663235159126E-6</v>
      </c>
      <c r="AX450" s="13">
        <f t="shared" si="709"/>
        <v>3.445430877530694E-4</v>
      </c>
      <c r="AY450" s="13">
        <f t="shared" si="710"/>
        <v>4.5954896019212383E-4</v>
      </c>
      <c r="AZ450" s="13">
        <f t="shared" si="711"/>
        <v>3.064714607843427E-4</v>
      </c>
      <c r="BA450" s="13">
        <f t="shared" si="712"/>
        <v>1.3625643752375758E-4</v>
      </c>
      <c r="BB450" s="13">
        <f t="shared" si="713"/>
        <v>4.5434451023149349E-5</v>
      </c>
      <c r="BC450" s="13">
        <f t="shared" si="714"/>
        <v>1.2120025312800524E-5</v>
      </c>
      <c r="BD450" s="13">
        <f t="shared" si="715"/>
        <v>6.1345103722987055E-4</v>
      </c>
      <c r="BE450" s="13">
        <f t="shared" si="716"/>
        <v>7.4321093482998925E-4</v>
      </c>
      <c r="BF450" s="13">
        <f t="shared" si="717"/>
        <v>4.5020911216088401E-4</v>
      </c>
      <c r="BG450" s="13">
        <f t="shared" si="718"/>
        <v>1.8181311672892846E-4</v>
      </c>
      <c r="BH450" s="13">
        <f t="shared" si="719"/>
        <v>5.5067759384123048E-5</v>
      </c>
      <c r="BI450" s="13">
        <f t="shared" si="720"/>
        <v>1.3343187458180449E-5</v>
      </c>
      <c r="BJ450" s="14">
        <f t="shared" si="721"/>
        <v>0.33753510846030488</v>
      </c>
      <c r="BK450" s="14">
        <f t="shared" si="722"/>
        <v>0.26706840852870317</v>
      </c>
      <c r="BL450" s="14">
        <f t="shared" si="723"/>
        <v>0.3640945146245454</v>
      </c>
      <c r="BM450" s="14">
        <f t="shared" si="724"/>
        <v>0.46702267750626086</v>
      </c>
      <c r="BN450" s="14">
        <f t="shared" si="725"/>
        <v>0.5322424008735881</v>
      </c>
    </row>
    <row r="451" spans="1:66" x14ac:dyDescent="0.25">
      <c r="A451" t="s">
        <v>290</v>
      </c>
      <c r="B451" t="s">
        <v>300</v>
      </c>
      <c r="C451" t="s">
        <v>295</v>
      </c>
      <c r="D451" t="s">
        <v>359</v>
      </c>
      <c r="E451" s="10">
        <f>VLOOKUP(A451,home!$A$2:$E$405,3,FALSE)</f>
        <v>1.5758000000000001</v>
      </c>
      <c r="F451" s="10">
        <f>VLOOKUP(B451,home!$B$2:$E$405,3,FALSE)</f>
        <v>0.75</v>
      </c>
      <c r="G451" s="10">
        <f>VLOOKUP(C451,away!$B$2:$E$405,4,FALSE)</f>
        <v>0.63460000000000005</v>
      </c>
      <c r="H451" s="10">
        <f>VLOOKUP(A451,away!$A$2:$E$405,3,FALSE)</f>
        <v>1.1246</v>
      </c>
      <c r="I451" s="10">
        <f>VLOOKUP(C451,away!$B$2:$E$405,3,FALSE)</f>
        <v>1.0508999999999999</v>
      </c>
      <c r="J451" s="10">
        <f>VLOOKUP(B451,home!$B$2:$E$405,4,FALSE)</f>
        <v>1.2125999999999999</v>
      </c>
      <c r="K451" s="12">
        <f t="shared" si="670"/>
        <v>0.75000201000000011</v>
      </c>
      <c r="L451" s="12">
        <f t="shared" si="671"/>
        <v>1.4331017789639997</v>
      </c>
      <c r="M451" s="13">
        <f t="shared" si="672"/>
        <v>0.11269121751540868</v>
      </c>
      <c r="N451" s="13">
        <f t="shared" si="673"/>
        <v>8.451863964590374E-2</v>
      </c>
      <c r="O451" s="13">
        <f t="shared" si="674"/>
        <v>0.16149798429495124</v>
      </c>
      <c r="P451" s="13">
        <f t="shared" si="675"/>
        <v>0.12112381283216188</v>
      </c>
      <c r="Q451" s="13">
        <f t="shared" si="676"/>
        <v>3.1694574808446743E-2</v>
      </c>
      <c r="R451" s="13">
        <f t="shared" si="677"/>
        <v>0.11572152429609736</v>
      </c>
      <c r="S451" s="13">
        <f t="shared" si="678"/>
        <v>3.2546853158709026E-2</v>
      </c>
      <c r="T451" s="13">
        <f t="shared" si="679"/>
        <v>4.5421551541492598E-2</v>
      </c>
      <c r="U451" s="13">
        <f t="shared" si="680"/>
        <v>8.6791375822336869E-2</v>
      </c>
      <c r="V451" s="13">
        <f t="shared" si="681"/>
        <v>3.886923180378372E-3</v>
      </c>
      <c r="W451" s="13">
        <f t="shared" si="682"/>
        <v>7.9236649374768101E-3</v>
      </c>
      <c r="X451" s="13">
        <f t="shared" si="683"/>
        <v>1.1355418317812685E-2</v>
      </c>
      <c r="Y451" s="13">
        <f t="shared" si="684"/>
        <v>8.1367350960688742E-3</v>
      </c>
      <c r="Z451" s="13">
        <f t="shared" si="685"/>
        <v>5.5280240777720951E-2</v>
      </c>
      <c r="AA451" s="13">
        <f t="shared" si="686"/>
        <v>4.1460291696574683E-2</v>
      </c>
      <c r="AB451" s="13">
        <f t="shared" si="687"/>
        <v>1.554765105380866E-2</v>
      </c>
      <c r="AC451" s="13">
        <f t="shared" si="688"/>
        <v>2.611111618618191E-4</v>
      </c>
      <c r="AD451" s="13">
        <f t="shared" si="689"/>
        <v>1.4856911574185328E-3</v>
      </c>
      <c r="AE451" s="13">
        <f t="shared" si="690"/>
        <v>2.129146640687583E-3</v>
      </c>
      <c r="AF451" s="13">
        <f t="shared" si="691"/>
        <v>1.5256419192222997E-3</v>
      </c>
      <c r="AG451" s="13">
        <f t="shared" si="692"/>
        <v>7.2880004949984285E-4</v>
      </c>
      <c r="AH451" s="13">
        <f t="shared" si="693"/>
        <v>1.9805552850027542E-2</v>
      </c>
      <c r="AI451" s="13">
        <f t="shared" si="694"/>
        <v>1.4854204446681887E-2</v>
      </c>
      <c r="AJ451" s="13">
        <f t="shared" si="695"/>
        <v>5.5703415959811762E-3</v>
      </c>
      <c r="AK451" s="13">
        <f t="shared" si="696"/>
        <v>1.3925891311241637E-3</v>
      </c>
      <c r="AL451" s="13">
        <f t="shared" si="697"/>
        <v>1.1225996202735072E-5</v>
      </c>
      <c r="AM451" s="13">
        <f t="shared" si="698"/>
        <v>2.228542708606253E-4</v>
      </c>
      <c r="AN451" s="13">
        <f t="shared" si="699"/>
        <v>3.1937285202008714E-4</v>
      </c>
      <c r="AO451" s="13">
        <f t="shared" si="700"/>
        <v>2.288469011913966E-4</v>
      </c>
      <c r="AP451" s="13">
        <f t="shared" si="701"/>
        <v>1.0932030040259637E-4</v>
      </c>
      <c r="AQ451" s="13">
        <f t="shared" si="702"/>
        <v>3.9166779245959945E-5</v>
      </c>
      <c r="AR451" s="13">
        <f t="shared" si="703"/>
        <v>5.6766746045479868E-3</v>
      </c>
      <c r="AS451" s="13">
        <f t="shared" si="704"/>
        <v>4.2575173635269461E-3</v>
      </c>
      <c r="AT451" s="13">
        <f t="shared" si="705"/>
        <v>1.596573290127555E-3</v>
      </c>
      <c r="AU451" s="13">
        <f t="shared" si="706"/>
        <v>3.9914439223599324E-4</v>
      </c>
      <c r="AV451" s="13">
        <f t="shared" si="707"/>
        <v>7.4839774114305826E-5</v>
      </c>
      <c r="AW451" s="13">
        <f t="shared" si="708"/>
        <v>3.3516746342936874E-7</v>
      </c>
      <c r="AX451" s="13">
        <f t="shared" si="709"/>
        <v>2.7856858513758896E-5</v>
      </c>
      <c r="AY451" s="13">
        <f t="shared" si="710"/>
        <v>3.9921713492416312E-5</v>
      </c>
      <c r="AZ451" s="13">
        <f t="shared" si="711"/>
        <v>2.8605939312636466E-5</v>
      </c>
      <c r="BA451" s="13">
        <f t="shared" si="712"/>
        <v>1.3665074172625179E-5</v>
      </c>
      <c r="BB451" s="13">
        <f t="shared" si="713"/>
        <v>4.8958605266160396E-6</v>
      </c>
      <c r="BC451" s="13">
        <f t="shared" si="714"/>
        <v>1.4032532860506118E-6</v>
      </c>
      <c r="BD451" s="13">
        <f t="shared" si="715"/>
        <v>1.3558754123962481E-3</v>
      </c>
      <c r="BE451" s="13">
        <f t="shared" si="716"/>
        <v>1.0169092846067651E-3</v>
      </c>
      <c r="BF451" s="13">
        <f t="shared" si="717"/>
        <v>3.8134200372136795E-4</v>
      </c>
      <c r="BG451" s="13">
        <f t="shared" si="718"/>
        <v>9.5335756429484514E-5</v>
      </c>
      <c r="BH451" s="13">
        <f t="shared" si="719"/>
        <v>1.787550223674595E-5</v>
      </c>
      <c r="BI451" s="13">
        <f t="shared" si="720"/>
        <v>2.6813325214637931E-6</v>
      </c>
      <c r="BJ451" s="14">
        <f t="shared" si="721"/>
        <v>0.19595577391705452</v>
      </c>
      <c r="BK451" s="14">
        <f t="shared" si="722"/>
        <v>0.27056106555821496</v>
      </c>
      <c r="BL451" s="14">
        <f t="shared" si="723"/>
        <v>0.47751628390404849</v>
      </c>
      <c r="BM451" s="14">
        <f t="shared" si="724"/>
        <v>0.37202602421804026</v>
      </c>
      <c r="BN451" s="14">
        <f t="shared" si="725"/>
        <v>0.62724775339296968</v>
      </c>
    </row>
    <row r="452" spans="1:66" x14ac:dyDescent="0.25">
      <c r="A452" t="s">
        <v>290</v>
      </c>
      <c r="B452" t="s">
        <v>312</v>
      </c>
      <c r="C452" t="s">
        <v>292</v>
      </c>
      <c r="D452" t="s">
        <v>359</v>
      </c>
      <c r="E452" s="10">
        <f>VLOOKUP(A452,home!$A$2:$E$405,3,FALSE)</f>
        <v>1.5758000000000001</v>
      </c>
      <c r="F452" s="10">
        <f>VLOOKUP(B452,home!$B$2:$E$405,3,FALSE)</f>
        <v>1.0577000000000001</v>
      </c>
      <c r="G452" s="10">
        <f>VLOOKUP(C452,away!$B$2:$E$405,4,FALSE)</f>
        <v>0.84609999999999996</v>
      </c>
      <c r="H452" s="10">
        <f>VLOOKUP(A452,away!$A$2:$E$405,3,FALSE)</f>
        <v>1.1246</v>
      </c>
      <c r="I452" s="10">
        <f>VLOOKUP(C452,away!$B$2:$E$405,3,FALSE)</f>
        <v>0.51870000000000005</v>
      </c>
      <c r="J452" s="10">
        <f>VLOOKUP(B452,home!$B$2:$E$405,4,FALSE)</f>
        <v>0.88919999999999999</v>
      </c>
      <c r="K452" s="12">
        <f t="shared" si="670"/>
        <v>1.410214888726</v>
      </c>
      <c r="L452" s="12">
        <f t="shared" si="671"/>
        <v>0.51869705378400011</v>
      </c>
      <c r="M452" s="13">
        <f t="shared" si="672"/>
        <v>0.14530621401754731</v>
      </c>
      <c r="N452" s="13">
        <f t="shared" si="673"/>
        <v>0.2049129864319518</v>
      </c>
      <c r="O452" s="13">
        <f t="shared" si="674"/>
        <v>7.5369905107409166E-2</v>
      </c>
      <c r="P452" s="13">
        <f t="shared" si="675"/>
        <v>0.10628776234433418</v>
      </c>
      <c r="Q452" s="13">
        <f t="shared" si="676"/>
        <v>0.14448567217982369</v>
      </c>
      <c r="R452" s="13">
        <f t="shared" si="677"/>
        <v>1.9547073861596397E-2</v>
      </c>
      <c r="S452" s="13">
        <f t="shared" si="678"/>
        <v>1.9436691852010926E-2</v>
      </c>
      <c r="T452" s="13">
        <f t="shared" si="679"/>
        <v>7.4944292473675414E-2</v>
      </c>
      <c r="U452" s="13">
        <f t="shared" si="680"/>
        <v>2.7565574590650066E-2</v>
      </c>
      <c r="V452" s="13">
        <f t="shared" si="681"/>
        <v>1.57971563577309E-3</v>
      </c>
      <c r="W452" s="13">
        <f t="shared" si="682"/>
        <v>6.7918615371857116E-2</v>
      </c>
      <c r="X452" s="13">
        <f t="shared" si="683"/>
        <v>3.5229185690470982E-2</v>
      </c>
      <c r="Y452" s="13">
        <f t="shared" si="684"/>
        <v>9.1366374124283774E-3</v>
      </c>
      <c r="Z452" s="13">
        <f t="shared" si="685"/>
        <v>3.3796698740360966E-3</v>
      </c>
      <c r="AA452" s="13">
        <f t="shared" si="686"/>
        <v>4.7660607753444275E-3</v>
      </c>
      <c r="AB452" s="13">
        <f t="shared" si="687"/>
        <v>3.3605849329818491E-3</v>
      </c>
      <c r="AC452" s="13">
        <f t="shared" si="688"/>
        <v>7.2220087593089205E-5</v>
      </c>
      <c r="AD452" s="13">
        <f t="shared" si="689"/>
        <v>2.3944960654761864E-2</v>
      </c>
      <c r="AE452" s="13">
        <f t="shared" si="690"/>
        <v>1.242018054459878E-2</v>
      </c>
      <c r="AF452" s="13">
        <f t="shared" si="691"/>
        <v>3.2211555279743728E-3</v>
      </c>
      <c r="AG452" s="13">
        <f t="shared" si="692"/>
        <v>5.5693462738011751E-4</v>
      </c>
      <c r="AH452" s="13">
        <f t="shared" si="693"/>
        <v>4.3825620160626644E-4</v>
      </c>
      <c r="AI452" s="13">
        <f t="shared" si="694"/>
        <v>6.1803542058166039E-4</v>
      </c>
      <c r="AJ452" s="13">
        <f t="shared" si="695"/>
        <v>4.3578137593214657E-4</v>
      </c>
      <c r="AK452" s="13">
        <f t="shared" si="696"/>
        <v>2.0484846152300505E-4</v>
      </c>
      <c r="AL452" s="13">
        <f t="shared" si="697"/>
        <v>2.1130855437894194E-6</v>
      </c>
      <c r="AM452" s="13">
        <f t="shared" si="698"/>
        <v>6.7535080050606898E-3</v>
      </c>
      <c r="AN452" s="13">
        <f t="shared" si="699"/>
        <v>3.5030247049316395E-3</v>
      </c>
      <c r="AO452" s="13">
        <f t="shared" si="700"/>
        <v>9.0850429689030398E-4</v>
      </c>
      <c r="AP452" s="13">
        <f t="shared" si="701"/>
        <v>1.5707950071570172E-4</v>
      </c>
      <c r="AQ452" s="13">
        <f t="shared" si="702"/>
        <v>2.0369168557774053E-5</v>
      </c>
      <c r="AR452" s="13">
        <f t="shared" si="703"/>
        <v>4.5464440115147455E-5</v>
      </c>
      <c r="AS452" s="13">
        <f t="shared" si="704"/>
        <v>6.4114630357972556E-5</v>
      </c>
      <c r="AT452" s="13">
        <f t="shared" si="705"/>
        <v>4.5207703157988462E-5</v>
      </c>
      <c r="AU452" s="13">
        <f t="shared" si="706"/>
        <v>2.1250858692833576E-5</v>
      </c>
      <c r="AV452" s="13">
        <f t="shared" si="707"/>
        <v>7.4920693317115615E-6</v>
      </c>
      <c r="AW452" s="13">
        <f t="shared" si="708"/>
        <v>4.2935216273761978E-8</v>
      </c>
      <c r="AX452" s="13">
        <f t="shared" si="709"/>
        <v>1.5873162566444683E-3</v>
      </c>
      <c r="AY452" s="13">
        <f t="shared" si="710"/>
        <v>8.2333626574493336E-4</v>
      </c>
      <c r="AZ452" s="13">
        <f t="shared" si="711"/>
        <v>2.1353104765770877E-4</v>
      </c>
      <c r="BA452" s="13">
        <f t="shared" si="712"/>
        <v>3.6919308437154821E-5</v>
      </c>
      <c r="BB452" s="13">
        <f t="shared" si="713"/>
        <v>4.7874841285237445E-6</v>
      </c>
      <c r="BC452" s="13">
        <f t="shared" si="714"/>
        <v>4.966507825005858E-7</v>
      </c>
      <c r="BD452" s="13">
        <f t="shared" si="715"/>
        <v>3.9303785232776792E-6</v>
      </c>
      <c r="BE452" s="13">
        <f t="shared" si="716"/>
        <v>5.5426783118550917E-6</v>
      </c>
      <c r="BF452" s="13">
        <f t="shared" si="717"/>
        <v>3.908183739398372E-6</v>
      </c>
      <c r="BG452" s="13">
        <f t="shared" si="718"/>
        <v>1.8371262990588124E-6</v>
      </c>
      <c r="BH452" s="13">
        <f t="shared" si="719"/>
        <v>6.4768571485070771E-7</v>
      </c>
      <c r="BI452" s="13">
        <f t="shared" si="720"/>
        <v>1.8267520765952211E-7</v>
      </c>
      <c r="BJ452" s="14">
        <f t="shared" si="721"/>
        <v>0.59077949360447413</v>
      </c>
      <c r="BK452" s="14">
        <f t="shared" si="722"/>
        <v>0.27350805328854733</v>
      </c>
      <c r="BL452" s="14">
        <f t="shared" si="723"/>
        <v>0.13250569915707669</v>
      </c>
      <c r="BM452" s="14">
        <f t="shared" si="724"/>
        <v>0.30344000865094278</v>
      </c>
      <c r="BN452" s="14">
        <f t="shared" si="725"/>
        <v>0.69590961394266249</v>
      </c>
    </row>
    <row r="453" spans="1:66" x14ac:dyDescent="0.25">
      <c r="A453" t="s">
        <v>290</v>
      </c>
      <c r="B453" t="s">
        <v>291</v>
      </c>
      <c r="C453" t="s">
        <v>302</v>
      </c>
      <c r="D453" t="s">
        <v>359</v>
      </c>
      <c r="E453" s="10">
        <f>VLOOKUP(A453,home!$A$2:$E$405,3,FALSE)</f>
        <v>1.5758000000000001</v>
      </c>
      <c r="F453" s="10">
        <f>VLOOKUP(B453,home!$B$2:$E$405,3,FALSE)</f>
        <v>0.63460000000000005</v>
      </c>
      <c r="G453" s="10">
        <f>VLOOKUP(C453,away!$B$2:$E$405,4,FALSE)</f>
        <v>0.88839999999999997</v>
      </c>
      <c r="H453" s="10">
        <f>VLOOKUP(A453,away!$A$2:$E$405,3,FALSE)</f>
        <v>1.1246</v>
      </c>
      <c r="I453" s="10">
        <f>VLOOKUP(C453,away!$B$2:$E$405,3,FALSE)</f>
        <v>0.80030000000000001</v>
      </c>
      <c r="J453" s="10">
        <f>VLOOKUP(B453,home!$B$2:$E$405,4,FALSE)</f>
        <v>0.80030000000000001</v>
      </c>
      <c r="K453" s="12">
        <f t="shared" si="670"/>
        <v>0.88840238091200008</v>
      </c>
      <c r="L453" s="12">
        <f t="shared" si="671"/>
        <v>0.7202839092140001</v>
      </c>
      <c r="M453" s="13">
        <f t="shared" si="672"/>
        <v>0.20015038096938606</v>
      </c>
      <c r="N453" s="13">
        <f t="shared" si="673"/>
        <v>0.17781407499364643</v>
      </c>
      <c r="O453" s="13">
        <f t="shared" si="674"/>
        <v>0.14416509883530079</v>
      </c>
      <c r="P453" s="13">
        <f t="shared" si="675"/>
        <v>0.12807661704969503</v>
      </c>
      <c r="Q453" s="13">
        <f t="shared" si="676"/>
        <v>7.8985223792010215E-2</v>
      </c>
      <c r="R453" s="13">
        <f t="shared" si="677"/>
        <v>5.1919900480656568E-2</v>
      </c>
      <c r="S453" s="13">
        <f t="shared" si="678"/>
        <v>2.0489118925788159E-2</v>
      </c>
      <c r="T453" s="13">
        <f t="shared" si="679"/>
        <v>5.6891785763051768E-2</v>
      </c>
      <c r="U453" s="13">
        <f t="shared" si="680"/>
        <v>4.6125763203729395E-2</v>
      </c>
      <c r="V453" s="13">
        <f t="shared" si="681"/>
        <v>1.4567807718899397E-3</v>
      </c>
      <c r="W453" s="13">
        <f t="shared" si="682"/>
        <v>2.3390220291229676E-2</v>
      </c>
      <c r="X453" s="13">
        <f t="shared" si="683"/>
        <v>1.6847599308743539E-2</v>
      </c>
      <c r="Y453" s="13">
        <f t="shared" si="684"/>
        <v>6.0675273454864403E-3</v>
      </c>
      <c r="Z453" s="13">
        <f t="shared" si="685"/>
        <v>1.2465689628069722E-2</v>
      </c>
      <c r="AA453" s="13">
        <f t="shared" si="686"/>
        <v>1.1074548345287165E-2</v>
      </c>
      <c r="AB453" s="13">
        <f t="shared" si="687"/>
        <v>4.9193275587390848E-3</v>
      </c>
      <c r="AC453" s="13">
        <f t="shared" si="688"/>
        <v>5.8262302619363086E-5</v>
      </c>
      <c r="AD453" s="13">
        <f t="shared" si="689"/>
        <v>5.1949818491961548E-3</v>
      </c>
      <c r="AE453" s="13">
        <f t="shared" si="690"/>
        <v>3.7418618346347814E-3</v>
      </c>
      <c r="AF453" s="13">
        <f t="shared" si="691"/>
        <v>1.3476014349947053E-3</v>
      </c>
      <c r="AG453" s="13">
        <f t="shared" si="692"/>
        <v>3.2355187655346094E-4</v>
      </c>
      <c r="AH453" s="13">
        <f t="shared" si="693"/>
        <v>2.2447089140886175E-3</v>
      </c>
      <c r="AI453" s="13">
        <f t="shared" si="694"/>
        <v>1.9942047437307184E-3</v>
      </c>
      <c r="AJ453" s="13">
        <f t="shared" si="695"/>
        <v>8.8582812117818756E-4</v>
      </c>
      <c r="AK453" s="13">
        <f t="shared" si="696"/>
        <v>2.6232393731116853E-4</v>
      </c>
      <c r="AL453" s="13">
        <f t="shared" si="697"/>
        <v>1.4912864187163287E-6</v>
      </c>
      <c r="AM453" s="13">
        <f t="shared" si="698"/>
        <v>9.2304684872409801E-4</v>
      </c>
      <c r="AN453" s="13">
        <f t="shared" si="699"/>
        <v>6.6485579258665712E-4</v>
      </c>
      <c r="AO453" s="13">
        <f t="shared" si="700"/>
        <v>2.3944246467394486E-4</v>
      </c>
      <c r="AP453" s="13">
        <f t="shared" si="701"/>
        <v>5.7488851495728062E-5</v>
      </c>
      <c r="AQ453" s="13">
        <f t="shared" si="702"/>
        <v>1.0352073672891526E-5</v>
      </c>
      <c r="AR453" s="13">
        <f t="shared" si="703"/>
        <v>3.2336554233745261E-4</v>
      </c>
      <c r="AS453" s="13">
        <f t="shared" si="704"/>
        <v>2.8727871771749305E-4</v>
      </c>
      <c r="AT453" s="13">
        <f t="shared" si="705"/>
        <v>1.276095484027836E-4</v>
      </c>
      <c r="AU453" s="13">
        <f t="shared" si="706"/>
        <v>3.7789542209379358E-5</v>
      </c>
      <c r="AV453" s="13">
        <f t="shared" si="707"/>
        <v>8.3930798180967858E-6</v>
      </c>
      <c r="AW453" s="13">
        <f t="shared" si="708"/>
        <v>2.6507696451410321E-8</v>
      </c>
      <c r="AX453" s="13">
        <f t="shared" si="709"/>
        <v>1.3667283634996786E-4</v>
      </c>
      <c r="AY453" s="13">
        <f t="shared" si="710"/>
        <v>9.8443244849520141E-5</v>
      </c>
      <c r="AZ453" s="13">
        <f t="shared" si="711"/>
        <v>3.5453542617961666E-5</v>
      </c>
      <c r="BA453" s="13">
        <f t="shared" si="712"/>
        <v>8.5122054241168641E-6</v>
      </c>
      <c r="BB453" s="13">
        <f t="shared" si="713"/>
        <v>1.5328011497288771E-6</v>
      </c>
      <c r="BC453" s="13">
        <f t="shared" si="714"/>
        <v>2.2081040083488594E-7</v>
      </c>
      <c r="BD453" s="13">
        <f t="shared" si="715"/>
        <v>3.8819166156654261E-5</v>
      </c>
      <c r="BE453" s="13">
        <f t="shared" si="716"/>
        <v>3.4487039638590184E-5</v>
      </c>
      <c r="BF453" s="13">
        <f t="shared" si="717"/>
        <v>1.531918406276502E-5</v>
      </c>
      <c r="BG453" s="13">
        <f t="shared" si="718"/>
        <v>4.5365331983298702E-6</v>
      </c>
      <c r="BH453" s="13">
        <f t="shared" si="719"/>
        <v>1.0075667236206469E-6</v>
      </c>
      <c r="BI453" s="13">
        <f t="shared" si="720"/>
        <v>1.790249352384572E-7</v>
      </c>
      <c r="BJ453" s="14">
        <f t="shared" si="721"/>
        <v>0.37278044996149262</v>
      </c>
      <c r="BK453" s="14">
        <f t="shared" si="722"/>
        <v>0.35033109455064676</v>
      </c>
      <c r="BL453" s="14">
        <f t="shared" si="723"/>
        <v>0.26447048908522225</v>
      </c>
      <c r="BM453" s="14">
        <f t="shared" si="724"/>
        <v>0.2188380103675831</v>
      </c>
      <c r="BN453" s="14">
        <f t="shared" si="725"/>
        <v>0.78111129612069508</v>
      </c>
    </row>
    <row r="454" spans="1:66" s="10" customFormat="1" x14ac:dyDescent="0.25">
      <c r="A454" t="s">
        <v>290</v>
      </c>
      <c r="B454" t="s">
        <v>293</v>
      </c>
      <c r="C454" t="s">
        <v>296</v>
      </c>
      <c r="D454" t="s">
        <v>359</v>
      </c>
      <c r="E454" s="10">
        <f>VLOOKUP(A454,home!$A$2:$E$405,3,FALSE)</f>
        <v>1.5758000000000001</v>
      </c>
      <c r="F454" s="10">
        <f>VLOOKUP(B454,home!$B$2:$E$405,3,FALSE)</f>
        <v>0.87870000000000004</v>
      </c>
      <c r="G454" s="10">
        <f>VLOOKUP(C454,away!$B$2:$E$405,4,FALSE)</f>
        <v>0.84609999999999996</v>
      </c>
      <c r="H454" s="10">
        <f>VLOOKUP(A454,away!$A$2:$E$405,3,FALSE)</f>
        <v>1.1246</v>
      </c>
      <c r="I454" s="10">
        <f>VLOOKUP(C454,away!$B$2:$E$405,3,FALSE)</f>
        <v>0.59279999999999999</v>
      </c>
      <c r="J454" s="10">
        <f>VLOOKUP(B454,home!$B$2:$E$405,4,FALSE)</f>
        <v>1.026</v>
      </c>
      <c r="K454" s="12">
        <f t="shared" si="670"/>
        <v>1.1715569847059999</v>
      </c>
      <c r="L454" s="12">
        <f t="shared" si="671"/>
        <v>0.68399611488000012</v>
      </c>
      <c r="M454" s="13">
        <f t="shared" si="672"/>
        <v>0.15636643254369706</v>
      </c>
      <c r="N454" s="13">
        <f t="shared" si="673"/>
        <v>0.18319218622012784</v>
      </c>
      <c r="O454" s="13">
        <f t="shared" si="674"/>
        <v>0.10695403235753438</v>
      </c>
      <c r="P454" s="13">
        <f t="shared" si="675"/>
        <v>0.12530274365094091</v>
      </c>
      <c r="Q454" s="13">
        <f t="shared" si="676"/>
        <v>0.10731004265487652</v>
      </c>
      <c r="R454" s="13">
        <f t="shared" si="677"/>
        <v>3.6578071301651673E-2</v>
      </c>
      <c r="S454" s="13">
        <f t="shared" si="678"/>
        <v>2.5102538490903083E-2</v>
      </c>
      <c r="T454" s="13">
        <f t="shared" si="679"/>
        <v>7.3399652263542628E-2</v>
      </c>
      <c r="U454" s="13">
        <f t="shared" si="680"/>
        <v>4.2853294920524095E-2</v>
      </c>
      <c r="V454" s="13">
        <f t="shared" si="681"/>
        <v>2.2350754317174613E-3</v>
      </c>
      <c r="W454" s="13">
        <f t="shared" si="682"/>
        <v>4.1906610000473125E-2</v>
      </c>
      <c r="X454" s="13">
        <f t="shared" si="683"/>
        <v>2.8663958428114977E-2</v>
      </c>
      <c r="Y454" s="13">
        <f t="shared" si="684"/>
        <v>9.80301810095624E-3</v>
      </c>
      <c r="Z454" s="13">
        <f t="shared" si="685"/>
        <v>8.3397528867111236E-3</v>
      </c>
      <c r="AA454" s="13">
        <f t="shared" si="686"/>
        <v>9.77049574514844E-3</v>
      </c>
      <c r="AB454" s="13">
        <f t="shared" si="687"/>
        <v>5.7233462671344559E-3</v>
      </c>
      <c r="AC454" s="13">
        <f t="shared" si="688"/>
        <v>1.1194101864811419E-4</v>
      </c>
      <c r="AD454" s="13">
        <f t="shared" si="689"/>
        <v>1.2273995412851152E-2</v>
      </c>
      <c r="AE454" s="13">
        <f t="shared" si="690"/>
        <v>8.3953651764451295E-3</v>
      </c>
      <c r="AF454" s="13">
        <f t="shared" si="691"/>
        <v>2.8711985818436576E-3</v>
      </c>
      <c r="AG454" s="13">
        <f t="shared" si="692"/>
        <v>6.5462955834334259E-4</v>
      </c>
      <c r="AH454" s="13">
        <f t="shared" si="693"/>
        <v>1.4260896433924185E-3</v>
      </c>
      <c r="AI454" s="13">
        <f t="shared" si="694"/>
        <v>1.6707452825332765E-3</v>
      </c>
      <c r="AJ454" s="13">
        <f t="shared" si="695"/>
        <v>9.7868665270822979E-4</v>
      </c>
      <c r="AK454" s="13">
        <f t="shared" si="696"/>
        <v>3.8219572793962069E-4</v>
      </c>
      <c r="AL454" s="13">
        <f t="shared" si="697"/>
        <v>3.5881145423638384E-6</v>
      </c>
      <c r="AM454" s="13">
        <f t="shared" si="698"/>
        <v>2.875937011235031E-3</v>
      </c>
      <c r="AN454" s="13">
        <f t="shared" si="699"/>
        <v>1.9671297423243602E-3</v>
      </c>
      <c r="AO454" s="13">
        <f t="shared" si="700"/>
        <v>6.7275455060737904E-4</v>
      </c>
      <c r="AP454" s="13">
        <f t="shared" si="701"/>
        <v>1.5338716629442921E-4</v>
      </c>
      <c r="AQ454" s="13">
        <f t="shared" si="702"/>
        <v>2.6229056454460524E-5</v>
      </c>
      <c r="AR454" s="13">
        <f t="shared" si="703"/>
        <v>1.9508795511020386E-4</v>
      </c>
      <c r="AS454" s="13">
        <f t="shared" si="704"/>
        <v>2.2855665644136989E-4</v>
      </c>
      <c r="AT454" s="13">
        <f t="shared" si="705"/>
        <v>1.3388357362746826E-4</v>
      </c>
      <c r="AU454" s="13">
        <f t="shared" si="706"/>
        <v>5.2284078606886817E-5</v>
      </c>
      <c r="AV454" s="13">
        <f t="shared" si="707"/>
        <v>1.5313444370203951E-5</v>
      </c>
      <c r="AW454" s="13">
        <f t="shared" si="708"/>
        <v>7.9869478765382795E-8</v>
      </c>
      <c r="AX454" s="13">
        <f t="shared" si="709"/>
        <v>5.6155401551448295E-4</v>
      </c>
      <c r="AY454" s="13">
        <f t="shared" si="710"/>
        <v>3.8410076490716957E-4</v>
      </c>
      <c r="AZ454" s="13">
        <f t="shared" si="711"/>
        <v>1.3136171545947016E-4</v>
      </c>
      <c r="BA454" s="13">
        <f t="shared" si="712"/>
        <v>2.9950301006083207E-5</v>
      </c>
      <c r="BB454" s="13">
        <f t="shared" si="713"/>
        <v>5.1214723819118687E-6</v>
      </c>
      <c r="BC454" s="13">
        <f t="shared" si="714"/>
        <v>7.0061344233858783E-7</v>
      </c>
      <c r="BD454" s="13">
        <f t="shared" si="715"/>
        <v>2.2239900559210542E-5</v>
      </c>
      <c r="BE454" s="13">
        <f t="shared" si="716"/>
        <v>2.605531083930998E-5</v>
      </c>
      <c r="BF454" s="13">
        <f t="shared" si="717"/>
        <v>1.5262640701239781E-5</v>
      </c>
      <c r="BG454" s="13">
        <f t="shared" si="718"/>
        <v>5.9603511061985157E-6</v>
      </c>
      <c r="BH454" s="13">
        <f t="shared" si="719"/>
        <v>1.7457227424417514E-6</v>
      </c>
      <c r="BI454" s="13">
        <f t="shared" si="720"/>
        <v>4.0904273445354901E-7</v>
      </c>
      <c r="BJ454" s="14">
        <f t="shared" si="721"/>
        <v>0.47527888280720171</v>
      </c>
      <c r="BK454" s="14">
        <f t="shared" si="722"/>
        <v>0.30950642001535617</v>
      </c>
      <c r="BL454" s="14">
        <f t="shared" si="723"/>
        <v>0.20703375657540557</v>
      </c>
      <c r="BM454" s="14">
        <f t="shared" si="724"/>
        <v>0.28407128266041787</v>
      </c>
      <c r="BN454" s="14">
        <f t="shared" si="725"/>
        <v>0.71570350872882837</v>
      </c>
    </row>
    <row r="455" spans="1:66" x14ac:dyDescent="0.25">
      <c r="A455" t="s">
        <v>338</v>
      </c>
      <c r="B455" t="s">
        <v>89</v>
      </c>
      <c r="C455" t="s">
        <v>86</v>
      </c>
      <c r="D455" t="s">
        <v>360</v>
      </c>
      <c r="E455" s="10">
        <f>VLOOKUP(A455,home!$A$2:$E$405,3,FALSE)</f>
        <v>1.3308</v>
      </c>
      <c r="F455" s="10">
        <f>VLOOKUP(B455,home!$B$2:$E$405,3,FALSE)</f>
        <v>0.45090000000000002</v>
      </c>
      <c r="G455" s="10">
        <f>VLOOKUP(C455,away!$B$2:$E$405,4,FALSE)</f>
        <v>0.90169999999999995</v>
      </c>
      <c r="H455" s="10">
        <f>VLOOKUP(A455,away!$A$2:$E$405,3,FALSE)</f>
        <v>0.86150000000000004</v>
      </c>
      <c r="I455" s="10">
        <f>VLOOKUP(C455,away!$B$2:$E$405,3,FALSE)</f>
        <v>0.23219999999999999</v>
      </c>
      <c r="J455" s="10">
        <f>VLOOKUP(B455,home!$B$2:$E$405,4,FALSE)</f>
        <v>0</v>
      </c>
      <c r="K455" s="12">
        <f t="shared" si="670"/>
        <v>0.54107204612399995</v>
      </c>
      <c r="L455" s="12">
        <f t="shared" si="671"/>
        <v>0</v>
      </c>
      <c r="M455" s="13">
        <f t="shared" si="672"/>
        <v>0.582123854120429</v>
      </c>
      <c r="N455" s="13">
        <f t="shared" si="673"/>
        <v>0.31497094484652938</v>
      </c>
      <c r="O455" s="13">
        <f t="shared" si="674"/>
        <v>0</v>
      </c>
      <c r="P455" s="13">
        <f t="shared" si="675"/>
        <v>0</v>
      </c>
      <c r="Q455" s="13">
        <f t="shared" si="676"/>
        <v>8.5210986798860591E-2</v>
      </c>
      <c r="R455" s="13">
        <f t="shared" si="677"/>
        <v>0</v>
      </c>
      <c r="S455" s="13">
        <f t="shared" si="678"/>
        <v>0</v>
      </c>
      <c r="T455" s="13">
        <f t="shared" si="679"/>
        <v>0</v>
      </c>
      <c r="U455" s="13">
        <f t="shared" si="680"/>
        <v>0</v>
      </c>
      <c r="V455" s="13">
        <f t="shared" si="681"/>
        <v>0</v>
      </c>
      <c r="W455" s="13">
        <f t="shared" si="682"/>
        <v>1.5368427659834885E-2</v>
      </c>
      <c r="X455" s="13">
        <f t="shared" si="683"/>
        <v>0</v>
      </c>
      <c r="Y455" s="13">
        <f t="shared" si="684"/>
        <v>0</v>
      </c>
      <c r="Z455" s="13">
        <f t="shared" si="685"/>
        <v>0</v>
      </c>
      <c r="AA455" s="13">
        <f t="shared" si="686"/>
        <v>0</v>
      </c>
      <c r="AB455" s="13">
        <f t="shared" si="687"/>
        <v>0</v>
      </c>
      <c r="AC455" s="13">
        <f t="shared" si="688"/>
        <v>0</v>
      </c>
      <c r="AD455" s="13">
        <f t="shared" si="689"/>
        <v>2.0788566499038838E-3</v>
      </c>
      <c r="AE455" s="13">
        <f t="shared" si="690"/>
        <v>0</v>
      </c>
      <c r="AF455" s="13">
        <f t="shared" si="691"/>
        <v>0</v>
      </c>
      <c r="AG455" s="13">
        <f t="shared" si="692"/>
        <v>0</v>
      </c>
      <c r="AH455" s="13">
        <f t="shared" si="693"/>
        <v>0</v>
      </c>
      <c r="AI455" s="13">
        <f t="shared" si="694"/>
        <v>0</v>
      </c>
      <c r="AJ455" s="13">
        <f t="shared" si="695"/>
        <v>0</v>
      </c>
      <c r="AK455" s="13">
        <f t="shared" si="696"/>
        <v>0</v>
      </c>
      <c r="AL455" s="13">
        <f t="shared" si="697"/>
        <v>0</v>
      </c>
      <c r="AM455" s="13">
        <f t="shared" si="698"/>
        <v>2.2496224423239572E-4</v>
      </c>
      <c r="AN455" s="13">
        <f t="shared" si="699"/>
        <v>0</v>
      </c>
      <c r="AO455" s="13">
        <f t="shared" si="700"/>
        <v>0</v>
      </c>
      <c r="AP455" s="13">
        <f t="shared" si="701"/>
        <v>0</v>
      </c>
      <c r="AQ455" s="13">
        <f t="shared" si="702"/>
        <v>0</v>
      </c>
      <c r="AR455" s="13">
        <f t="shared" si="703"/>
        <v>0</v>
      </c>
      <c r="AS455" s="13">
        <f t="shared" si="704"/>
        <v>0</v>
      </c>
      <c r="AT455" s="13">
        <f t="shared" si="705"/>
        <v>0</v>
      </c>
      <c r="AU455" s="13">
        <f t="shared" si="706"/>
        <v>0</v>
      </c>
      <c r="AV455" s="13">
        <f t="shared" si="707"/>
        <v>0</v>
      </c>
      <c r="AW455" s="13">
        <f t="shared" si="708"/>
        <v>0</v>
      </c>
      <c r="AX455" s="13">
        <f t="shared" si="709"/>
        <v>2.0286796964578219E-5</v>
      </c>
      <c r="AY455" s="13">
        <f t="shared" si="710"/>
        <v>0</v>
      </c>
      <c r="AZ455" s="13">
        <f t="shared" si="711"/>
        <v>0</v>
      </c>
      <c r="BA455" s="13">
        <f t="shared" si="712"/>
        <v>0</v>
      </c>
      <c r="BB455" s="13">
        <f t="shared" si="713"/>
        <v>0</v>
      </c>
      <c r="BC455" s="13">
        <f t="shared" si="714"/>
        <v>0</v>
      </c>
      <c r="BD455" s="13">
        <f t="shared" si="715"/>
        <v>0</v>
      </c>
      <c r="BE455" s="13">
        <f t="shared" si="716"/>
        <v>0</v>
      </c>
      <c r="BF455" s="13">
        <f t="shared" si="717"/>
        <v>0</v>
      </c>
      <c r="BG455" s="13">
        <f t="shared" si="718"/>
        <v>0</v>
      </c>
      <c r="BH455" s="13">
        <f t="shared" si="719"/>
        <v>0</v>
      </c>
      <c r="BI455" s="13">
        <f t="shared" si="720"/>
        <v>0</v>
      </c>
      <c r="BJ455" s="14">
        <f t="shared" si="721"/>
        <v>0.41787446499632569</v>
      </c>
      <c r="BK455" s="14">
        <f t="shared" si="722"/>
        <v>0.582123854120429</v>
      </c>
      <c r="BL455" s="14">
        <f t="shared" si="723"/>
        <v>0</v>
      </c>
      <c r="BM455" s="14">
        <f t="shared" si="724"/>
        <v>1.7692533350935746E-2</v>
      </c>
      <c r="BN455" s="14">
        <f t="shared" si="725"/>
        <v>0.98230578576581906</v>
      </c>
    </row>
    <row r="456" spans="1:66" x14ac:dyDescent="0.25">
      <c r="A456" t="s">
        <v>338</v>
      </c>
      <c r="B456" t="s">
        <v>94</v>
      </c>
      <c r="C456" t="s">
        <v>92</v>
      </c>
      <c r="D456" t="s">
        <v>360</v>
      </c>
      <c r="E456" s="10">
        <f>VLOOKUP(A456,home!$A$2:$E$405,3,FALSE)</f>
        <v>1.3308</v>
      </c>
      <c r="F456" s="10">
        <f>VLOOKUP(B456,home!$B$2:$E$405,3,FALSE)</f>
        <v>1.1271</v>
      </c>
      <c r="G456" s="10">
        <f>VLOOKUP(C456,away!$B$2:$E$405,4,FALSE)</f>
        <v>1.2524</v>
      </c>
      <c r="H456" s="10">
        <f>VLOOKUP(A456,away!$A$2:$E$405,3,FALSE)</f>
        <v>0.86150000000000004</v>
      </c>
      <c r="I456" s="10">
        <f>VLOOKUP(C456,away!$B$2:$E$405,3,FALSE)</f>
        <v>0.77380000000000004</v>
      </c>
      <c r="J456" s="10">
        <f>VLOOKUP(B456,home!$B$2:$E$405,4,FALSE)</f>
        <v>0</v>
      </c>
      <c r="K456" s="12">
        <f t="shared" si="670"/>
        <v>1.878530717232</v>
      </c>
      <c r="L456" s="12">
        <f t="shared" si="671"/>
        <v>0</v>
      </c>
      <c r="M456" s="13">
        <f t="shared" si="672"/>
        <v>0.15281446855567404</v>
      </c>
      <c r="N456" s="13">
        <f t="shared" si="673"/>
        <v>0.28706667321931728</v>
      </c>
      <c r="O456" s="13">
        <f t="shared" si="674"/>
        <v>0</v>
      </c>
      <c r="P456" s="13">
        <f t="shared" si="675"/>
        <v>0</v>
      </c>
      <c r="Q456" s="13">
        <f t="shared" si="676"/>
        <v>0.2696317817680442</v>
      </c>
      <c r="R456" s="13">
        <f t="shared" si="677"/>
        <v>0</v>
      </c>
      <c r="S456" s="13">
        <f t="shared" si="678"/>
        <v>0</v>
      </c>
      <c r="T456" s="13">
        <f t="shared" si="679"/>
        <v>0</v>
      </c>
      <c r="U456" s="13">
        <f t="shared" si="680"/>
        <v>0</v>
      </c>
      <c r="V456" s="13">
        <f t="shared" si="681"/>
        <v>0</v>
      </c>
      <c r="W456" s="13">
        <f t="shared" si="682"/>
        <v>0.16883719479775539</v>
      </c>
      <c r="X456" s="13">
        <f t="shared" si="683"/>
        <v>0</v>
      </c>
      <c r="Y456" s="13">
        <f t="shared" si="684"/>
        <v>0</v>
      </c>
      <c r="Z456" s="13">
        <f t="shared" si="685"/>
        <v>0</v>
      </c>
      <c r="AA456" s="13">
        <f t="shared" si="686"/>
        <v>0</v>
      </c>
      <c r="AB456" s="13">
        <f t="shared" si="687"/>
        <v>0</v>
      </c>
      <c r="AC456" s="13">
        <f t="shared" si="688"/>
        <v>0</v>
      </c>
      <c r="AD456" s="13">
        <f t="shared" si="689"/>
        <v>7.9291464159716607E-2</v>
      </c>
      <c r="AE456" s="13">
        <f t="shared" si="690"/>
        <v>0</v>
      </c>
      <c r="AF456" s="13">
        <f t="shared" si="691"/>
        <v>0</v>
      </c>
      <c r="AG456" s="13">
        <f t="shared" si="692"/>
        <v>0</v>
      </c>
      <c r="AH456" s="13">
        <f t="shared" si="693"/>
        <v>0</v>
      </c>
      <c r="AI456" s="13">
        <f t="shared" si="694"/>
        <v>0</v>
      </c>
      <c r="AJ456" s="13">
        <f t="shared" si="695"/>
        <v>0</v>
      </c>
      <c r="AK456" s="13">
        <f t="shared" si="696"/>
        <v>0</v>
      </c>
      <c r="AL456" s="13">
        <f t="shared" si="697"/>
        <v>0</v>
      </c>
      <c r="AM456" s="13">
        <f t="shared" si="698"/>
        <v>2.9790290207665562E-2</v>
      </c>
      <c r="AN456" s="13">
        <f t="shared" si="699"/>
        <v>0</v>
      </c>
      <c r="AO456" s="13">
        <f t="shared" si="700"/>
        <v>0</v>
      </c>
      <c r="AP456" s="13">
        <f t="shared" si="701"/>
        <v>0</v>
      </c>
      <c r="AQ456" s="13">
        <f t="shared" si="702"/>
        <v>0</v>
      </c>
      <c r="AR456" s="13">
        <f t="shared" si="703"/>
        <v>0</v>
      </c>
      <c r="AS456" s="13">
        <f t="shared" si="704"/>
        <v>0</v>
      </c>
      <c r="AT456" s="13">
        <f t="shared" si="705"/>
        <v>0</v>
      </c>
      <c r="AU456" s="13">
        <f t="shared" si="706"/>
        <v>0</v>
      </c>
      <c r="AV456" s="13">
        <f t="shared" si="707"/>
        <v>0</v>
      </c>
      <c r="AW456" s="13">
        <f t="shared" si="708"/>
        <v>0</v>
      </c>
      <c r="AX456" s="13">
        <f t="shared" si="709"/>
        <v>9.3269958717259096E-3</v>
      </c>
      <c r="AY456" s="13">
        <f t="shared" si="710"/>
        <v>0</v>
      </c>
      <c r="AZ456" s="13">
        <f t="shared" si="711"/>
        <v>0</v>
      </c>
      <c r="BA456" s="13">
        <f t="shared" si="712"/>
        <v>0</v>
      </c>
      <c r="BB456" s="13">
        <f t="shared" si="713"/>
        <v>0</v>
      </c>
      <c r="BC456" s="13">
        <f t="shared" si="714"/>
        <v>0</v>
      </c>
      <c r="BD456" s="13">
        <f t="shared" si="715"/>
        <v>0</v>
      </c>
      <c r="BE456" s="13">
        <f t="shared" si="716"/>
        <v>0</v>
      </c>
      <c r="BF456" s="13">
        <f t="shared" si="717"/>
        <v>0</v>
      </c>
      <c r="BG456" s="13">
        <f t="shared" si="718"/>
        <v>0</v>
      </c>
      <c r="BH456" s="13">
        <f t="shared" si="719"/>
        <v>0</v>
      </c>
      <c r="BI456" s="13">
        <f t="shared" si="720"/>
        <v>0</v>
      </c>
      <c r="BJ456" s="14">
        <f t="shared" si="721"/>
        <v>0.84394440002422499</v>
      </c>
      <c r="BK456" s="14">
        <f t="shared" si="722"/>
        <v>0.15281446855567404</v>
      </c>
      <c r="BL456" s="14">
        <f t="shared" si="723"/>
        <v>0</v>
      </c>
      <c r="BM456" s="14">
        <f t="shared" si="724"/>
        <v>0.28724594503686346</v>
      </c>
      <c r="BN456" s="14">
        <f t="shared" si="725"/>
        <v>0.70951292354303552</v>
      </c>
    </row>
    <row r="457" spans="1:66" x14ac:dyDescent="0.25">
      <c r="A457" t="s">
        <v>339</v>
      </c>
      <c r="B457" t="s">
        <v>123</v>
      </c>
      <c r="C457" t="s">
        <v>120</v>
      </c>
      <c r="D457" t="s">
        <v>360</v>
      </c>
      <c r="E457" s="10">
        <f>VLOOKUP(A457,home!$A$2:$E$405,3,FALSE)</f>
        <v>1.1719999999999999</v>
      </c>
      <c r="F457" s="10">
        <f>VLOOKUP(B457,home!$B$2:$E$405,3,FALSE)</f>
        <v>1.0428999999999999</v>
      </c>
      <c r="G457" s="10">
        <f>VLOOKUP(C457,away!$B$2:$E$405,4,FALSE)</f>
        <v>1.0428999999999999</v>
      </c>
      <c r="H457" s="10">
        <f>VLOOKUP(A457,away!$A$2:$E$405,3,FALSE)</f>
        <v>1.0484</v>
      </c>
      <c r="I457" s="10">
        <f>VLOOKUP(C457,away!$B$2:$E$405,3,FALSE)</f>
        <v>0.84789999999999999</v>
      </c>
      <c r="J457" s="10">
        <f>VLOOKUP(B457,home!$B$2:$E$405,4,FALSE)</f>
        <v>1.1657999999999999</v>
      </c>
      <c r="K457" s="12">
        <f t="shared" si="670"/>
        <v>1.2747145605199997</v>
      </c>
      <c r="L457" s="12">
        <f t="shared" si="671"/>
        <v>1.036324340088</v>
      </c>
      <c r="M457" s="13">
        <f t="shared" si="672"/>
        <v>9.915818253355678E-2</v>
      </c>
      <c r="N457" s="13">
        <f t="shared" si="673"/>
        <v>0.12639837907022475</v>
      </c>
      <c r="O457" s="13">
        <f t="shared" si="674"/>
        <v>0.10276003807841368</v>
      </c>
      <c r="P457" s="13">
        <f t="shared" si="675"/>
        <v>0.13098971677814353</v>
      </c>
      <c r="Q457" s="13">
        <f t="shared" si="676"/>
        <v>8.0560927113470945E-2</v>
      </c>
      <c r="R457" s="13">
        <f t="shared" si="677"/>
        <v>5.3246364324514898E-2</v>
      </c>
      <c r="S457" s="13">
        <f t="shared" si="678"/>
        <v>4.3259934438117605E-2</v>
      </c>
      <c r="T457" s="13">
        <f t="shared" si="679"/>
        <v>8.3487249627745244E-2</v>
      </c>
      <c r="U457" s="13">
        <f t="shared" si="680"/>
        <v>6.7873915899211809E-2</v>
      </c>
      <c r="V457" s="13">
        <f t="shared" si="681"/>
        <v>6.3496822451926558E-3</v>
      </c>
      <c r="W457" s="13">
        <f t="shared" si="682"/>
        <v>3.4230728933510611E-2</v>
      </c>
      <c r="X457" s="13">
        <f t="shared" si="683"/>
        <v>3.5474137572751592E-2</v>
      </c>
      <c r="Y457" s="13">
        <f t="shared" si="684"/>
        <v>1.8381356105136356E-2</v>
      </c>
      <c r="Z457" s="13">
        <f t="shared" si="685"/>
        <v>1.8393501123562712E-2</v>
      </c>
      <c r="AA457" s="13">
        <f t="shared" si="686"/>
        <v>2.3446463701146364E-2</v>
      </c>
      <c r="AB457" s="13">
        <f t="shared" si="687"/>
        <v>1.4943774336277459E-2</v>
      </c>
      <c r="AC457" s="13">
        <f t="shared" si="688"/>
        <v>5.2425267491636217E-4</v>
      </c>
      <c r="AD457" s="13">
        <f t="shared" si="689"/>
        <v>1.0908602147189811E-2</v>
      </c>
      <c r="AE457" s="13">
        <f t="shared" si="690"/>
        <v>1.130484992146902E-2</v>
      </c>
      <c r="AF457" s="13">
        <f t="shared" si="691"/>
        <v>5.8577455673301292E-3</v>
      </c>
      <c r="AG457" s="13">
        <f t="shared" si="692"/>
        <v>2.0235081031556015E-3</v>
      </c>
      <c r="AH457" s="13">
        <f t="shared" si="693"/>
        <v>4.7654082284460022E-3</v>
      </c>
      <c r="AI457" s="13">
        <f t="shared" si="694"/>
        <v>6.0745352556219366E-3</v>
      </c>
      <c r="AJ457" s="13">
        <f t="shared" si="695"/>
        <v>3.8716492693666809E-3</v>
      </c>
      <c r="AK457" s="13">
        <f t="shared" si="696"/>
        <v>1.6450825656294419E-3</v>
      </c>
      <c r="AL457" s="13">
        <f t="shared" si="697"/>
        <v>2.7701883053065737E-5</v>
      </c>
      <c r="AM457" s="13">
        <f t="shared" si="698"/>
        <v>2.7810707983885134E-3</v>
      </c>
      <c r="AN457" s="13">
        <f t="shared" si="699"/>
        <v>2.8820913598779836E-3</v>
      </c>
      <c r="AO457" s="13">
        <f t="shared" si="700"/>
        <v>1.4933907132994387E-3</v>
      </c>
      <c r="AP457" s="13">
        <f t="shared" si="701"/>
        <v>5.1587904848452955E-4</v>
      </c>
      <c r="AQ457" s="13">
        <f t="shared" si="702"/>
        <v>1.3365450362148884E-4</v>
      </c>
      <c r="AR457" s="13">
        <f t="shared" si="703"/>
        <v>9.8770170751884614E-4</v>
      </c>
      <c r="AS457" s="13">
        <f t="shared" si="704"/>
        <v>1.2590377480247393E-3</v>
      </c>
      <c r="AT457" s="13">
        <f t="shared" si="705"/>
        <v>8.0245687482572304E-4</v>
      </c>
      <c r="AU457" s="13">
        <f t="shared" si="706"/>
        <v>3.4096782084324127E-4</v>
      </c>
      <c r="AV457" s="13">
        <f t="shared" si="707"/>
        <v>1.0865916147441362E-4</v>
      </c>
      <c r="AW457" s="13">
        <f t="shared" si="708"/>
        <v>1.0165188485899895E-6</v>
      </c>
      <c r="AX457" s="13">
        <f t="shared" si="709"/>
        <v>5.908452400904704E-4</v>
      </c>
      <c r="AY457" s="13">
        <f t="shared" si="710"/>
        <v>6.1230730353089267E-4</v>
      </c>
      <c r="AZ457" s="13">
        <f t="shared" si="711"/>
        <v>3.1727448113135745E-4</v>
      </c>
      <c r="BA457" s="13">
        <f t="shared" si="712"/>
        <v>1.0959975576173888E-4</v>
      </c>
      <c r="BB457" s="13">
        <f t="shared" si="713"/>
        <v>2.8395223640897503E-5</v>
      </c>
      <c r="BC457" s="13">
        <f t="shared" si="714"/>
        <v>5.8853322802608595E-6</v>
      </c>
      <c r="BD457" s="13">
        <f t="shared" si="715"/>
        <v>1.7059655337470976E-4</v>
      </c>
      <c r="BE457" s="13">
        <f t="shared" si="716"/>
        <v>2.1746191056126984E-4</v>
      </c>
      <c r="BF457" s="13">
        <f t="shared" si="717"/>
        <v>1.3860093187547431E-4</v>
      </c>
      <c r="BG457" s="13">
        <f t="shared" si="718"/>
        <v>5.8892208654435877E-5</v>
      </c>
      <c r="BH457" s="13">
        <f t="shared" si="719"/>
        <v>1.8767688968247848E-5</v>
      </c>
      <c r="BI457" s="13">
        <f t="shared" si="720"/>
        <v>4.784689279027215E-6</v>
      </c>
      <c r="BJ457" s="14">
        <f t="shared" si="721"/>
        <v>0.41809787792209163</v>
      </c>
      <c r="BK457" s="14">
        <f t="shared" si="722"/>
        <v>0.2809217778565109</v>
      </c>
      <c r="BL457" s="14">
        <f t="shared" si="723"/>
        <v>0.28273515895402834</v>
      </c>
      <c r="BM457" s="14">
        <f t="shared" si="724"/>
        <v>0.40642341717318675</v>
      </c>
      <c r="BN457" s="14">
        <f t="shared" si="725"/>
        <v>0.59311360789832457</v>
      </c>
    </row>
    <row r="458" spans="1:66" x14ac:dyDescent="0.25">
      <c r="A458" t="s">
        <v>341</v>
      </c>
      <c r="B458" t="s">
        <v>154</v>
      </c>
      <c r="C458" t="s">
        <v>145</v>
      </c>
      <c r="D458" t="s">
        <v>360</v>
      </c>
      <c r="E458" s="10">
        <f>VLOOKUP(A458,home!$A$2:$E$405,3,FALSE)</f>
        <v>1.3095000000000001</v>
      </c>
      <c r="F458" s="10">
        <f>VLOOKUP(B458,home!$B$2:$E$405,3,FALSE)</f>
        <v>0.38179999999999997</v>
      </c>
      <c r="G458" s="10">
        <f>VLOOKUP(C458,away!$B$2:$E$405,4,FALSE)</f>
        <v>0.57269999999999999</v>
      </c>
      <c r="H458" s="10">
        <f>VLOOKUP(A458,away!$A$2:$E$405,3,FALSE)</f>
        <v>1.2142999999999999</v>
      </c>
      <c r="I458" s="10">
        <f>VLOOKUP(C458,away!$B$2:$E$405,3,FALSE)</f>
        <v>0.82350000000000001</v>
      </c>
      <c r="J458" s="10">
        <f>VLOOKUP(B458,home!$B$2:$E$405,4,FALSE)</f>
        <v>1.8529</v>
      </c>
      <c r="K458" s="12">
        <f t="shared" si="670"/>
        <v>0.28633115816999999</v>
      </c>
      <c r="L458" s="12">
        <f t="shared" si="671"/>
        <v>1.852855623045</v>
      </c>
      <c r="M458" s="13">
        <f t="shared" si="672"/>
        <v>0.11775056106485103</v>
      </c>
      <c r="N458" s="13">
        <f t="shared" si="673"/>
        <v>3.3715654524866107E-2</v>
      </c>
      <c r="O458" s="13">
        <f t="shared" si="674"/>
        <v>0.21817478918571284</v>
      </c>
      <c r="P458" s="13">
        <f t="shared" si="675"/>
        <v>6.2470240071040753E-2</v>
      </c>
      <c r="Q458" s="13">
        <f t="shared" si="676"/>
        <v>4.8269212042822557E-3</v>
      </c>
      <c r="R458" s="13">
        <f t="shared" si="677"/>
        <v>0.20212319247470278</v>
      </c>
      <c r="S458" s="13">
        <f t="shared" si="678"/>
        <v>8.2855887463333406E-3</v>
      </c>
      <c r="T458" s="13">
        <f t="shared" si="679"/>
        <v>8.9435880953495188E-3</v>
      </c>
      <c r="U458" s="13">
        <f t="shared" si="680"/>
        <v>5.7874167794299478E-2</v>
      </c>
      <c r="V458" s="13">
        <f t="shared" si="681"/>
        <v>4.8841731711182269E-4</v>
      </c>
      <c r="W458" s="13">
        <f t="shared" si="682"/>
        <v>4.6069931293915648E-4</v>
      </c>
      <c r="X458" s="13">
        <f t="shared" si="683"/>
        <v>8.5360931251228414E-4</v>
      </c>
      <c r="Y458" s="13">
        <f t="shared" si="684"/>
        <v>7.9080740728598123E-4</v>
      </c>
      <c r="Z458" s="13">
        <f t="shared" si="685"/>
        <v>0.12483503124151997</v>
      </c>
      <c r="AA458" s="13">
        <f t="shared" si="686"/>
        <v>3.5744159075572546E-2</v>
      </c>
      <c r="AB458" s="13">
        <f t="shared" si="687"/>
        <v>5.117333232960701E-3</v>
      </c>
      <c r="AC458" s="13">
        <f t="shared" si="688"/>
        <v>1.6195011502973324E-5</v>
      </c>
      <c r="AD458" s="13">
        <f t="shared" si="689"/>
        <v>3.2978141960497985E-5</v>
      </c>
      <c r="AE458" s="13">
        <f t="shared" si="690"/>
        <v>6.1103735769084942E-5</v>
      </c>
      <c r="AF458" s="13">
        <f t="shared" si="691"/>
        <v>5.6608200204402479E-5</v>
      </c>
      <c r="AG458" s="13">
        <f t="shared" si="692"/>
        <v>3.4962274019728086E-5</v>
      </c>
      <c r="AH458" s="13">
        <f t="shared" si="693"/>
        <v>5.7825322397212123E-2</v>
      </c>
      <c r="AI458" s="13">
        <f t="shared" si="694"/>
        <v>1.6557191533547389E-2</v>
      </c>
      <c r="AJ458" s="13">
        <f t="shared" si="695"/>
        <v>2.3704199139215707E-3</v>
      </c>
      <c r="AK458" s="13">
        <f t="shared" si="696"/>
        <v>2.2624169310079837E-4</v>
      </c>
      <c r="AL458" s="13">
        <f t="shared" si="697"/>
        <v>3.4367777015918023E-7</v>
      </c>
      <c r="AM458" s="13">
        <f t="shared" si="698"/>
        <v>1.8885339163688136E-6</v>
      </c>
      <c r="AN458" s="13">
        <f t="shared" si="699"/>
        <v>3.4991806862551512E-6</v>
      </c>
      <c r="AO458" s="13">
        <f t="shared" si="700"/>
        <v>3.2417383052891603E-6</v>
      </c>
      <c r="AP458" s="13">
        <f t="shared" si="701"/>
        <v>2.00215768246513E-6</v>
      </c>
      <c r="AQ458" s="13">
        <f t="shared" si="702"/>
        <v>9.2742728004456534E-7</v>
      </c>
      <c r="AR458" s="13">
        <f t="shared" si="703"/>
        <v>2.1428394751612873E-2</v>
      </c>
      <c r="AS458" s="13">
        <f t="shared" si="704"/>
        <v>6.1356170869532635E-3</v>
      </c>
      <c r="AT458" s="13">
        <f t="shared" si="705"/>
        <v>8.7840917329748468E-4</v>
      </c>
      <c r="AU458" s="13">
        <f t="shared" si="706"/>
        <v>8.3838638645807007E-5</v>
      </c>
      <c r="AV458" s="13">
        <f t="shared" si="707"/>
        <v>6.0014036257125103E-6</v>
      </c>
      <c r="AW458" s="13">
        <f t="shared" si="708"/>
        <v>5.0647630358917894E-9</v>
      </c>
      <c r="AX458" s="13">
        <f t="shared" si="709"/>
        <v>9.0124350586201293E-8</v>
      </c>
      <c r="AY458" s="13">
        <f t="shared" si="710"/>
        <v>1.66987409756922E-7</v>
      </c>
      <c r="AZ458" s="13">
        <f t="shared" si="711"/>
        <v>1.5470178057291622E-7</v>
      </c>
      <c r="BA458" s="13">
        <f t="shared" si="712"/>
        <v>9.5546688009867201E-8</v>
      </c>
      <c r="BB458" s="13">
        <f t="shared" si="713"/>
        <v>4.4258554535602176E-8</v>
      </c>
      <c r="BC458" s="13">
        <f t="shared" si="714"/>
        <v>1.6400942327826841E-8</v>
      </c>
      <c r="BD458" s="13">
        <f t="shared" si="715"/>
        <v>6.6172869513923182E-3</v>
      </c>
      <c r="BE458" s="13">
        <f t="shared" si="716"/>
        <v>1.8947354367353909E-3</v>
      </c>
      <c r="BF458" s="13">
        <f t="shared" si="717"/>
        <v>2.7126089601309255E-4</v>
      </c>
      <c r="BG458" s="13">
        <f t="shared" si="718"/>
        <v>2.5890148840553578E-5</v>
      </c>
      <c r="BH458" s="13">
        <f t="shared" si="719"/>
        <v>1.8532890756773472E-6</v>
      </c>
      <c r="BI458" s="13">
        <f t="shared" si="720"/>
        <v>1.0613088149250077E-7</v>
      </c>
      <c r="BJ458" s="14">
        <f t="shared" si="721"/>
        <v>4.9789059266785222E-2</v>
      </c>
      <c r="BK458" s="14">
        <f t="shared" si="722"/>
        <v>0.18901151287601983</v>
      </c>
      <c r="BL458" s="14">
        <f t="shared" si="723"/>
        <v>0.63335621120810415</v>
      </c>
      <c r="BM458" s="14">
        <f t="shared" si="724"/>
        <v>0.35793029414432642</v>
      </c>
      <c r="BN458" s="14">
        <f t="shared" si="725"/>
        <v>0.63906135852545565</v>
      </c>
    </row>
    <row r="459" spans="1:66" x14ac:dyDescent="0.25">
      <c r="A459" t="s">
        <v>344</v>
      </c>
      <c r="B459" t="s">
        <v>211</v>
      </c>
      <c r="C459" t="s">
        <v>203</v>
      </c>
      <c r="D459" t="s">
        <v>360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346</v>
      </c>
      <c r="B460" t="s">
        <v>233</v>
      </c>
      <c r="C460" t="s">
        <v>232</v>
      </c>
      <c r="D460" t="s">
        <v>360</v>
      </c>
      <c r="E460" s="10">
        <f>VLOOKUP(A460,home!$A$2:$E$405,3,FALSE)</f>
        <v>1.4510000000000001</v>
      </c>
      <c r="F460" s="10">
        <f>VLOOKUP(B460,home!$B$2:$E$405,3,FALSE)</f>
        <v>1.0338000000000001</v>
      </c>
      <c r="G460" s="10">
        <f>VLOOKUP(C460,away!$B$2:$E$405,4,FALSE)</f>
        <v>1.0338000000000001</v>
      </c>
      <c r="H460" s="10">
        <f>VLOOKUP(A460,away!$A$2:$E$405,3,FALSE)</f>
        <v>1.0980000000000001</v>
      </c>
      <c r="I460" s="10">
        <f>VLOOKUP(C460,away!$B$2:$E$405,3,FALSE)</f>
        <v>1.3661000000000001</v>
      </c>
      <c r="J460" s="10">
        <f>VLOOKUP(B460,home!$B$2:$E$405,4,FALSE)</f>
        <v>0.91069999999999995</v>
      </c>
      <c r="K460" s="12">
        <f t="shared" si="670"/>
        <v>1.5507452804400002</v>
      </c>
      <c r="L460" s="12">
        <f t="shared" si="671"/>
        <v>1.3660297824600001</v>
      </c>
      <c r="M460" s="13">
        <f t="shared" si="672"/>
        <v>5.4107900812291505E-2</v>
      </c>
      <c r="N460" s="13">
        <f t="shared" si="673"/>
        <v>8.3907571819176685E-2</v>
      </c>
      <c r="O460" s="13">
        <f t="shared" si="674"/>
        <v>7.3913003975981828E-2</v>
      </c>
      <c r="P460" s="13">
        <f t="shared" si="675"/>
        <v>0.11462024207889676</v>
      </c>
      <c r="Q460" s="13">
        <f t="shared" si="676"/>
        <v>6.505963549588431E-2</v>
      </c>
      <c r="R460" s="13">
        <f t="shared" si="677"/>
        <v>5.0483682371137789E-2</v>
      </c>
      <c r="S460" s="13">
        <f t="shared" si="678"/>
        <v>6.0701855445297714E-2</v>
      </c>
      <c r="T460" s="13">
        <f t="shared" si="679"/>
        <v>8.8873399723369759E-2</v>
      </c>
      <c r="U460" s="13">
        <f t="shared" si="680"/>
        <v>7.8287332176273955E-2</v>
      </c>
      <c r="V460" s="13">
        <f t="shared" si="681"/>
        <v>1.4287626640116355E-2</v>
      </c>
      <c r="W460" s="13">
        <f t="shared" si="682"/>
        <v>3.3630307564129769E-2</v>
      </c>
      <c r="X460" s="13">
        <f t="shared" si="683"/>
        <v>4.5940001725891084E-2</v>
      </c>
      <c r="Y460" s="13">
        <f t="shared" si="684"/>
        <v>3.1377705281915517E-2</v>
      </c>
      <c r="Z460" s="13">
        <f t="shared" si="685"/>
        <v>2.2987404549075042E-2</v>
      </c>
      <c r="AA460" s="13">
        <f t="shared" si="686"/>
        <v>3.5647609114043105E-2</v>
      </c>
      <c r="AB460" s="13">
        <f t="shared" si="687"/>
        <v>2.7640180796286145E-2</v>
      </c>
      <c r="AC460" s="13">
        <f t="shared" si="688"/>
        <v>1.8916498326005701E-3</v>
      </c>
      <c r="AD460" s="13">
        <f t="shared" si="689"/>
        <v>1.3038010183704972E-2</v>
      </c>
      <c r="AE460" s="13">
        <f t="shared" si="690"/>
        <v>1.781031021495777E-2</v>
      </c>
      <c r="AF460" s="13">
        <f t="shared" si="691"/>
        <v>1.2164707094241941E-2</v>
      </c>
      <c r="AG460" s="13">
        <f t="shared" si="692"/>
        <v>5.5391173952123148E-3</v>
      </c>
      <c r="AH460" s="13">
        <f t="shared" si="693"/>
        <v>7.8503698088732473E-3</v>
      </c>
      <c r="AI460" s="13">
        <f t="shared" si="694"/>
        <v>1.2173923930818854E-2</v>
      </c>
      <c r="AJ460" s="13">
        <f t="shared" si="695"/>
        <v>9.4393275400764583E-3</v>
      </c>
      <c r="AK460" s="13">
        <f t="shared" si="696"/>
        <v>4.879330877766961E-3</v>
      </c>
      <c r="AL460" s="13">
        <f t="shared" si="697"/>
        <v>1.6028813425482375E-4</v>
      </c>
      <c r="AM460" s="13">
        <f t="shared" si="698"/>
        <v>4.0437265517418268E-3</v>
      </c>
      <c r="AN460" s="13">
        <f t="shared" si="699"/>
        <v>5.5238509018036138E-3</v>
      </c>
      <c r="AO460" s="13">
        <f t="shared" si="700"/>
        <v>3.7728724228661332E-3</v>
      </c>
      <c r="AP460" s="13">
        <f t="shared" si="701"/>
        <v>1.7179520316857198E-3</v>
      </c>
      <c r="AQ460" s="13">
        <f t="shared" si="702"/>
        <v>5.8669341003008974E-4</v>
      </c>
      <c r="AR460" s="13">
        <f t="shared" si="703"/>
        <v>2.1447677924491342E-3</v>
      </c>
      <c r="AS460" s="13">
        <f t="shared" si="704"/>
        <v>3.3259885317802121E-3</v>
      </c>
      <c r="AT460" s="13">
        <f t="shared" si="705"/>
        <v>2.5788805092278651E-3</v>
      </c>
      <c r="AU460" s="13">
        <f t="shared" si="706"/>
        <v>1.3330622595012719E-3</v>
      </c>
      <c r="AV460" s="13">
        <f t="shared" si="707"/>
        <v>5.168100018635702E-4</v>
      </c>
      <c r="AW460" s="13">
        <f t="shared" si="708"/>
        <v>9.4319069832121994E-6</v>
      </c>
      <c r="AX460" s="13">
        <f t="shared" si="709"/>
        <v>1.0451316442505927E-3</v>
      </c>
      <c r="AY460" s="13">
        <f t="shared" si="710"/>
        <v>1.4276809526376994E-3</v>
      </c>
      <c r="AZ460" s="13">
        <f t="shared" si="711"/>
        <v>9.7512735057698108E-4</v>
      </c>
      <c r="BA460" s="13">
        <f t="shared" si="712"/>
        <v>4.4401766752649009E-4</v>
      </c>
      <c r="BB460" s="13">
        <f t="shared" si="713"/>
        <v>1.5163533944490196E-4</v>
      </c>
      <c r="BC460" s="13">
        <f t="shared" si="714"/>
        <v>4.1427677951033516E-5</v>
      </c>
      <c r="BD460" s="13">
        <f t="shared" si="715"/>
        <v>4.8830278015775039E-4</v>
      </c>
      <c r="BE460" s="13">
        <f t="shared" si="716"/>
        <v>7.5723323175536214E-4</v>
      </c>
      <c r="BF460" s="13">
        <f t="shared" si="717"/>
        <v>5.8713793016847843E-4</v>
      </c>
      <c r="BG460" s="13">
        <f t="shared" si="718"/>
        <v>3.0350045805869276E-4</v>
      </c>
      <c r="BH460" s="13">
        <f t="shared" si="719"/>
        <v>1.1766297573647404E-4</v>
      </c>
      <c r="BI460" s="13">
        <f t="shared" si="720"/>
        <v>3.6493060861172653E-5</v>
      </c>
      <c r="BJ460" s="14">
        <f t="shared" si="721"/>
        <v>0.41707088244899915</v>
      </c>
      <c r="BK460" s="14">
        <f t="shared" si="722"/>
        <v>0.2471972438960954</v>
      </c>
      <c r="BL460" s="14">
        <f t="shared" si="723"/>
        <v>0.31250460012281839</v>
      </c>
      <c r="BM460" s="14">
        <f t="shared" si="724"/>
        <v>0.55624984541796463</v>
      </c>
      <c r="BN460" s="14">
        <f t="shared" si="725"/>
        <v>0.44209203655336882</v>
      </c>
    </row>
    <row r="461" spans="1:66" x14ac:dyDescent="0.25">
      <c r="A461" t="s">
        <v>347</v>
      </c>
      <c r="B461" t="s">
        <v>255</v>
      </c>
      <c r="C461" t="s">
        <v>251</v>
      </c>
      <c r="D461" t="s">
        <v>360</v>
      </c>
      <c r="E461" s="10">
        <f>VLOOKUP(A461,home!$A$2:$E$405,3,FALSE)</f>
        <v>1.1607000000000001</v>
      </c>
      <c r="F461" s="10">
        <f>VLOOKUP(B461,home!$B$2:$E$405,3,FALSE)</f>
        <v>0.6462</v>
      </c>
      <c r="G461" s="10">
        <f>VLOOKUP(C461,away!$B$2:$E$405,4,FALSE)</f>
        <v>0.43080000000000002</v>
      </c>
      <c r="H461" s="10">
        <f>VLOOKUP(A461,away!$A$2:$E$405,3,FALSE)</f>
        <v>0.83930000000000005</v>
      </c>
      <c r="I461" s="10">
        <f>VLOOKUP(C461,away!$B$2:$E$405,3,FALSE)</f>
        <v>1.4893000000000001</v>
      </c>
      <c r="J461" s="10">
        <f>VLOOKUP(B461,home!$B$2:$E$405,4,FALSE)</f>
        <v>1.1915</v>
      </c>
      <c r="K461" s="12">
        <f t="shared" si="670"/>
        <v>0.32311910167200003</v>
      </c>
      <c r="L461" s="12">
        <f t="shared" si="671"/>
        <v>1.4893386473350001</v>
      </c>
      <c r="M461" s="13">
        <f t="shared" si="672"/>
        <v>0.16325240988467296</v>
      </c>
      <c r="N461" s="13">
        <f t="shared" si="673"/>
        <v>5.2749972027724669E-2</v>
      </c>
      <c r="O461" s="13">
        <f t="shared" si="674"/>
        <v>0.24313812331181786</v>
      </c>
      <c r="P461" s="13">
        <f t="shared" si="675"/>
        <v>7.8562571986730556E-2</v>
      </c>
      <c r="Q461" s="13">
        <f t="shared" si="676"/>
        <v>8.5222617874107613E-3</v>
      </c>
      <c r="R461" s="13">
        <f t="shared" si="677"/>
        <v>0.18105750184439665</v>
      </c>
      <c r="S461" s="13">
        <f t="shared" si="678"/>
        <v>9.4517405922681097E-3</v>
      </c>
      <c r="T461" s="13">
        <f t="shared" si="679"/>
        <v>1.2692533842697105E-2</v>
      </c>
      <c r="U461" s="13">
        <f t="shared" si="680"/>
        <v>5.8503137346937933E-2</v>
      </c>
      <c r="V461" s="13">
        <f t="shared" si="681"/>
        <v>5.0538852429977141E-4</v>
      </c>
      <c r="W461" s="13">
        <f t="shared" si="682"/>
        <v>9.1790185765392622E-4</v>
      </c>
      <c r="X461" s="13">
        <f t="shared" si="683"/>
        <v>1.3670667110645823E-3</v>
      </c>
      <c r="Y461" s="13">
        <f t="shared" si="684"/>
        <v>1.0180126431368164E-3</v>
      </c>
      <c r="Z461" s="13">
        <f t="shared" si="685"/>
        <v>8.9885311628929321E-2</v>
      </c>
      <c r="AA461" s="13">
        <f t="shared" si="686"/>
        <v>2.9043661147047421E-2</v>
      </c>
      <c r="AB461" s="13">
        <f t="shared" si="687"/>
        <v>4.692280849549966E-3</v>
      </c>
      <c r="AC461" s="13">
        <f t="shared" si="688"/>
        <v>1.5200626421693033E-5</v>
      </c>
      <c r="AD461" s="13">
        <f t="shared" si="689"/>
        <v>7.4147905917049174E-5</v>
      </c>
      <c r="AE461" s="13">
        <f t="shared" si="690"/>
        <v>1.1043134190122086E-4</v>
      </c>
      <c r="AF461" s="13">
        <f t="shared" si="691"/>
        <v>8.2234832685276619E-5</v>
      </c>
      <c r="AG461" s="13">
        <f t="shared" si="692"/>
        <v>4.0825171491769973E-5</v>
      </c>
      <c r="AH461" s="13">
        <f t="shared" si="693"/>
        <v>3.3467417109178658E-2</v>
      </c>
      <c r="AI461" s="13">
        <f t="shared" si="694"/>
        <v>1.0813961751599932E-2</v>
      </c>
      <c r="AJ461" s="13">
        <f t="shared" si="695"/>
        <v>1.7470988033461688E-3</v>
      </c>
      <c r="AK461" s="13">
        <f t="shared" si="696"/>
        <v>1.8817366528981345E-4</v>
      </c>
      <c r="AL461" s="13">
        <f t="shared" si="697"/>
        <v>2.9260218782467742E-7</v>
      </c>
      <c r="AM461" s="13">
        <f t="shared" si="698"/>
        <v>4.7917209501553842E-6</v>
      </c>
      <c r="AN461" s="13">
        <f t="shared" si="699"/>
        <v>7.1364951983112015E-6</v>
      </c>
      <c r="AO461" s="13">
        <f t="shared" si="700"/>
        <v>5.3143290526827653E-6</v>
      </c>
      <c r="AP461" s="13">
        <f t="shared" si="701"/>
        <v>2.6382785476052135E-6</v>
      </c>
      <c r="AQ461" s="13">
        <f t="shared" si="702"/>
        <v>9.8232255084582482E-7</v>
      </c>
      <c r="AR461" s="13">
        <f t="shared" si="703"/>
        <v>9.968863545436071E-3</v>
      </c>
      <c r="AS461" s="13">
        <f t="shared" si="704"/>
        <v>3.2211302334920525E-3</v>
      </c>
      <c r="AT461" s="13">
        <f t="shared" si="705"/>
        <v>5.2040435370723584E-4</v>
      </c>
      <c r="AU461" s="13">
        <f t="shared" si="706"/>
        <v>5.6050862425359934E-5</v>
      </c>
      <c r="AV461" s="13">
        <f t="shared" si="707"/>
        <v>4.527776078705791E-6</v>
      </c>
      <c r="AW461" s="13">
        <f t="shared" si="708"/>
        <v>3.9113903536605676E-9</v>
      </c>
      <c r="AX461" s="13">
        <f t="shared" si="709"/>
        <v>2.5804942814618481E-7</v>
      </c>
      <c r="AY461" s="13">
        <f t="shared" si="710"/>
        <v>3.843229862608092E-7</v>
      </c>
      <c r="AZ461" s="13">
        <f t="shared" si="711"/>
        <v>2.861935382487107E-7</v>
      </c>
      <c r="BA461" s="13">
        <f t="shared" si="712"/>
        <v>1.4207969904378414E-7</v>
      </c>
      <c r="BB461" s="13">
        <f t="shared" si="713"/>
        <v>5.2901196696908369E-8</v>
      </c>
      <c r="BC461" s="13">
        <f t="shared" si="714"/>
        <v>1.5757559346195249E-8</v>
      </c>
      <c r="BD461" s="13">
        <f t="shared" si="715"/>
        <v>2.4745022913711572E-3</v>
      </c>
      <c r="BE461" s="13">
        <f t="shared" si="716"/>
        <v>7.9955895747315395E-4</v>
      </c>
      <c r="BF461" s="13">
        <f t="shared" si="717"/>
        <v>1.2917638603626318E-4</v>
      </c>
      <c r="BG461" s="13">
        <f t="shared" si="718"/>
        <v>1.3913119271090949E-5</v>
      </c>
      <c r="BH461" s="13">
        <f t="shared" si="719"/>
        <v>1.1238986500825748E-6</v>
      </c>
      <c r="BI461" s="13">
        <f t="shared" si="720"/>
        <v>7.2630624437011068E-8</v>
      </c>
      <c r="BJ461" s="14">
        <f t="shared" si="721"/>
        <v>7.7597390572390512E-2</v>
      </c>
      <c r="BK461" s="14">
        <f t="shared" si="722"/>
        <v>0.25178798853956719</v>
      </c>
      <c r="BL461" s="14">
        <f t="shared" si="723"/>
        <v>0.57984067988372989</v>
      </c>
      <c r="BM461" s="14">
        <f t="shared" si="724"/>
        <v>0.27182814937026795</v>
      </c>
      <c r="BN461" s="14">
        <f t="shared" si="725"/>
        <v>0.72728284084275341</v>
      </c>
    </row>
    <row r="462" spans="1:66" s="15" customFormat="1" x14ac:dyDescent="0.25">
      <c r="A462" t="s">
        <v>347</v>
      </c>
      <c r="B462" t="s">
        <v>249</v>
      </c>
      <c r="C462" t="s">
        <v>256</v>
      </c>
      <c r="D462" t="s">
        <v>360</v>
      </c>
      <c r="E462" s="10">
        <f>VLOOKUP(A462,home!$A$2:$E$405,3,FALSE)</f>
        <v>1.1607000000000001</v>
      </c>
      <c r="F462" s="10">
        <f>VLOOKUP(B462,home!$B$2:$E$405,3,FALSE)</f>
        <v>1.2923</v>
      </c>
      <c r="G462" s="10">
        <f>VLOOKUP(C462,away!$B$2:$E$405,4,FALSE)</f>
        <v>0.6462</v>
      </c>
      <c r="H462" s="10">
        <f>VLOOKUP(A462,away!$A$2:$E$405,3,FALSE)</f>
        <v>0.83930000000000005</v>
      </c>
      <c r="I462" s="10">
        <f>VLOOKUP(C462,away!$B$2:$E$405,3,FALSE)</f>
        <v>1.1915</v>
      </c>
      <c r="J462" s="10">
        <f>VLOOKUP(B462,home!$B$2:$E$405,4,FALSE)</f>
        <v>1.7871999999999999</v>
      </c>
      <c r="K462" s="12">
        <f t="shared" si="670"/>
        <v>0.96928230058200004</v>
      </c>
      <c r="L462" s="12">
        <f t="shared" si="671"/>
        <v>1.7872463778400003</v>
      </c>
      <c r="M462" s="13">
        <f t="shared" si="672"/>
        <v>6.3511856217716503E-2</v>
      </c>
      <c r="N462" s="13">
        <f t="shared" si="673"/>
        <v>6.1560918108941452E-2</v>
      </c>
      <c r="O462" s="13">
        <f t="shared" si="674"/>
        <v>0.11351133497500872</v>
      </c>
      <c r="P462" s="13">
        <f t="shared" si="675"/>
        <v>0.11002452790671048</v>
      </c>
      <c r="Q462" s="13">
        <f t="shared" si="676"/>
        <v>2.9834954165287437E-2</v>
      </c>
      <c r="R462" s="13">
        <f t="shared" si="677"/>
        <v>0.10143636113893365</v>
      </c>
      <c r="S462" s="13">
        <f t="shared" si="678"/>
        <v>4.765014542953061E-2</v>
      </c>
      <c r="T462" s="13">
        <f t="shared" si="679"/>
        <v>5.3322413764932394E-2</v>
      </c>
      <c r="U462" s="13">
        <f t="shared" si="680"/>
        <v>9.8320469487412188E-2</v>
      </c>
      <c r="V462" s="13">
        <f t="shared" si="681"/>
        <v>9.1718391350400566E-3</v>
      </c>
      <c r="W462" s="13">
        <f t="shared" si="682"/>
        <v>9.6394976703627795E-3</v>
      </c>
      <c r="X462" s="13">
        <f t="shared" si="683"/>
        <v>1.7228157295552996E-2</v>
      </c>
      <c r="Y462" s="13">
        <f t="shared" si="684"/>
        <v>1.5395480861667438E-2</v>
      </c>
      <c r="Z462" s="13">
        <f t="shared" si="685"/>
        <v>6.0430589675609762E-2</v>
      </c>
      <c r="AA462" s="13">
        <f t="shared" si="686"/>
        <v>5.8574300986301883E-2</v>
      </c>
      <c r="AB462" s="13">
        <f t="shared" si="687"/>
        <v>2.8387516607492599E-2</v>
      </c>
      <c r="AC462" s="13">
        <f t="shared" si="688"/>
        <v>9.9305008836639459E-4</v>
      </c>
      <c r="AD462" s="13">
        <f t="shared" si="689"/>
        <v>2.3358486195960153E-3</v>
      </c>
      <c r="AE462" s="13">
        <f t="shared" si="690"/>
        <v>4.1747369845555431E-3</v>
      </c>
      <c r="AF462" s="13">
        <f t="shared" si="691"/>
        <v>3.7306417770407905E-3</v>
      </c>
      <c r="AG462" s="13">
        <f t="shared" si="692"/>
        <v>2.2225253343449111E-3</v>
      </c>
      <c r="AH462" s="13">
        <f t="shared" si="693"/>
        <v>2.7001088127117222E-2</v>
      </c>
      <c r="AI462" s="13">
        <f t="shared" si="694"/>
        <v>2.6171676818069506E-2</v>
      </c>
      <c r="AJ462" s="13">
        <f t="shared" si="695"/>
        <v>1.2683871558153504E-2</v>
      </c>
      <c r="AK462" s="13">
        <f t="shared" si="696"/>
        <v>4.0980840680578763E-3</v>
      </c>
      <c r="AL462" s="13">
        <f t="shared" si="697"/>
        <v>6.8812265089964104E-5</v>
      </c>
      <c r="AM462" s="13">
        <f t="shared" si="698"/>
        <v>4.5281934476266311E-4</v>
      </c>
      <c r="AN462" s="13">
        <f t="shared" si="699"/>
        <v>8.092997337429519E-4</v>
      </c>
      <c r="AO462" s="13">
        <f t="shared" si="700"/>
        <v>7.2320900885948383E-4</v>
      </c>
      <c r="AP462" s="13">
        <f t="shared" si="701"/>
        <v>4.3085089383512298E-4</v>
      </c>
      <c r="AQ462" s="13">
        <f t="shared" si="702"/>
        <v>1.9250917484898755E-4</v>
      </c>
      <c r="AR462" s="13">
        <f t="shared" si="703"/>
        <v>9.651519390585785E-3</v>
      </c>
      <c r="AS462" s="13">
        <f t="shared" si="704"/>
        <v>9.3550469190187713E-3</v>
      </c>
      <c r="AT462" s="13">
        <f t="shared" si="705"/>
        <v>4.5338406998595331E-3</v>
      </c>
      <c r="AU462" s="13">
        <f t="shared" si="706"/>
        <v>1.4648571813440515E-3</v>
      </c>
      <c r="AV462" s="13">
        <f t="shared" si="707"/>
        <v>3.5496503468930644E-4</v>
      </c>
      <c r="AW462" s="13">
        <f t="shared" si="708"/>
        <v>3.3112964306492092E-6</v>
      </c>
      <c r="AX462" s="13">
        <f t="shared" si="709"/>
        <v>7.3151629373264637E-5</v>
      </c>
      <c r="AY462" s="13">
        <f t="shared" si="710"/>
        <v>1.3073998463046136E-4</v>
      </c>
      <c r="AZ462" s="13">
        <f t="shared" si="711"/>
        <v>1.1683228198482471E-4</v>
      </c>
      <c r="BA462" s="13">
        <f t="shared" si="712"/>
        <v>6.9602690930719812E-5</v>
      </c>
      <c r="BB462" s="13">
        <f t="shared" si="713"/>
        <v>3.1099289313461515E-5</v>
      </c>
      <c r="BC462" s="13">
        <f t="shared" si="714"/>
        <v>1.1116418435776471E-5</v>
      </c>
      <c r="BD462" s="13">
        <f t="shared" si="715"/>
        <v>2.8749405119128219E-3</v>
      </c>
      <c r="BE462" s="13">
        <f t="shared" si="716"/>
        <v>2.7866289534232529E-3</v>
      </c>
      <c r="BF462" s="13">
        <f t="shared" si="717"/>
        <v>1.3505150614212507E-3</v>
      </c>
      <c r="BG462" s="13">
        <f t="shared" si="718"/>
        <v>4.3634344856834377E-4</v>
      </c>
      <c r="BH462" s="13">
        <f t="shared" si="719"/>
        <v>1.0573499541805193E-4</v>
      </c>
      <c r="BI462" s="13">
        <f t="shared" si="720"/>
        <v>2.0497411922167329E-5</v>
      </c>
      <c r="BJ462" s="14">
        <f t="shared" si="721"/>
        <v>0.20248640503299947</v>
      </c>
      <c r="BK462" s="14">
        <f t="shared" si="722"/>
        <v>0.23155097102708444</v>
      </c>
      <c r="BL462" s="14">
        <f t="shared" si="723"/>
        <v>0.50311959337471046</v>
      </c>
      <c r="BM462" s="14">
        <f t="shared" si="724"/>
        <v>0.51758017790960609</v>
      </c>
      <c r="BN462" s="14">
        <f t="shared" si="725"/>
        <v>0.47987995251259818</v>
      </c>
    </row>
    <row r="463" spans="1:66" x14ac:dyDescent="0.25">
      <c r="A463" t="s">
        <v>348</v>
      </c>
      <c r="B463" t="s">
        <v>269</v>
      </c>
      <c r="C463" t="s">
        <v>265</v>
      </c>
      <c r="D463" t="s">
        <v>360</v>
      </c>
      <c r="E463" s="10">
        <f>VLOOKUP(A463,home!$A$2:$E$405,3,FALSE)</f>
        <v>1.2707999999999999</v>
      </c>
      <c r="F463" s="10">
        <f>VLOOKUP(B463,home!$B$2:$E$405,3,FALSE)</f>
        <v>1.9673</v>
      </c>
      <c r="G463" s="10">
        <f>VLOOKUP(C463,away!$B$2:$E$405,4,FALSE)</f>
        <v>1.1803999999999999</v>
      </c>
      <c r="H463" s="10">
        <f>VLOOKUP(A463,away!$A$2:$E$405,3,FALSE)</f>
        <v>1.2917000000000001</v>
      </c>
      <c r="I463" s="10">
        <f>VLOOKUP(C463,away!$B$2:$E$405,3,FALSE)</f>
        <v>0.3871</v>
      </c>
      <c r="J463" s="10">
        <f>VLOOKUP(B463,home!$B$2:$E$405,4,FALSE)</f>
        <v>0</v>
      </c>
      <c r="K463" s="12">
        <f t="shared" si="670"/>
        <v>2.9510529291359995</v>
      </c>
      <c r="L463" s="12">
        <f t="shared" si="671"/>
        <v>0</v>
      </c>
      <c r="M463" s="13">
        <f t="shared" si="672"/>
        <v>5.228462495035234E-2</v>
      </c>
      <c r="N463" s="13">
        <f t="shared" si="673"/>
        <v>0.15429469560851444</v>
      </c>
      <c r="O463" s="13">
        <f t="shared" si="674"/>
        <v>0</v>
      </c>
      <c r="P463" s="13">
        <f t="shared" si="675"/>
        <v>0</v>
      </c>
      <c r="Q463" s="13">
        <f t="shared" si="676"/>
        <v>0.22766590671282702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0.2239513802897638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0.1652230941970394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9.7516419218217187E-2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4.7962685762128983E-2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0.91661418178849086</v>
      </c>
      <c r="BK463" s="14">
        <f t="shared" si="722"/>
        <v>5.228462495035234E-2</v>
      </c>
      <c r="BL463" s="14">
        <f t="shared" si="723"/>
        <v>0</v>
      </c>
      <c r="BM463" s="14">
        <f t="shared" si="724"/>
        <v>0.53465357946714942</v>
      </c>
      <c r="BN463" s="14">
        <f t="shared" si="725"/>
        <v>0.43424522727169379</v>
      </c>
    </row>
    <row r="464" spans="1:66" x14ac:dyDescent="0.25">
      <c r="A464" t="s">
        <v>349</v>
      </c>
      <c r="B464" t="s">
        <v>288</v>
      </c>
      <c r="C464" t="s">
        <v>274</v>
      </c>
      <c r="D464" t="s">
        <v>360</v>
      </c>
      <c r="E464" s="10">
        <f>VLOOKUP(A464,home!$A$2:$E$405,3,FALSE)</f>
        <v>1.4559</v>
      </c>
      <c r="F464" s="10">
        <f>VLOOKUP(B464,home!$B$2:$E$405,3,FALSE)</f>
        <v>0.68689999999999996</v>
      </c>
      <c r="G464" s="10">
        <f>VLOOKUP(C464,away!$B$2:$E$405,4,FALSE)</f>
        <v>0.8831</v>
      </c>
      <c r="H464" s="10">
        <f>VLOOKUP(A464,away!$A$2:$E$405,3,FALSE)</f>
        <v>1.0662</v>
      </c>
      <c r="I464" s="10">
        <f>VLOOKUP(C464,away!$B$2:$E$405,3,FALSE)</f>
        <v>1.2059</v>
      </c>
      <c r="J464" s="10">
        <f>VLOOKUP(B464,home!$B$2:$E$405,4,FALSE)</f>
        <v>0.82069999999999999</v>
      </c>
      <c r="K464" s="12">
        <f t="shared" si="670"/>
        <v>0.88315096370099988</v>
      </c>
      <c r="L464" s="12">
        <f t="shared" si="671"/>
        <v>1.055199087006</v>
      </c>
      <c r="M464" s="13">
        <f t="shared" si="672"/>
        <v>0.14394124972064243</v>
      </c>
      <c r="N464" s="13">
        <f t="shared" si="673"/>
        <v>0.12712185340711163</v>
      </c>
      <c r="O464" s="13">
        <f t="shared" si="674"/>
        <v>0.15188667528772451</v>
      </c>
      <c r="P464" s="13">
        <f t="shared" si="675"/>
        <v>0.13413886365369473</v>
      </c>
      <c r="Q464" s="13">
        <f t="shared" si="676"/>
        <v>5.6133893671973918E-2</v>
      </c>
      <c r="R464" s="13">
        <f t="shared" si="677"/>
        <v>8.0135340545991834E-2</v>
      </c>
      <c r="S464" s="13">
        <f t="shared" si="678"/>
        <v>3.1251004797487388E-2</v>
      </c>
      <c r="T464" s="13">
        <f t="shared" si="679"/>
        <v>5.9232433352758754E-2</v>
      </c>
      <c r="U464" s="13">
        <f t="shared" si="680"/>
        <v>7.0771603229700483E-2</v>
      </c>
      <c r="V464" s="13">
        <f t="shared" si="681"/>
        <v>3.2358682446305166E-3</v>
      </c>
      <c r="W464" s="13">
        <f t="shared" si="682"/>
        <v>1.652490076423108E-2</v>
      </c>
      <c r="X464" s="13">
        <f t="shared" si="683"/>
        <v>1.7437060199281384E-2</v>
      </c>
      <c r="Y464" s="13">
        <f t="shared" si="684"/>
        <v>9.1997850011751869E-3</v>
      </c>
      <c r="Z464" s="13">
        <f t="shared" si="685"/>
        <v>2.8186246060348492E-2</v>
      </c>
      <c r="AA464" s="13">
        <f t="shared" si="686"/>
        <v>2.4892710371310276E-2</v>
      </c>
      <c r="AB464" s="13">
        <f t="shared" si="687"/>
        <v>1.0992010576776271E-2</v>
      </c>
      <c r="AC464" s="13">
        <f t="shared" si="688"/>
        <v>1.8846911939342348E-4</v>
      </c>
      <c r="AD464" s="13">
        <f t="shared" si="689"/>
        <v>3.6484955087485167E-3</v>
      </c>
      <c r="AE464" s="13">
        <f t="shared" si="690"/>
        <v>3.8498891297769258E-3</v>
      </c>
      <c r="AF464" s="13">
        <f t="shared" si="691"/>
        <v>2.0311997474074675E-3</v>
      </c>
      <c r="AG464" s="13">
        <f t="shared" si="692"/>
        <v>7.1444003966372586E-4</v>
      </c>
      <c r="AH464" s="13">
        <f t="shared" si="693"/>
        <v>7.4355252772515474E-3</v>
      </c>
      <c r="AI464" s="13">
        <f t="shared" si="694"/>
        <v>6.5666913142278472E-3</v>
      </c>
      <c r="AJ464" s="13">
        <f t="shared" si="695"/>
        <v>2.899689881243654E-3</v>
      </c>
      <c r="AK464" s="13">
        <f t="shared" si="696"/>
        <v>8.5362130435145717E-4</v>
      </c>
      <c r="AL464" s="13">
        <f t="shared" si="697"/>
        <v>7.0253755774140258E-6</v>
      </c>
      <c r="AM464" s="13">
        <f t="shared" si="698"/>
        <v>6.4443446492200458E-4</v>
      </c>
      <c r="AN464" s="13">
        <f t="shared" si="699"/>
        <v>6.800066590208993E-4</v>
      </c>
      <c r="AO464" s="13">
        <f t="shared" si="700"/>
        <v>3.5877120287842659E-4</v>
      </c>
      <c r="AP464" s="13">
        <f t="shared" si="701"/>
        <v>1.2619168190712004E-4</v>
      </c>
      <c r="AQ464" s="13">
        <f t="shared" si="702"/>
        <v>3.3289336884036156E-5</v>
      </c>
      <c r="AR464" s="13">
        <f t="shared" si="703"/>
        <v>1.5691918967931742E-3</v>
      </c>
      <c r="AS464" s="13">
        <f t="shared" si="704"/>
        <v>1.3858333358846915E-3</v>
      </c>
      <c r="AT464" s="13">
        <f t="shared" si="705"/>
        <v>6.1195002305776825E-4</v>
      </c>
      <c r="AU464" s="13">
        <f t="shared" si="706"/>
        <v>1.8014808420010575E-4</v>
      </c>
      <c r="AV464" s="13">
        <f t="shared" si="707"/>
        <v>3.9774488542553067E-5</v>
      </c>
      <c r="AW464" s="13">
        <f t="shared" si="708"/>
        <v>1.8185967047197614E-7</v>
      </c>
      <c r="AX464" s="13">
        <f t="shared" si="709"/>
        <v>9.4855486456334401E-5</v>
      </c>
      <c r="AY464" s="13">
        <f t="shared" si="710"/>
        <v>1.0009142270623404E-4</v>
      </c>
      <c r="AZ464" s="13">
        <f t="shared" si="711"/>
        <v>5.2808188928374884E-5</v>
      </c>
      <c r="BA464" s="13">
        <f t="shared" si="712"/>
        <v>1.8574384247887176E-5</v>
      </c>
      <c r="BB464" s="13">
        <f t="shared" si="713"/>
        <v>4.8999183250172936E-6</v>
      </c>
      <c r="BC464" s="13">
        <f t="shared" si="714"/>
        <v>1.0340778685924438E-6</v>
      </c>
      <c r="BD464" s="13">
        <f t="shared" si="715"/>
        <v>2.759683094722283E-4</v>
      </c>
      <c r="BE464" s="13">
        <f t="shared" si="716"/>
        <v>2.437216784613342E-4</v>
      </c>
      <c r="BF464" s="13">
        <f t="shared" si="717"/>
        <v>1.0762151760397625E-4</v>
      </c>
      <c r="BG464" s="13">
        <f t="shared" si="718"/>
        <v>3.1682015662305253E-5</v>
      </c>
      <c r="BH464" s="13">
        <f t="shared" si="719"/>
        <v>6.9950006660387641E-6</v>
      </c>
      <c r="BI464" s="13">
        <f t="shared" si="720"/>
        <v>1.2355283158602545E-6</v>
      </c>
      <c r="BJ464" s="14">
        <f t="shared" si="721"/>
        <v>0.29800890764627347</v>
      </c>
      <c r="BK464" s="14">
        <f t="shared" si="722"/>
        <v>0.31286257233413206</v>
      </c>
      <c r="BL464" s="14">
        <f t="shared" si="723"/>
        <v>0.3608879896672379</v>
      </c>
      <c r="BM464" s="14">
        <f t="shared" si="724"/>
        <v>0.30648792985781714</v>
      </c>
      <c r="BN464" s="14">
        <f t="shared" si="725"/>
        <v>0.69335787628713907</v>
      </c>
    </row>
    <row r="465" spans="1:66" x14ac:dyDescent="0.25">
      <c r="A465" t="s">
        <v>349</v>
      </c>
      <c r="B465" t="s">
        <v>289</v>
      </c>
      <c r="C465" t="s">
        <v>286</v>
      </c>
      <c r="D465" t="s">
        <v>360</v>
      </c>
      <c r="E465" s="10">
        <f>VLOOKUP(A465,home!$A$2:$E$405,3,FALSE)</f>
        <v>1.4559</v>
      </c>
      <c r="F465" s="10">
        <f>VLOOKUP(B465,home!$B$2:$E$405,3,FALSE)</f>
        <v>0.76319999999999999</v>
      </c>
      <c r="G465" s="10">
        <f>VLOOKUP(C465,away!$B$2:$E$405,4,FALSE)</f>
        <v>1.5264</v>
      </c>
      <c r="H465" s="10">
        <f>VLOOKUP(A465,away!$A$2:$E$405,3,FALSE)</f>
        <v>1.0662</v>
      </c>
      <c r="I465" s="10">
        <f>VLOOKUP(C465,away!$B$2:$E$405,3,FALSE)</f>
        <v>0.62529999999999997</v>
      </c>
      <c r="J465" s="10">
        <f>VLOOKUP(B465,home!$B$2:$E$405,4,FALSE)</f>
        <v>1.1463000000000001</v>
      </c>
      <c r="K465" s="12">
        <f t="shared" si="670"/>
        <v>1.696048492032</v>
      </c>
      <c r="L465" s="12">
        <f t="shared" si="671"/>
        <v>0.76423231801800007</v>
      </c>
      <c r="M465" s="13">
        <f t="shared" si="672"/>
        <v>8.5410963342609017E-2</v>
      </c>
      <c r="N465" s="13">
        <f t="shared" si="673"/>
        <v>0.14486113558023245</v>
      </c>
      <c r="O465" s="13">
        <f t="shared" si="674"/>
        <v>6.5273818499472516E-2</v>
      </c>
      <c r="P465" s="13">
        <f t="shared" si="675"/>
        <v>0.11070756143520082</v>
      </c>
      <c r="Q465" s="13">
        <f t="shared" si="676"/>
        <v>0.1228457552774482</v>
      </c>
      <c r="R465" s="13">
        <f t="shared" si="677"/>
        <v>2.4942180808869042E-2</v>
      </c>
      <c r="S465" s="13">
        <f t="shared" si="678"/>
        <v>3.5874095313050192E-2</v>
      </c>
      <c r="T465" s="13">
        <f t="shared" si="679"/>
        <v>9.3882696314356195E-2</v>
      </c>
      <c r="U465" s="13">
        <f t="shared" si="680"/>
        <v>4.230314814887183E-2</v>
      </c>
      <c r="V465" s="13">
        <f t="shared" si="681"/>
        <v>5.166567558091968E-3</v>
      </c>
      <c r="W465" s="13">
        <f t="shared" si="682"/>
        <v>6.9450785996949371E-2</v>
      </c>
      <c r="X465" s="13">
        <f t="shared" si="683"/>
        <v>5.3076535170620671E-2</v>
      </c>
      <c r="Y465" s="13">
        <f t="shared" si="684"/>
        <v>2.0281401752903671E-2</v>
      </c>
      <c r="Z465" s="13">
        <f t="shared" si="685"/>
        <v>6.353873551995356E-3</v>
      </c>
      <c r="AA465" s="13">
        <f t="shared" si="686"/>
        <v>1.0776477656423731E-2</v>
      </c>
      <c r="AB465" s="13">
        <f t="shared" si="687"/>
        <v>9.1387143392970081E-3</v>
      </c>
      <c r="AC465" s="13">
        <f t="shared" si="688"/>
        <v>4.185485043151062E-4</v>
      </c>
      <c r="AD465" s="13">
        <f t="shared" si="689"/>
        <v>2.9447975215140771E-2</v>
      </c>
      <c r="AE465" s="13">
        <f t="shared" si="690"/>
        <v>2.2505094359603645E-2</v>
      </c>
      <c r="AF465" s="13">
        <f t="shared" si="691"/>
        <v>8.5995602148268551E-3</v>
      </c>
      <c r="AG465" s="13">
        <f t="shared" si="692"/>
        <v>2.1906872789708332E-3</v>
      </c>
      <c r="AH465" s="13">
        <f t="shared" si="693"/>
        <v>1.2139588782586685E-3</v>
      </c>
      <c r="AI465" s="13">
        <f t="shared" si="694"/>
        <v>2.0589331248594728E-3</v>
      </c>
      <c r="AJ465" s="13">
        <f t="shared" si="695"/>
        <v>1.7460252108063218E-3</v>
      </c>
      <c r="AK465" s="13">
        <f t="shared" si="696"/>
        <v>9.8711447527930559E-4</v>
      </c>
      <c r="AL465" s="13">
        <f t="shared" si="697"/>
        <v>2.1700485484143998E-5</v>
      </c>
      <c r="AM465" s="13">
        <f t="shared" si="698"/>
        <v>9.9890387914070428E-3</v>
      </c>
      <c r="AN465" s="13">
        <f t="shared" si="699"/>
        <v>7.6339462703287255E-3</v>
      </c>
      <c r="AO465" s="13">
        <f t="shared" si="700"/>
        <v>2.9170542268990938E-3</v>
      </c>
      <c r="AP465" s="13">
        <f t="shared" si="701"/>
        <v>7.4310237120243331E-4</v>
      </c>
      <c r="AQ465" s="13">
        <f t="shared" si="702"/>
        <v>1.4197571191717695E-4</v>
      </c>
      <c r="AR465" s="13">
        <f t="shared" si="703"/>
        <v>1.8554932150203072E-4</v>
      </c>
      <c r="AS465" s="13">
        <f t="shared" si="704"/>
        <v>3.1470064693107995E-4</v>
      </c>
      <c r="AT465" s="13">
        <f t="shared" si="705"/>
        <v>2.6687377883447661E-4</v>
      </c>
      <c r="AU465" s="13">
        <f t="shared" si="706"/>
        <v>1.5087695671836516E-4</v>
      </c>
      <c r="AV465" s="13">
        <f t="shared" si="707"/>
        <v>6.3973658731140116E-5</v>
      </c>
      <c r="AW465" s="13">
        <f t="shared" si="708"/>
        <v>7.8132300841910265E-7</v>
      </c>
      <c r="AX465" s="13">
        <f t="shared" si="709"/>
        <v>2.8236490298358457E-3</v>
      </c>
      <c r="AY465" s="13">
        <f t="shared" si="710"/>
        <v>2.1579238433407253E-3</v>
      </c>
      <c r="AZ465" s="13">
        <f t="shared" si="711"/>
        <v>8.2457757045129693E-4</v>
      </c>
      <c r="BA465" s="13">
        <f t="shared" si="712"/>
        <v>2.1005627601721516E-4</v>
      </c>
      <c r="BB465" s="13">
        <f t="shared" si="713"/>
        <v>4.0132948683716289E-5</v>
      </c>
      <c r="BC465" s="13">
        <f t="shared" si="714"/>
        <v>6.1341792802907914E-6</v>
      </c>
      <c r="BD465" s="13">
        <f t="shared" si="715"/>
        <v>2.3633798013027335E-5</v>
      </c>
      <c r="BE465" s="13">
        <f t="shared" si="716"/>
        <v>4.0084067480983886E-5</v>
      </c>
      <c r="BF465" s="13">
        <f t="shared" si="717"/>
        <v>3.3992261102815837E-5</v>
      </c>
      <c r="BG465" s="13">
        <f t="shared" si="718"/>
        <v>1.9217507728062934E-5</v>
      </c>
      <c r="BH465" s="13">
        <f t="shared" si="719"/>
        <v>8.1484562506986094E-6</v>
      </c>
      <c r="BI465" s="13">
        <f t="shared" si="720"/>
        <v>2.7640353872772198E-6</v>
      </c>
      <c r="BJ465" s="14">
        <f t="shared" si="721"/>
        <v>0.59462921838041649</v>
      </c>
      <c r="BK465" s="14">
        <f t="shared" si="722"/>
        <v>0.23975736048209198</v>
      </c>
      <c r="BL465" s="14">
        <f t="shared" si="723"/>
        <v>0.15955018563081785</v>
      </c>
      <c r="BM465" s="14">
        <f t="shared" si="724"/>
        <v>0.4440920805811569</v>
      </c>
      <c r="BN465" s="14">
        <f t="shared" si="725"/>
        <v>0.55404141494383197</v>
      </c>
    </row>
    <row r="466" spans="1:66" x14ac:dyDescent="0.25">
      <c r="A466" t="s">
        <v>290</v>
      </c>
      <c r="B466" t="s">
        <v>305</v>
      </c>
      <c r="C466" t="s">
        <v>297</v>
      </c>
      <c r="D466" t="s">
        <v>360</v>
      </c>
      <c r="E466" s="10">
        <f>VLOOKUP(A466,home!$A$2:$E$405,3,FALSE)</f>
        <v>1.5758000000000001</v>
      </c>
      <c r="F466" s="10">
        <f>VLOOKUP(B466,home!$B$2:$E$405,3,FALSE)</f>
        <v>1.4052</v>
      </c>
      <c r="G466" s="10">
        <f>VLOOKUP(C466,away!$B$2:$E$405,4,FALSE)</f>
        <v>1.2692000000000001</v>
      </c>
      <c r="H466" s="10">
        <f>VLOOKUP(A466,away!$A$2:$E$405,3,FALSE)</f>
        <v>1.1246</v>
      </c>
      <c r="I466" s="10">
        <f>VLOOKUP(C466,away!$B$2:$E$405,3,FALSE)</f>
        <v>1.2597</v>
      </c>
      <c r="J466" s="10">
        <f>VLOOKUP(B466,home!$B$2:$E$405,4,FALSE)</f>
        <v>0.88919999999999999</v>
      </c>
      <c r="K466" s="12">
        <f t="shared" si="670"/>
        <v>2.8104075318720008</v>
      </c>
      <c r="L466" s="12">
        <f t="shared" si="671"/>
        <v>1.2596928449040001</v>
      </c>
      <c r="M466" s="13">
        <f t="shared" si="672"/>
        <v>1.7075674420312614E-2</v>
      </c>
      <c r="N466" s="13">
        <f t="shared" si="673"/>
        <v>4.7989604002640629E-2</v>
      </c>
      <c r="O466" s="13">
        <f t="shared" si="674"/>
        <v>2.151010488917806E-2</v>
      </c>
      <c r="P466" s="13">
        <f t="shared" si="675"/>
        <v>6.0452160791902763E-2</v>
      </c>
      <c r="Q466" s="13">
        <f t="shared" si="676"/>
        <v>6.7435172270287988E-2</v>
      </c>
      <c r="R466" s="13">
        <f t="shared" si="677"/>
        <v>1.3548062611016076E-2</v>
      </c>
      <c r="S466" s="13">
        <f t="shared" si="678"/>
        <v>5.3503944477631397E-2</v>
      </c>
      <c r="T466" s="13">
        <f t="shared" si="679"/>
        <v>8.4947604003750413E-2</v>
      </c>
      <c r="U466" s="13">
        <f t="shared" si="680"/>
        <v>3.8075577204273021E-2</v>
      </c>
      <c r="V466" s="13">
        <f t="shared" si="681"/>
        <v>2.104637258924472E-2</v>
      </c>
      <c r="W466" s="13">
        <f t="shared" si="682"/>
        <v>6.3173438687167738E-2</v>
      </c>
      <c r="X466" s="13">
        <f t="shared" si="683"/>
        <v>7.957912870220675E-2</v>
      </c>
      <c r="Y466" s="13">
        <f t="shared" si="684"/>
        <v>5.0122629514932196E-2</v>
      </c>
      <c r="Z466" s="13">
        <f t="shared" si="685"/>
        <v>5.6887991778027868E-3</v>
      </c>
      <c r="AA466" s="13">
        <f t="shared" si="686"/>
        <v>1.5987844056604195E-2</v>
      </c>
      <c r="AB466" s="13">
        <f t="shared" si="687"/>
        <v>2.2466178677537724E-2</v>
      </c>
      <c r="AC466" s="13">
        <f t="shared" si="688"/>
        <v>4.656839125845285E-3</v>
      </c>
      <c r="AD466" s="13">
        <f t="shared" si="689"/>
        <v>4.4385776975167573E-2</v>
      </c>
      <c r="AE466" s="13">
        <f t="shared" si="690"/>
        <v>5.5912445671123308E-2</v>
      </c>
      <c r="AF466" s="13">
        <f t="shared" si="691"/>
        <v>3.5216253876498828E-2</v>
      </c>
      <c r="AG466" s="13">
        <f t="shared" si="692"/>
        <v>1.4787221010849448E-2</v>
      </c>
      <c r="AH466" s="13">
        <f t="shared" si="693"/>
        <v>1.7915349050934819E-3</v>
      </c>
      <c r="AI466" s="13">
        <f t="shared" si="694"/>
        <v>5.0349431908863112E-3</v>
      </c>
      <c r="AJ466" s="13">
        <f t="shared" si="695"/>
        <v>7.0751211331072693E-3</v>
      </c>
      <c r="AK466" s="13">
        <f t="shared" si="696"/>
        <v>6.6279912404638101E-3</v>
      </c>
      <c r="AL466" s="13">
        <f t="shared" si="697"/>
        <v>6.5945503688625412E-4</v>
      </c>
      <c r="AM466" s="13">
        <f t="shared" si="698"/>
        <v>2.4948424383800339E-2</v>
      </c>
      <c r="AN466" s="13">
        <f t="shared" si="699"/>
        <v>3.1427351687901776E-2</v>
      </c>
      <c r="AO466" s="13">
        <f t="shared" si="700"/>
        <v>1.9794405027765759E-2</v>
      </c>
      <c r="AP466" s="13">
        <f t="shared" si="701"/>
        <v>8.3116234608694318E-3</v>
      </c>
      <c r="AQ466" s="13">
        <f t="shared" si="702"/>
        <v>2.6175231507983608E-3</v>
      </c>
      <c r="AR466" s="13">
        <f t="shared" si="703"/>
        <v>4.5135674026840536E-4</v>
      </c>
      <c r="AS466" s="13">
        <f t="shared" si="704"/>
        <v>1.2684963824115207E-3</v>
      </c>
      <c r="AT466" s="13">
        <f t="shared" si="705"/>
        <v>1.7824958936408625E-3</v>
      </c>
      <c r="AU466" s="13">
        <f t="shared" si="706"/>
        <v>1.6698466283397307E-3</v>
      </c>
      <c r="AV466" s="13">
        <f t="shared" si="707"/>
        <v>1.1732373853392613E-3</v>
      </c>
      <c r="AW466" s="13">
        <f t="shared" si="708"/>
        <v>6.4850996256755997E-5</v>
      </c>
      <c r="AX466" s="13">
        <f t="shared" si="709"/>
        <v>1.1685873299428603E-2</v>
      </c>
      <c r="AY466" s="13">
        <f t="shared" si="710"/>
        <v>1.472061098174491E-2</v>
      </c>
      <c r="AZ466" s="13">
        <f t="shared" si="711"/>
        <v>9.2717241631596562E-3</v>
      </c>
      <c r="BA466" s="13">
        <f t="shared" si="712"/>
        <v>3.8931748627519165E-3</v>
      </c>
      <c r="BB466" s="13">
        <f t="shared" si="713"/>
        <v>1.2260511296421752E-3</v>
      </c>
      <c r="BC466" s="13">
        <f t="shared" si="714"/>
        <v>3.0888956709934303E-4</v>
      </c>
      <c r="BD466" s="13">
        <f t="shared" si="715"/>
        <v>9.4761809369217124E-5</v>
      </c>
      <c r="BE466" s="13">
        <f t="shared" si="716"/>
        <v>2.6631930278506649E-4</v>
      </c>
      <c r="BF466" s="13">
        <f t="shared" si="717"/>
        <v>3.7423288721502552E-4</v>
      </c>
      <c r="BG466" s="13">
        <f t="shared" si="718"/>
        <v>3.5058230830110421E-4</v>
      </c>
      <c r="BH466" s="13">
        <f t="shared" si="719"/>
        <v>2.463197899476238E-4</v>
      </c>
      <c r="BI466" s="13">
        <f t="shared" si="720"/>
        <v>1.3845179858358613E-4</v>
      </c>
      <c r="BJ466" s="14">
        <f t="shared" si="721"/>
        <v>0.6717549264295869</v>
      </c>
      <c r="BK466" s="14">
        <f t="shared" si="722"/>
        <v>0.17211505742356792</v>
      </c>
      <c r="BL466" s="14">
        <f t="shared" si="723"/>
        <v>0.13993345883436137</v>
      </c>
      <c r="BM466" s="14">
        <f t="shared" si="724"/>
        <v>0.74682570289449268</v>
      </c>
      <c r="BN466" s="14">
        <f t="shared" si="725"/>
        <v>0.22801077898533814</v>
      </c>
    </row>
    <row r="467" spans="1:66" x14ac:dyDescent="0.25">
      <c r="A467" t="s">
        <v>290</v>
      </c>
      <c r="B467" t="s">
        <v>311</v>
      </c>
      <c r="C467" t="s">
        <v>314</v>
      </c>
      <c r="D467" t="s">
        <v>360</v>
      </c>
      <c r="E467" s="10">
        <f>VLOOKUP(A467,home!$A$2:$E$405,3,FALSE)</f>
        <v>1.5758000000000001</v>
      </c>
      <c r="F467" s="10">
        <f>VLOOKUP(B467,home!$B$2:$E$405,3,FALSE)</f>
        <v>1.0788</v>
      </c>
      <c r="G467" s="10">
        <f>VLOOKUP(C467,away!$B$2:$E$405,4,FALSE)</f>
        <v>0.50770000000000004</v>
      </c>
      <c r="H467" s="10">
        <f>VLOOKUP(A467,away!$A$2:$E$405,3,FALSE)</f>
        <v>1.1246</v>
      </c>
      <c r="I467" s="10">
        <f>VLOOKUP(C467,away!$B$2:$E$405,3,FALSE)</f>
        <v>1.5116000000000001</v>
      </c>
      <c r="J467" s="10">
        <f>VLOOKUP(B467,home!$B$2:$E$405,4,FALSE)</f>
        <v>1.3338000000000001</v>
      </c>
      <c r="K467" s="12">
        <f t="shared" si="670"/>
        <v>0.8630763124080002</v>
      </c>
      <c r="L467" s="12">
        <f t="shared" si="671"/>
        <v>2.2673871211680003</v>
      </c>
      <c r="M467" s="13">
        <f t="shared" si="672"/>
        <v>4.3697541651560597E-2</v>
      </c>
      <c r="N467" s="13">
        <f t="shared" si="673"/>
        <v>3.7714313109923917E-2</v>
      </c>
      <c r="O467" s="13">
        <f t="shared" si="674"/>
        <v>9.9079243167450773E-2</v>
      </c>
      <c r="P467" s="13">
        <f t="shared" si="675"/>
        <v>8.5512947829138972E-2</v>
      </c>
      <c r="Q467" s="13">
        <f t="shared" si="676"/>
        <v>1.6275165141956913E-2</v>
      </c>
      <c r="R467" s="13">
        <f t="shared" si="677"/>
        <v>0.11232549996647527</v>
      </c>
      <c r="S467" s="13">
        <f t="shared" si="678"/>
        <v>4.1835672958091277E-2</v>
      </c>
      <c r="T467" s="13">
        <f t="shared" si="679"/>
        <v>3.6902099837755477E-2</v>
      </c>
      <c r="U467" s="13">
        <f t="shared" si="680"/>
        <v>9.694547830045043E-2</v>
      </c>
      <c r="V467" s="13">
        <f t="shared" si="681"/>
        <v>9.0966005150910269E-3</v>
      </c>
      <c r="W467" s="13">
        <f t="shared" si="682"/>
        <v>4.6822365048504681E-3</v>
      </c>
      <c r="X467" s="13">
        <f t="shared" si="683"/>
        <v>1.0616442749360622E-2</v>
      </c>
      <c r="Y467" s="13">
        <f t="shared" si="684"/>
        <v>1.2035792781258839E-2</v>
      </c>
      <c r="Z467" s="13">
        <f t="shared" si="685"/>
        <v>8.4895130667580893E-2</v>
      </c>
      <c r="AA467" s="13">
        <f t="shared" si="686"/>
        <v>7.3270976317971054E-2</v>
      </c>
      <c r="AB467" s="13">
        <f t="shared" si="687"/>
        <v>3.1619222023524178E-2</v>
      </c>
      <c r="AC467" s="13">
        <f t="shared" si="688"/>
        <v>1.1125870813743425E-3</v>
      </c>
      <c r="AD467" s="13">
        <f t="shared" si="689"/>
        <v>1.010281854107116E-3</v>
      </c>
      <c r="AE467" s="13">
        <f t="shared" si="690"/>
        <v>2.2907000647522033E-3</v>
      </c>
      <c r="AF467" s="13">
        <f t="shared" si="691"/>
        <v>2.5969519126389259E-3</v>
      </c>
      <c r="AG467" s="13">
        <f t="shared" si="692"/>
        <v>1.9627651070033688E-3</v>
      </c>
      <c r="AH467" s="13">
        <f t="shared" si="693"/>
        <v>4.8122531481386857E-2</v>
      </c>
      <c r="AI467" s="13">
        <f t="shared" si="694"/>
        <v>4.153341701469327E-2</v>
      </c>
      <c r="AJ467" s="13">
        <f t="shared" si="695"/>
        <v>1.7923254199372577E-2</v>
      </c>
      <c r="AK467" s="13">
        <f t="shared" si="696"/>
        <v>5.1563787135818972E-3</v>
      </c>
      <c r="AL467" s="13">
        <f t="shared" si="697"/>
        <v>8.7090117612179566E-5</v>
      </c>
      <c r="AM467" s="13">
        <f t="shared" si="698"/>
        <v>1.7439006742709748E-4</v>
      </c>
      <c r="AN467" s="13">
        <f t="shared" si="699"/>
        <v>3.9540979294382003E-4</v>
      </c>
      <c r="AO467" s="13">
        <f t="shared" si="700"/>
        <v>4.4827353605226172E-4</v>
      </c>
      <c r="AP467" s="13">
        <f t="shared" si="701"/>
        <v>3.3880321413511252E-4</v>
      </c>
      <c r="AQ467" s="13">
        <f t="shared" si="702"/>
        <v>1.9204951108506955E-4</v>
      </c>
      <c r="AR467" s="13">
        <f t="shared" si="703"/>
        <v>2.182248162377964E-2</v>
      </c>
      <c r="AS467" s="13">
        <f t="shared" si="704"/>
        <v>1.8834466967443082E-2</v>
      </c>
      <c r="AT467" s="13">
        <f t="shared" si="705"/>
        <v>8.1277911482155324E-3</v>
      </c>
      <c r="AU467" s="13">
        <f t="shared" si="706"/>
        <v>2.3383013374080829E-3</v>
      </c>
      <c r="AV467" s="13">
        <f t="shared" si="707"/>
        <v>5.0453312389721566E-4</v>
      </c>
      <c r="AW467" s="13">
        <f t="shared" si="708"/>
        <v>4.7341416589850072E-6</v>
      </c>
      <c r="AX467" s="13">
        <f t="shared" si="709"/>
        <v>2.5085322719260289E-5</v>
      </c>
      <c r="AY467" s="13">
        <f t="shared" si="710"/>
        <v>5.6878137663993825E-5</v>
      </c>
      <c r="AZ467" s="13">
        <f t="shared" si="711"/>
        <v>6.4482378407680106E-5</v>
      </c>
      <c r="BA467" s="13">
        <f t="shared" si="712"/>
        <v>4.8735504781285137E-5</v>
      </c>
      <c r="BB467" s="13">
        <f t="shared" si="713"/>
        <v>2.7625563971176851E-5</v>
      </c>
      <c r="BC467" s="13">
        <f t="shared" si="714"/>
        <v>1.2527569592649822E-5</v>
      </c>
      <c r="BD467" s="13">
        <f t="shared" si="715"/>
        <v>8.2466689642805482E-3</v>
      </c>
      <c r="BE467" s="13">
        <f t="shared" si="716"/>
        <v>7.1175046393407585E-3</v>
      </c>
      <c r="BF467" s="13">
        <f t="shared" si="717"/>
        <v>3.0714748288345273E-3</v>
      </c>
      <c r="BG467" s="13">
        <f t="shared" si="718"/>
        <v>8.8363905630816589E-4</v>
      </c>
      <c r="BH467" s="13">
        <f t="shared" si="719"/>
        <v>1.9066198455453421E-4</v>
      </c>
      <c r="BI467" s="13">
        <f t="shared" si="720"/>
        <v>3.2911168509143715E-5</v>
      </c>
      <c r="BJ467" s="14">
        <f t="shared" si="721"/>
        <v>0.12787100966238724</v>
      </c>
      <c r="BK467" s="14">
        <f t="shared" si="722"/>
        <v>0.18139931829053241</v>
      </c>
      <c r="BL467" s="14">
        <f t="shared" si="723"/>
        <v>0.59714643602747741</v>
      </c>
      <c r="BM467" s="14">
        <f t="shared" si="724"/>
        <v>0.59665503978546675</v>
      </c>
      <c r="BN467" s="14">
        <f t="shared" si="725"/>
        <v>0.3946047108665065</v>
      </c>
    </row>
    <row r="468" spans="1:66" x14ac:dyDescent="0.25">
      <c r="A468" t="s">
        <v>338</v>
      </c>
      <c r="B468" t="s">
        <v>79</v>
      </c>
      <c r="C468" t="s">
        <v>93</v>
      </c>
      <c r="D468" t="s">
        <v>361</v>
      </c>
      <c r="E468" s="10">
        <f>VLOOKUP(A468,home!$A$2:$E$405,3,FALSE)</f>
        <v>1.3308</v>
      </c>
      <c r="F468" s="10">
        <f>VLOOKUP(B468,home!$B$2:$E$405,3,FALSE)</f>
        <v>1.6531</v>
      </c>
      <c r="G468" s="10">
        <f>VLOOKUP(C468,away!$B$2:$E$405,4,FALSE)</f>
        <v>1.3526</v>
      </c>
      <c r="H468" s="10">
        <f>VLOOKUP(A468,away!$A$2:$E$405,3,FALSE)</f>
        <v>0.86150000000000004</v>
      </c>
      <c r="I468" s="10">
        <f>VLOOKUP(C468,away!$B$2:$E$405,3,FALSE)</f>
        <v>0.92859999999999998</v>
      </c>
      <c r="J468" s="10">
        <f>VLOOKUP(B468,home!$B$2:$E$405,4,FALSE)</f>
        <v>1.6251</v>
      </c>
      <c r="K468" s="12">
        <f t="shared" si="670"/>
        <v>2.9756462562479999</v>
      </c>
      <c r="L468" s="12">
        <f t="shared" si="671"/>
        <v>1.30006196139</v>
      </c>
      <c r="M468" s="13">
        <f t="shared" si="672"/>
        <v>1.3902199448779257E-2</v>
      </c>
      <c r="N468" s="13">
        <f t="shared" si="673"/>
        <v>4.1368027743373011E-2</v>
      </c>
      <c r="O468" s="13">
        <f t="shared" si="674"/>
        <v>1.8073720683014941E-2</v>
      </c>
      <c r="P468" s="13">
        <f t="shared" si="675"/>
        <v>5.3780999286885456E-2</v>
      </c>
      <c r="Q468" s="13">
        <f t="shared" si="676"/>
        <v>6.1548308441465645E-2</v>
      </c>
      <c r="R468" s="13">
        <f t="shared" si="677"/>
        <v>1.1748478380387709E-2</v>
      </c>
      <c r="S468" s="13">
        <f t="shared" si="678"/>
        <v>5.2013278455553175E-2</v>
      </c>
      <c r="T468" s="13">
        <f t="shared" si="679"/>
        <v>8.0016614592648527E-2</v>
      </c>
      <c r="U468" s="13">
        <f t="shared" si="680"/>
        <v>3.495931570921125E-2</v>
      </c>
      <c r="V468" s="13">
        <f t="shared" si="681"/>
        <v>2.235718249581892E-2</v>
      </c>
      <c r="W468" s="13">
        <f t="shared" si="682"/>
        <v>6.1048664530748142E-2</v>
      </c>
      <c r="X468" s="13">
        <f t="shared" si="683"/>
        <v>7.9367046550084558E-2</v>
      </c>
      <c r="Y468" s="13">
        <f t="shared" si="684"/>
        <v>5.1591039103817189E-2</v>
      </c>
      <c r="Z468" s="13">
        <f t="shared" si="685"/>
        <v>5.0912499488516179E-3</v>
      </c>
      <c r="AA468" s="13">
        <f t="shared" si="686"/>
        <v>1.514975884992314E-2</v>
      </c>
      <c r="AB468" s="13">
        <f t="shared" si="687"/>
        <v>2.2540161602416897E-2</v>
      </c>
      <c r="AC468" s="13">
        <f t="shared" si="688"/>
        <v>5.4055817763515226E-3</v>
      </c>
      <c r="AD468" s="13">
        <f t="shared" si="689"/>
        <v>4.541480751496519E-2</v>
      </c>
      <c r="AE468" s="13">
        <f t="shared" si="690"/>
        <v>5.9042063734054961E-2</v>
      </c>
      <c r="AF468" s="13">
        <f t="shared" si="691"/>
        <v>3.8379170591304447E-2</v>
      </c>
      <c r="AG468" s="13">
        <f t="shared" si="692"/>
        <v>1.663176659848422E-2</v>
      </c>
      <c r="AH468" s="13">
        <f t="shared" si="693"/>
        <v>1.6547350986076935E-3</v>
      </c>
      <c r="AI468" s="13">
        <f t="shared" si="694"/>
        <v>4.923906301254148E-3</v>
      </c>
      <c r="AJ468" s="13">
        <f t="shared" si="695"/>
        <v>7.3259016757214208E-3</v>
      </c>
      <c r="AK468" s="13">
        <f t="shared" si="696"/>
        <v>7.2664306316671326E-3</v>
      </c>
      <c r="AL468" s="13">
        <f t="shared" si="697"/>
        <v>8.3646502333755443E-4</v>
      </c>
      <c r="AM468" s="13">
        <f t="shared" si="698"/>
        <v>2.7027680392025948E-2</v>
      </c>
      <c r="AN468" s="13">
        <f t="shared" si="699"/>
        <v>3.5137659182279304E-2</v>
      </c>
      <c r="AO468" s="13">
        <f t="shared" si="700"/>
        <v>2.284056705758369E-2</v>
      </c>
      <c r="AP468" s="13">
        <f t="shared" si="701"/>
        <v>9.898050802714024E-3</v>
      </c>
      <c r="AQ468" s="13">
        <f t="shared" si="702"/>
        <v>3.2170198351285655E-3</v>
      </c>
      <c r="AR468" s="13">
        <f t="shared" si="703"/>
        <v>4.3025163157535808E-4</v>
      </c>
      <c r="AS468" s="13">
        <f t="shared" si="704"/>
        <v>1.2802766567418082E-3</v>
      </c>
      <c r="AT468" s="13">
        <f t="shared" si="705"/>
        <v>1.9048252202977334E-3</v>
      </c>
      <c r="AU468" s="13">
        <f t="shared" si="706"/>
        <v>1.8893620118619074E-3</v>
      </c>
      <c r="AV468" s="13">
        <f t="shared" si="707"/>
        <v>1.4055182493235186E-3</v>
      </c>
      <c r="AW468" s="13">
        <f t="shared" si="708"/>
        <v>8.9885706753265243E-5</v>
      </c>
      <c r="AX468" s="13">
        <f t="shared" si="709"/>
        <v>1.3404135995599911E-2</v>
      </c>
      <c r="AY468" s="13">
        <f t="shared" si="710"/>
        <v>1.7426207333177922E-2</v>
      </c>
      <c r="AZ468" s="13">
        <f t="shared" si="711"/>
        <v>1.1327574642580046E-2</v>
      </c>
      <c r="BA468" s="13">
        <f t="shared" si="712"/>
        <v>4.9088496358747477E-3</v>
      </c>
      <c r="BB468" s="13">
        <f t="shared" si="713"/>
        <v>1.5954521714459783E-3</v>
      </c>
      <c r="BC468" s="13">
        <f t="shared" si="714"/>
        <v>4.1483733586279812E-4</v>
      </c>
      <c r="BD468" s="13">
        <f t="shared" si="715"/>
        <v>9.3225630006184594E-5</v>
      </c>
      <c r="BE468" s="13">
        <f t="shared" si="716"/>
        <v>2.7740649691426441E-4</v>
      </c>
      <c r="BF468" s="13">
        <f t="shared" si="717"/>
        <v>4.1273180200090162E-4</v>
      </c>
      <c r="BG468" s="13">
        <f t="shared" si="718"/>
        <v>4.093812804861579E-4</v>
      </c>
      <c r="BH468" s="13">
        <f t="shared" si="719"/>
        <v>3.0454346866416206E-4</v>
      </c>
      <c r="BI468" s="13">
        <f t="shared" si="720"/>
        <v>1.8124272647905882E-4</v>
      </c>
      <c r="BJ468" s="14">
        <f t="shared" si="721"/>
        <v>0.68160554378521865</v>
      </c>
      <c r="BK468" s="14">
        <f t="shared" si="722"/>
        <v>0.16572191381990384</v>
      </c>
      <c r="BL468" s="14">
        <f t="shared" si="723"/>
        <v>0.13223117410655541</v>
      </c>
      <c r="BM468" s="14">
        <f t="shared" si="724"/>
        <v>0.76689182605019879</v>
      </c>
      <c r="BN468" s="14">
        <f t="shared" si="725"/>
        <v>0.200421733983906</v>
      </c>
    </row>
    <row r="469" spans="1:66" x14ac:dyDescent="0.25">
      <c r="A469" t="s">
        <v>338</v>
      </c>
      <c r="B469" t="s">
        <v>85</v>
      </c>
      <c r="C469" t="s">
        <v>82</v>
      </c>
      <c r="D469" t="s">
        <v>361</v>
      </c>
      <c r="E469" s="10">
        <f>VLOOKUP(A469,home!$A$2:$E$405,3,FALSE)</f>
        <v>1.3308</v>
      </c>
      <c r="F469" s="10">
        <f>VLOOKUP(B469,home!$B$2:$E$405,3,FALSE)</f>
        <v>1.3775999999999999</v>
      </c>
      <c r="G469" s="10">
        <f>VLOOKUP(C469,away!$B$2:$E$405,4,FALSE)</f>
        <v>1.5028999999999999</v>
      </c>
      <c r="H469" s="10">
        <f>VLOOKUP(A469,away!$A$2:$E$405,3,FALSE)</f>
        <v>0.86150000000000004</v>
      </c>
      <c r="I469" s="10">
        <f>VLOOKUP(C469,away!$B$2:$E$405,3,FALSE)</f>
        <v>0.87060000000000004</v>
      </c>
      <c r="J469" s="10">
        <f>VLOOKUP(B469,home!$B$2:$E$405,4,FALSE)</f>
        <v>1.5477000000000001</v>
      </c>
      <c r="K469" s="12">
        <f t="shared" si="670"/>
        <v>2.7552817192319998</v>
      </c>
      <c r="L469" s="12">
        <f t="shared" si="671"/>
        <v>1.1608088946300001</v>
      </c>
      <c r="M469" s="13">
        <f t="shared" si="672"/>
        <v>1.9918813061600024E-2</v>
      </c>
      <c r="N469" s="13">
        <f t="shared" si="673"/>
        <v>5.4881941497426132E-2</v>
      </c>
      <c r="O469" s="13">
        <f t="shared" si="674"/>
        <v>2.3121935372377531E-2</v>
      </c>
      <c r="P469" s="13">
        <f t="shared" si="675"/>
        <v>6.3707445844775556E-2</v>
      </c>
      <c r="Q469" s="13">
        <f t="shared" si="676"/>
        <v>7.5607605061909167E-2</v>
      </c>
      <c r="R469" s="13">
        <f t="shared" si="677"/>
        <v>1.3420074120657934E-2</v>
      </c>
      <c r="S469" s="13">
        <f t="shared" si="678"/>
        <v>5.0939765380515513E-2</v>
      </c>
      <c r="T469" s="13">
        <f t="shared" si="679"/>
        <v>8.7765980457536391E-2</v>
      </c>
      <c r="U469" s="13">
        <f t="shared" si="680"/>
        <v>3.6976084895387264E-2</v>
      </c>
      <c r="V469" s="13">
        <f t="shared" si="681"/>
        <v>1.810260890483938E-2</v>
      </c>
      <c r="W469" s="13">
        <f t="shared" si="682"/>
        <v>6.9440084020663706E-2</v>
      </c>
      <c r="X469" s="13">
        <f t="shared" si="683"/>
        <v>8.0606667175040975E-2</v>
      </c>
      <c r="Y469" s="13">
        <f t="shared" si="684"/>
        <v>4.6784468111633823E-2</v>
      </c>
      <c r="Z469" s="13">
        <f t="shared" si="685"/>
        <v>5.1927138019512015E-3</v>
      </c>
      <c r="AA469" s="13">
        <f t="shared" si="686"/>
        <v>1.4307389411719842E-2</v>
      </c>
      <c r="AB469" s="13">
        <f t="shared" si="687"/>
        <v>1.9710444248022586E-2</v>
      </c>
      <c r="AC469" s="13">
        <f t="shared" si="688"/>
        <v>3.6186612026267973E-3</v>
      </c>
      <c r="AD469" s="13">
        <f t="shared" si="689"/>
        <v>4.7831748521017216E-2</v>
      </c>
      <c r="AE469" s="13">
        <f t="shared" si="690"/>
        <v>5.5523519128902139E-2</v>
      </c>
      <c r="AF469" s="13">
        <f t="shared" si="691"/>
        <v>3.2226097432994281E-2</v>
      </c>
      <c r="AG469" s="13">
        <f t="shared" si="692"/>
        <v>1.2469446846477591E-2</v>
      </c>
      <c r="AH469" s="13">
        <f t="shared" si="693"/>
        <v>1.5069370921432295E-3</v>
      </c>
      <c r="AI469" s="13">
        <f t="shared" si="694"/>
        <v>4.1520362220148679E-3</v>
      </c>
      <c r="AJ469" s="13">
        <f t="shared" si="695"/>
        <v>5.7200147500533335E-3</v>
      </c>
      <c r="AK469" s="13">
        <f t="shared" si="696"/>
        <v>5.2534173581864473E-3</v>
      </c>
      <c r="AL469" s="13">
        <f t="shared" si="697"/>
        <v>4.6295060229541342E-4</v>
      </c>
      <c r="AM469" s="13">
        <f t="shared" si="698"/>
        <v>2.6357988459772191E-2</v>
      </c>
      <c r="AN469" s="13">
        <f t="shared" si="699"/>
        <v>3.0596587448658459E-2</v>
      </c>
      <c r="AO469" s="13">
        <f t="shared" si="700"/>
        <v>1.7758395427863682E-2</v>
      </c>
      <c r="AP469" s="13">
        <f t="shared" si="701"/>
        <v>6.8713677890069628E-3</v>
      </c>
      <c r="AQ469" s="13">
        <f t="shared" si="702"/>
        <v>1.9940862119383392E-3</v>
      </c>
      <c r="AR469" s="13">
        <f t="shared" si="703"/>
        <v>3.4985319604154564E-4</v>
      </c>
      <c r="AS469" s="13">
        <f t="shared" si="704"/>
        <v>9.6394411546815988E-4</v>
      </c>
      <c r="AT469" s="13">
        <f t="shared" si="705"/>
        <v>1.3279687998553407E-3</v>
      </c>
      <c r="AU469" s="13">
        <f t="shared" si="706"/>
        <v>1.2196427193172927E-3</v>
      </c>
      <c r="AV469" s="13">
        <f t="shared" si="707"/>
        <v>8.4011482213233561E-4</v>
      </c>
      <c r="AW469" s="13">
        <f t="shared" si="708"/>
        <v>4.1130017153648403E-5</v>
      </c>
      <c r="AX469" s="13">
        <f t="shared" si="709"/>
        <v>1.2103947293156385E-2</v>
      </c>
      <c r="AY469" s="13">
        <f t="shared" si="710"/>
        <v>1.4050369678028644E-2</v>
      </c>
      <c r="AZ469" s="13">
        <f t="shared" si="711"/>
        <v>8.1548970475476511E-3</v>
      </c>
      <c r="BA469" s="13">
        <f t="shared" si="712"/>
        <v>3.1554256758617467E-3</v>
      </c>
      <c r="BB469" s="13">
        <f t="shared" si="713"/>
        <v>9.1571154772104857E-4</v>
      </c>
      <c r="BC469" s="13">
        <f t="shared" si="714"/>
        <v>2.1259322190199931E-4</v>
      </c>
      <c r="BD469" s="13">
        <f t="shared" si="715"/>
        <v>6.7685450296626619E-5</v>
      </c>
      <c r="BE469" s="13">
        <f t="shared" si="716"/>
        <v>1.864924838602815E-4</v>
      </c>
      <c r="BF469" s="13">
        <f t="shared" si="717"/>
        <v>2.5691966577720126E-4</v>
      </c>
      <c r="BG469" s="13">
        <f t="shared" si="718"/>
        <v>2.3596201947570592E-4</v>
      </c>
      <c r="BH469" s="13">
        <f t="shared" si="719"/>
        <v>1.6253545967361946E-4</v>
      </c>
      <c r="BI469" s="13">
        <f t="shared" si="720"/>
        <v>8.9566196153138697E-5</v>
      </c>
      <c r="BJ469" s="14">
        <f t="shared" si="721"/>
        <v>0.68530892805505872</v>
      </c>
      <c r="BK469" s="14">
        <f t="shared" si="722"/>
        <v>0.17080061467468136</v>
      </c>
      <c r="BL469" s="14">
        <f t="shared" si="723"/>
        <v>0.12986901839861426</v>
      </c>
      <c r="BM469" s="14">
        <f t="shared" si="724"/>
        <v>0.72650422031068418</v>
      </c>
      <c r="BN469" s="14">
        <f t="shared" si="725"/>
        <v>0.25065781495874634</v>
      </c>
    </row>
    <row r="470" spans="1:66" s="15" customFormat="1" x14ac:dyDescent="0.25">
      <c r="A470" s="15" t="s">
        <v>339</v>
      </c>
      <c r="B470" s="15" t="s">
        <v>116</v>
      </c>
      <c r="C470" s="15" t="s">
        <v>109</v>
      </c>
      <c r="D470" s="15" t="s">
        <v>361</v>
      </c>
      <c r="E470" s="15">
        <f>VLOOKUP(A470,home!$A$2:$E$405,3,FALSE)</f>
        <v>1.1719999999999999</v>
      </c>
      <c r="F470" s="15">
        <f>VLOOKUP(B470,home!$B$2:$E$405,3,FALSE)</f>
        <v>0.42659999999999998</v>
      </c>
      <c r="G470" s="15">
        <f>VLOOKUP(C470,away!$B$2:$E$405,4,FALSE)</f>
        <v>1.5998000000000001</v>
      </c>
      <c r="H470" s="15">
        <f>VLOOKUP(A470,away!$A$2:$E$405,3,FALSE)</f>
        <v>1.0484</v>
      </c>
      <c r="I470" s="15">
        <f>VLOOKUP(C470,away!$B$2:$E$405,3,FALSE)</f>
        <v>0.95379999999999998</v>
      </c>
      <c r="J470" s="15">
        <f>VLOOKUP(B470,home!$B$2:$E$405,4,FALSE)</f>
        <v>1.55</v>
      </c>
      <c r="K470" s="17">
        <f t="shared" si="670"/>
        <v>0.79986032496000004</v>
      </c>
      <c r="L470" s="17">
        <f t="shared" si="671"/>
        <v>1.5499440760000001</v>
      </c>
      <c r="M470" s="18">
        <f t="shared" si="672"/>
        <v>9.5387818156607185E-2</v>
      </c>
      <c r="N470" s="18">
        <f t="shared" si="673"/>
        <v>7.6296931227969225E-2</v>
      </c>
      <c r="O470" s="18">
        <f t="shared" si="674"/>
        <v>0.14784578367439855</v>
      </c>
      <c r="P470" s="18">
        <f t="shared" si="675"/>
        <v>0.11825597657377031</v>
      </c>
      <c r="Q470" s="18">
        <f t="shared" si="676"/>
        <v>3.0513444102727109E-2</v>
      </c>
      <c r="R470" s="18">
        <f t="shared" si="677"/>
        <v>0.11457634828385579</v>
      </c>
      <c r="S470" s="18">
        <f t="shared" si="678"/>
        <v>3.6651629803651845E-2</v>
      </c>
      <c r="T470" s="18">
        <f t="shared" si="679"/>
        <v>4.729413192537902E-2</v>
      </c>
      <c r="U470" s="18">
        <f t="shared" si="680"/>
        <v>9.1645075171055038E-2</v>
      </c>
      <c r="V470" s="18">
        <f t="shared" si="681"/>
        <v>5.0487162817270722E-3</v>
      </c>
      <c r="W470" s="18">
        <f t="shared" si="682"/>
        <v>8.1354977718853701E-3</v>
      </c>
      <c r="X470" s="18">
        <f t="shared" si="683"/>
        <v>1.2609566576844929E-2</v>
      </c>
      <c r="Y470" s="18">
        <f t="shared" si="684"/>
        <v>9.7720615083541993E-3</v>
      </c>
      <c r="Z470" s="18">
        <f t="shared" si="685"/>
        <v>5.9195644090758351E-2</v>
      </c>
      <c r="AA470" s="18">
        <f t="shared" si="686"/>
        <v>4.7348247118650488E-2</v>
      </c>
      <c r="AB470" s="18">
        <f t="shared" si="687"/>
        <v>1.8935992163305073E-2</v>
      </c>
      <c r="AC470" s="18">
        <f t="shared" si="688"/>
        <v>3.9119308279970228E-4</v>
      </c>
      <c r="AD470" s="18">
        <f t="shared" si="689"/>
        <v>1.6268154728828967E-3</v>
      </c>
      <c r="AE470" s="18">
        <f t="shared" si="690"/>
        <v>2.5214730049399844E-3</v>
      </c>
      <c r="AF470" s="18">
        <f t="shared" si="691"/>
        <v>1.9540710734003239E-3</v>
      </c>
      <c r="AG470" s="18">
        <f t="shared" si="692"/>
        <v>1.0095669614332645E-3</v>
      </c>
      <c r="AH470" s="18">
        <f t="shared" si="693"/>
        <v>2.2937484470868831E-2</v>
      </c>
      <c r="AI470" s="18">
        <f t="shared" si="694"/>
        <v>1.8346783782634102E-2</v>
      </c>
      <c r="AJ470" s="18">
        <f t="shared" si="695"/>
        <v>7.3374322191742825E-3</v>
      </c>
      <c r="AK470" s="18">
        <f t="shared" si="696"/>
        <v>1.9563069730669058E-3</v>
      </c>
      <c r="AL470" s="18">
        <f t="shared" si="697"/>
        <v>1.9399089288081498E-5</v>
      </c>
      <c r="AM470" s="18">
        <f t="shared" si="698"/>
        <v>2.6024503055801406E-4</v>
      </c>
      <c r="AN470" s="18">
        <f t="shared" si="699"/>
        <v>4.0336524342183291E-4</v>
      </c>
      <c r="AO470" s="18">
        <f t="shared" si="700"/>
        <v>3.1259678475298395E-4</v>
      </c>
      <c r="AP470" s="18">
        <f t="shared" si="701"/>
        <v>1.615025115681782E-4</v>
      </c>
      <c r="AQ470" s="18">
        <f t="shared" si="702"/>
        <v>6.2579965266054829E-5</v>
      </c>
      <c r="AR470" s="18">
        <f t="shared" si="703"/>
        <v>7.1103636347930304E-3</v>
      </c>
      <c r="AS470" s="18">
        <f t="shared" si="704"/>
        <v>5.6872977675093209E-3</v>
      </c>
      <c r="AT470" s="18">
        <f t="shared" si="705"/>
        <v>2.2745219202321434E-3</v>
      </c>
      <c r="AU470" s="18">
        <f t="shared" si="706"/>
        <v>6.0643328074850861E-4</v>
      </c>
      <c r="AV470" s="18">
        <f t="shared" si="707"/>
        <v>1.2126548025151524E-4</v>
      </c>
      <c r="AW470" s="18">
        <f t="shared" si="708"/>
        <v>6.6805008715912361E-7</v>
      </c>
      <c r="AX470" s="18">
        <f t="shared" si="709"/>
        <v>3.4693279118559694E-5</v>
      </c>
      <c r="AY470" s="18">
        <f t="shared" si="710"/>
        <v>5.3772642446826104E-5</v>
      </c>
      <c r="AZ470" s="18">
        <f t="shared" si="711"/>
        <v>4.1672294305662133E-5</v>
      </c>
      <c r="BA470" s="18">
        <f t="shared" si="712"/>
        <v>2.1529908564129852E-5</v>
      </c>
      <c r="BB470" s="18">
        <f t="shared" si="713"/>
        <v>8.3425385589486842E-6</v>
      </c>
      <c r="BC470" s="18">
        <f t="shared" si="714"/>
        <v>2.5860936436488188E-6</v>
      </c>
      <c r="BD470" s="18">
        <f t="shared" si="715"/>
        <v>1.8367776656588806E-3</v>
      </c>
      <c r="BE470" s="18">
        <f t="shared" si="716"/>
        <v>1.4691655805331826E-3</v>
      </c>
      <c r="BF470" s="18">
        <f t="shared" si="717"/>
        <v>5.8756362933265905E-4</v>
      </c>
      <c r="BG470" s="18">
        <f t="shared" si="718"/>
        <v>1.5665627849756594E-4</v>
      </c>
      <c r="BH470" s="18">
        <f t="shared" si="719"/>
        <v>3.1325785456521834E-5</v>
      </c>
      <c r="BI470" s="18">
        <f t="shared" si="720"/>
        <v>5.0112505869761613E-6</v>
      </c>
      <c r="BJ470" s="19">
        <f t="shared" si="721"/>
        <v>0.19309644591802116</v>
      </c>
      <c r="BK470" s="19">
        <f t="shared" si="722"/>
        <v>0.25580850563029106</v>
      </c>
      <c r="BL470" s="19">
        <f t="shared" si="723"/>
        <v>0.49081583613060936</v>
      </c>
      <c r="BM470" s="19">
        <f t="shared" si="724"/>
        <v>0.41598702515799213</v>
      </c>
      <c r="BN470" s="19">
        <f t="shared" si="725"/>
        <v>0.58287630201932816</v>
      </c>
    </row>
    <row r="471" spans="1:66" x14ac:dyDescent="0.25">
      <c r="A471" t="s">
        <v>344</v>
      </c>
      <c r="B471" t="s">
        <v>212</v>
      </c>
      <c r="C471" t="s">
        <v>205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339</v>
      </c>
      <c r="B472" t="s">
        <v>118</v>
      </c>
      <c r="C472" t="s">
        <v>122</v>
      </c>
      <c r="D472" s="11">
        <v>44426</v>
      </c>
      <c r="E472" s="10">
        <f>VLOOKUP(A472,home!$A$2:$E$405,3,FALSE)</f>
        <v>1.1719999999999999</v>
      </c>
      <c r="F472" s="10">
        <f>VLOOKUP(B472,home!$B$2:$E$405,3,FALSE)</f>
        <v>0.93859999999999999</v>
      </c>
      <c r="G472" s="10">
        <f>VLOOKUP(C472,away!$B$2:$E$405,4,FALSE)</f>
        <v>1.1732</v>
      </c>
      <c r="H472" s="10">
        <f>VLOOKUP(A472,away!$A$2:$E$405,3,FALSE)</f>
        <v>1.0484</v>
      </c>
      <c r="I472" s="10">
        <f>VLOOKUP(C472,away!$B$2:$E$405,3,FALSE)</f>
        <v>0.59609999999999996</v>
      </c>
      <c r="J472" s="10">
        <f>VLOOKUP(B472,home!$B$2:$E$405,4,FALSE)</f>
        <v>1.24</v>
      </c>
      <c r="K472" s="12">
        <f t="shared" si="726"/>
        <v>1.2905659894399999</v>
      </c>
      <c r="L472" s="12">
        <f t="shared" si="727"/>
        <v>0.77493953759999989</v>
      </c>
      <c r="M472" s="13">
        <f t="shared" si="728"/>
        <v>0.12675419669490437</v>
      </c>
      <c r="N472" s="13">
        <f t="shared" si="729"/>
        <v>0.1635846552732316</v>
      </c>
      <c r="O472" s="13">
        <f t="shared" si="730"/>
        <v>9.8226838575608613E-2</v>
      </c>
      <c r="P472" s="13">
        <f t="shared" si="731"/>
        <v>0.12676821711589348</v>
      </c>
      <c r="Q472" s="13">
        <f t="shared" si="732"/>
        <v>0.10555839624494974</v>
      </c>
      <c r="R472" s="13">
        <f t="shared" si="733"/>
        <v>3.8059930432845987E-2</v>
      </c>
      <c r="S472" s="13">
        <f t="shared" si="734"/>
        <v>3.1695559771924203E-2</v>
      </c>
      <c r="T472" s="13">
        <f t="shared" si="735"/>
        <v>8.1801374775858915E-2</v>
      </c>
      <c r="U472" s="13">
        <f t="shared" si="736"/>
        <v>4.9118851777083444E-2</v>
      </c>
      <c r="V472" s="13">
        <f t="shared" si="737"/>
        <v>3.5221184058468295E-3</v>
      </c>
      <c r="W472" s="13">
        <f t="shared" si="738"/>
        <v>4.5410025364521066E-2</v>
      </c>
      <c r="X472" s="13">
        <f t="shared" si="739"/>
        <v>3.519002405838622E-2</v>
      </c>
      <c r="Y472" s="13">
        <f t="shared" si="740"/>
        <v>1.3635070485969344E-2</v>
      </c>
      <c r="Z472" s="13">
        <f t="shared" si="741"/>
        <v>9.8313816302392776E-3</v>
      </c>
      <c r="AA472" s="13">
        <f t="shared" si="742"/>
        <v>1.2688046761191991E-2</v>
      </c>
      <c r="AB472" s="13">
        <f t="shared" si="743"/>
        <v>8.1873808112093664E-3</v>
      </c>
      <c r="AC472" s="13">
        <f t="shared" si="744"/>
        <v>2.2015674945213899E-4</v>
      </c>
      <c r="AD472" s="13">
        <f t="shared" si="745"/>
        <v>1.4651158578764647E-2</v>
      </c>
      <c r="AE472" s="13">
        <f t="shared" si="746"/>
        <v>1.1353762054332146E-2</v>
      </c>
      <c r="AF472" s="13">
        <f t="shared" si="747"/>
        <v>4.3992395582022892E-3</v>
      </c>
      <c r="AG472" s="13">
        <f t="shared" si="748"/>
        <v>1.1363815563416367E-3</v>
      </c>
      <c r="AH472" s="13">
        <f t="shared" si="749"/>
        <v>1.9046815836266894E-3</v>
      </c>
      <c r="AI472" s="13">
        <f t="shared" si="750"/>
        <v>2.4581172725413243E-3</v>
      </c>
      <c r="AJ472" s="13">
        <f t="shared" si="751"/>
        <v>1.5861812749984243E-3</v>
      </c>
      <c r="AK472" s="13">
        <f t="shared" si="752"/>
        <v>6.8235720219984755E-4</v>
      </c>
      <c r="AL472" s="13">
        <f t="shared" si="753"/>
        <v>8.8072440492852233E-6</v>
      </c>
      <c r="AM472" s="13">
        <f t="shared" si="754"/>
        <v>3.7816573935291471E-3</v>
      </c>
      <c r="AN472" s="13">
        <f t="shared" si="755"/>
        <v>2.9305558319030977E-3</v>
      </c>
      <c r="AO472" s="13">
        <f t="shared" si="756"/>
        <v>1.1355017906429848E-3</v>
      </c>
      <c r="AP472" s="13">
        <f t="shared" si="757"/>
        <v>2.9331507752828218E-4</v>
      </c>
      <c r="AQ472" s="13">
        <f t="shared" si="758"/>
        <v>5.6825362637718769E-5</v>
      </c>
      <c r="AR472" s="13">
        <f t="shared" si="759"/>
        <v>2.9520261313818058E-4</v>
      </c>
      <c r="AS472" s="13">
        <f t="shared" si="760"/>
        <v>3.8097845250994951E-4</v>
      </c>
      <c r="AT472" s="13">
        <f t="shared" si="761"/>
        <v>2.4583891675941156E-4</v>
      </c>
      <c r="AU472" s="13">
        <f t="shared" si="762"/>
        <v>1.0575711495015596E-4</v>
      </c>
      <c r="AV472" s="13">
        <f t="shared" si="763"/>
        <v>3.4121633923991941E-5</v>
      </c>
      <c r="AW472" s="13">
        <f t="shared" si="764"/>
        <v>2.4467272856188786E-7</v>
      </c>
      <c r="AX472" s="13">
        <f t="shared" si="765"/>
        <v>8.1341306930050568E-4</v>
      </c>
      <c r="AY472" s="13">
        <f t="shared" si="766"/>
        <v>6.3034594780153044E-4</v>
      </c>
      <c r="AZ472" s="13">
        <f t="shared" si="767"/>
        <v>2.4423999865867587E-4</v>
      </c>
      <c r="BA472" s="13">
        <f t="shared" si="768"/>
        <v>6.3090410541326284E-5</v>
      </c>
      <c r="BB472" s="13">
        <f t="shared" si="769"/>
        <v>1.2222813392972386E-5</v>
      </c>
      <c r="BC472" s="13">
        <f t="shared" si="770"/>
        <v>1.8943882717842222E-6</v>
      </c>
      <c r="BD472" s="13">
        <f t="shared" si="771"/>
        <v>3.8127362753935529E-5</v>
      </c>
      <c r="BE472" s="13">
        <f t="shared" si="772"/>
        <v>4.9205877637270604E-5</v>
      </c>
      <c r="BF472" s="13">
        <f t="shared" si="773"/>
        <v>3.1751716079603858E-5</v>
      </c>
      <c r="BG472" s="13">
        <f t="shared" si="774"/>
        <v>1.3659228292897308E-5</v>
      </c>
      <c r="BH472" s="13">
        <f t="shared" si="775"/>
        <v>4.4070338692024615E-6</v>
      </c>
      <c r="BI472" s="13">
        <f t="shared" si="776"/>
        <v>1.1375136051805728E-6</v>
      </c>
      <c r="BJ472" s="14">
        <f t="shared" si="777"/>
        <v>0.4866831500347657</v>
      </c>
      <c r="BK472" s="14">
        <f t="shared" si="778"/>
        <v>0.28959940192987182</v>
      </c>
      <c r="BL472" s="14">
        <f t="shared" si="779"/>
        <v>0.21411257315482543</v>
      </c>
      <c r="BM472" s="14">
        <f t="shared" si="780"/>
        <v>0.34064417113719547</v>
      </c>
      <c r="BN472" s="14">
        <f t="shared" si="781"/>
        <v>0.65895223433743377</v>
      </c>
    </row>
    <row r="473" spans="1:66" x14ac:dyDescent="0.25">
      <c r="A473" t="s">
        <v>344</v>
      </c>
      <c r="B473" t="s">
        <v>213</v>
      </c>
      <c r="C473" t="s">
        <v>210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344</v>
      </c>
      <c r="B474" t="s">
        <v>207</v>
      </c>
      <c r="C474" t="s">
        <v>214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344</v>
      </c>
      <c r="B475" t="s">
        <v>201</v>
      </c>
      <c r="C475" t="s">
        <v>209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290</v>
      </c>
      <c r="B476" t="s">
        <v>303</v>
      </c>
      <c r="C476" t="s">
        <v>295</v>
      </c>
      <c r="D476" s="11">
        <v>44426</v>
      </c>
      <c r="E476" s="10">
        <f>VLOOKUP(A476,home!$A$2:$E$405,3,FALSE)</f>
        <v>1.5758000000000001</v>
      </c>
      <c r="F476" s="10">
        <f>VLOOKUP(B476,home!$B$2:$E$405,3,FALSE)</f>
        <v>1.0577000000000001</v>
      </c>
      <c r="G476" s="10">
        <f>VLOOKUP(C476,away!$B$2:$E$405,4,FALSE)</f>
        <v>0.63460000000000005</v>
      </c>
      <c r="H476" s="10">
        <f>VLOOKUP(A476,away!$A$2:$E$405,3,FALSE)</f>
        <v>1.1246</v>
      </c>
      <c r="I476" s="10">
        <f>VLOOKUP(C476,away!$B$2:$E$405,3,FALSE)</f>
        <v>1.0508999999999999</v>
      </c>
      <c r="J476" s="10">
        <f>VLOOKUP(B476,home!$B$2:$E$405,4,FALSE)</f>
        <v>1.0374000000000001</v>
      </c>
      <c r="K476" s="12">
        <f t="shared" si="726"/>
        <v>1.0577028346360002</v>
      </c>
      <c r="L476" s="12">
        <f t="shared" si="727"/>
        <v>1.226043036036</v>
      </c>
      <c r="M476" s="13">
        <f t="shared" si="728"/>
        <v>0.1019017800130472</v>
      </c>
      <c r="N476" s="13">
        <f t="shared" si="729"/>
        <v>0.10778180157425413</v>
      </c>
      <c r="O476" s="13">
        <f t="shared" si="730"/>
        <v>0.12493596774466899</v>
      </c>
      <c r="P476" s="13">
        <f t="shared" si="731"/>
        <v>0.13214512723152827</v>
      </c>
      <c r="Q476" s="13">
        <f t="shared" si="732"/>
        <v>5.7000558523631742E-2</v>
      </c>
      <c r="R476" s="13">
        <f t="shared" si="733"/>
        <v>7.6588436601884857E-2</v>
      </c>
      <c r="S476" s="13">
        <f t="shared" si="734"/>
        <v>4.2841093278255214E-2</v>
      </c>
      <c r="T476" s="13">
        <f t="shared" si="735"/>
        <v>6.9885137828061161E-2</v>
      </c>
      <c r="U476" s="13">
        <f t="shared" si="736"/>
        <v>8.1007806494153206E-2</v>
      </c>
      <c r="V476" s="13">
        <f t="shared" si="737"/>
        <v>6.1728740942372387E-3</v>
      </c>
      <c r="W476" s="13">
        <f t="shared" si="738"/>
        <v>2.0096550775426845E-2</v>
      </c>
      <c r="X476" s="13">
        <f t="shared" si="739"/>
        <v>2.4639236126555962E-2</v>
      </c>
      <c r="Y476" s="13">
        <f t="shared" si="740"/>
        <v>1.5104381933105282E-2</v>
      </c>
      <c r="Z476" s="13">
        <f t="shared" si="741"/>
        <v>3.1300239778875222E-2</v>
      </c>
      <c r="AA476" s="13">
        <f t="shared" si="742"/>
        <v>3.3106352338902814E-2</v>
      </c>
      <c r="AB476" s="13">
        <f t="shared" si="743"/>
        <v>1.7508341356657839E-2</v>
      </c>
      <c r="AC476" s="13">
        <f t="shared" si="744"/>
        <v>5.0030727656495721E-4</v>
      </c>
      <c r="AD476" s="13">
        <f t="shared" si="745"/>
        <v>5.3140446803938198E-3</v>
      </c>
      <c r="AE476" s="13">
        <f t="shared" si="746"/>
        <v>6.5152474735809939E-3</v>
      </c>
      <c r="AF476" s="13">
        <f t="shared" si="747"/>
        <v>3.9939868965175604E-3</v>
      </c>
      <c r="AG476" s="13">
        <f t="shared" si="748"/>
        <v>1.6322666068314645E-3</v>
      </c>
      <c r="AH476" s="13">
        <f t="shared" si="749"/>
        <v>9.59386025178674E-3</v>
      </c>
      <c r="AI476" s="13">
        <f t="shared" si="750"/>
        <v>1.0147453183416484E-2</v>
      </c>
      <c r="AJ476" s="13">
        <f t="shared" si="751"/>
        <v>5.3664949982178594E-3</v>
      </c>
      <c r="AK476" s="13">
        <f t="shared" si="752"/>
        <v>1.8920523238916494E-3</v>
      </c>
      <c r="AL476" s="13">
        <f t="shared" si="753"/>
        <v>2.5951722809187709E-5</v>
      </c>
      <c r="AM476" s="13">
        <f t="shared" si="754"/>
        <v>1.1241360243669804E-3</v>
      </c>
      <c r="AN476" s="13">
        <f t="shared" si="755"/>
        <v>1.3782391442323317E-3</v>
      </c>
      <c r="AO476" s="13">
        <f t="shared" si="756"/>
        <v>8.4489025238913319E-4</v>
      </c>
      <c r="AP476" s="13">
        <f t="shared" si="757"/>
        <v>3.4529060338546523E-4</v>
      </c>
      <c r="AQ476" s="13">
        <f t="shared" si="758"/>
        <v>1.0583528492235454E-4</v>
      </c>
      <c r="AR476" s="13">
        <f t="shared" si="759"/>
        <v>2.3524971100811415E-3</v>
      </c>
      <c r="AS476" s="13">
        <f t="shared" si="760"/>
        <v>2.4882428618058219E-3</v>
      </c>
      <c r="AT476" s="13">
        <f t="shared" si="761"/>
        <v>1.3159107640974054E-3</v>
      </c>
      <c r="AU476" s="13">
        <f t="shared" si="762"/>
        <v>4.6394751510461704E-4</v>
      </c>
      <c r="AV476" s="13">
        <f t="shared" si="763"/>
        <v>1.2267965046212047E-4</v>
      </c>
      <c r="AW476" s="13">
        <f t="shared" si="764"/>
        <v>9.3483093667319587E-7</v>
      </c>
      <c r="AX476" s="13">
        <f t="shared" si="765"/>
        <v>1.9816697658156645E-4</v>
      </c>
      <c r="AY476" s="13">
        <f t="shared" si="766"/>
        <v>2.4296124161013864E-4</v>
      </c>
      <c r="AZ476" s="13">
        <f t="shared" si="767"/>
        <v>1.4894046915138527E-4</v>
      </c>
      <c r="BA476" s="13">
        <f t="shared" si="768"/>
        <v>6.0869141662330225E-5</v>
      </c>
      <c r="BB476" s="13">
        <f t="shared" si="769"/>
        <v>1.865704681114718E-5</v>
      </c>
      <c r="BC476" s="13">
        <f t="shared" si="770"/>
        <v>4.5748684631609291E-6</v>
      </c>
      <c r="BD476" s="13">
        <f t="shared" si="771"/>
        <v>4.8071044985163318E-4</v>
      </c>
      <c r="BE476" s="13">
        <f t="shared" si="772"/>
        <v>5.0844880544721922E-4</v>
      </c>
      <c r="BF476" s="13">
        <f t="shared" si="773"/>
        <v>2.6889387139440593E-4</v>
      </c>
      <c r="BG476" s="13">
        <f t="shared" si="774"/>
        <v>9.480326999670378E-5</v>
      </c>
      <c r="BH476" s="13">
        <f t="shared" si="775"/>
        <v>2.506842185206891E-5</v>
      </c>
      <c r="BI476" s="13">
        <f t="shared" si="776"/>
        <v>5.3029881705568691E-6</v>
      </c>
      <c r="BJ476" s="14">
        <f t="shared" si="777"/>
        <v>0.31643577347193502</v>
      </c>
      <c r="BK476" s="14">
        <f t="shared" si="778"/>
        <v>0.28383009485805222</v>
      </c>
      <c r="BL476" s="14">
        <f t="shared" si="779"/>
        <v>0.36827327100184404</v>
      </c>
      <c r="BM476" s="14">
        <f t="shared" si="780"/>
        <v>0.39924368101101804</v>
      </c>
      <c r="BN476" s="14">
        <f t="shared" si="781"/>
        <v>0.60035367168901521</v>
      </c>
    </row>
    <row r="477" spans="1:66" x14ac:dyDescent="0.25">
      <c r="A477" t="s">
        <v>290</v>
      </c>
      <c r="B477" t="s">
        <v>313</v>
      </c>
      <c r="C477" t="s">
        <v>304</v>
      </c>
      <c r="D477" s="11">
        <v>44426</v>
      </c>
      <c r="E477" s="10">
        <f>VLOOKUP(A477,home!$A$2:$E$405,3,FALSE)</f>
        <v>1.5758000000000001</v>
      </c>
      <c r="F477" s="10">
        <f>VLOOKUP(B477,home!$B$2:$E$405,3,FALSE)</f>
        <v>0.75</v>
      </c>
      <c r="G477" s="10">
        <f>VLOOKUP(C477,away!$B$2:$E$405,4,FALSE)</f>
        <v>1.0788</v>
      </c>
      <c r="H477" s="10">
        <f>VLOOKUP(A477,away!$A$2:$E$405,3,FALSE)</f>
        <v>1.1246</v>
      </c>
      <c r="I477" s="10">
        <f>VLOOKUP(C477,away!$B$2:$E$405,3,FALSE)</f>
        <v>1.0669999999999999</v>
      </c>
      <c r="J477" s="10">
        <f>VLOOKUP(B477,home!$B$2:$E$405,4,FALSE)</f>
        <v>1.2125999999999999</v>
      </c>
      <c r="K477" s="12">
        <f t="shared" si="726"/>
        <v>1.27497978</v>
      </c>
      <c r="L477" s="12">
        <f t="shared" si="727"/>
        <v>1.4550571873199998</v>
      </c>
      <c r="M477" s="13">
        <f t="shared" si="728"/>
        <v>6.5216878730339434E-2</v>
      </c>
      <c r="N477" s="13">
        <f t="shared" si="729"/>
        <v>8.3150201695894849E-2</v>
      </c>
      <c r="O477" s="13">
        <f t="shared" si="730"/>
        <v>9.4894288131157203E-2</v>
      </c>
      <c r="P477" s="13">
        <f t="shared" si="731"/>
        <v>0.12098829860471941</v>
      </c>
      <c r="Q477" s="13">
        <f t="shared" si="732"/>
        <v>5.3007412932593839E-2</v>
      </c>
      <c r="R477" s="13">
        <f t="shared" si="733"/>
        <v>6.9038307990427636E-2</v>
      </c>
      <c r="S477" s="13">
        <f t="shared" si="734"/>
        <v>5.6113419885483434E-2</v>
      </c>
      <c r="T477" s="13">
        <f t="shared" si="735"/>
        <v>7.712881716880976E-2</v>
      </c>
      <c r="U477" s="13">
        <f t="shared" si="736"/>
        <v>8.8022446733207665E-2</v>
      </c>
      <c r="V477" s="13">
        <f t="shared" si="737"/>
        <v>1.1566649842474908E-2</v>
      </c>
      <c r="W477" s="13">
        <f t="shared" si="738"/>
        <v>2.2527793226389217E-2</v>
      </c>
      <c r="X477" s="13">
        <f t="shared" si="739"/>
        <v>3.2779227448516433E-2</v>
      </c>
      <c r="Y477" s="13">
        <f t="shared" si="740"/>
        <v>2.3847825246880432E-2</v>
      </c>
      <c r="Z477" s="13">
        <f t="shared" si="741"/>
        <v>3.3484895413961172E-2</v>
      </c>
      <c r="AA477" s="13">
        <f t="shared" si="742"/>
        <v>4.2692564588215215E-2</v>
      </c>
      <c r="AB477" s="13">
        <f t="shared" si="743"/>
        <v>2.7216078303159225E-2</v>
      </c>
      <c r="AC477" s="13">
        <f t="shared" si="744"/>
        <v>1.3411302720266497E-3</v>
      </c>
      <c r="AD477" s="13">
        <f t="shared" si="745"/>
        <v>7.1806202129168087E-3</v>
      </c>
      <c r="AE477" s="13">
        <f t="shared" si="746"/>
        <v>1.0448213050219868E-2</v>
      </c>
      <c r="AF477" s="13">
        <f t="shared" si="747"/>
        <v>7.6013737466865206E-3</v>
      </c>
      <c r="AG477" s="13">
        <f t="shared" si="748"/>
        <v>3.686811167873926E-3</v>
      </c>
      <c r="AH477" s="13">
        <f t="shared" si="749"/>
        <v>1.2180609434685678E-2</v>
      </c>
      <c r="AI477" s="13">
        <f t="shared" si="750"/>
        <v>1.5530030737301468E-2</v>
      </c>
      <c r="AJ477" s="13">
        <f t="shared" si="751"/>
        <v>9.9002375864189352E-3</v>
      </c>
      <c r="AK477" s="13">
        <f t="shared" si="752"/>
        <v>4.2075342466267153E-3</v>
      </c>
      <c r="AL477" s="13">
        <f t="shared" si="753"/>
        <v>9.9520905004184775E-5</v>
      </c>
      <c r="AM477" s="13">
        <f t="shared" si="754"/>
        <v>1.8310291158656431E-3</v>
      </c>
      <c r="AN477" s="13">
        <f t="shared" si="755"/>
        <v>2.6642520752324884E-3</v>
      </c>
      <c r="AO477" s="13">
        <f t="shared" si="756"/>
        <v>1.9383195654496289E-3</v>
      </c>
      <c r="AP477" s="13">
        <f t="shared" si="757"/>
        <v>9.4012193834348726E-4</v>
      </c>
      <c r="AQ477" s="13">
        <f t="shared" si="758"/>
        <v>3.4198279583597525E-4</v>
      </c>
      <c r="AR477" s="13">
        <f t="shared" si="759"/>
        <v>3.5446966607754387E-3</v>
      </c>
      <c r="AS477" s="13">
        <f t="shared" si="760"/>
        <v>4.5194165687222031E-3</v>
      </c>
      <c r="AT477" s="13">
        <f t="shared" si="761"/>
        <v>2.8810823712588957E-3</v>
      </c>
      <c r="AU477" s="13">
        <f t="shared" si="762"/>
        <v>1.2244405892898485E-3</v>
      </c>
      <c r="AV477" s="13">
        <f t="shared" si="763"/>
        <v>3.9028424828896059E-4</v>
      </c>
      <c r="AW477" s="13">
        <f t="shared" si="764"/>
        <v>5.1285568699022125E-6</v>
      </c>
      <c r="AX477" s="13">
        <f t="shared" si="765"/>
        <v>3.8908751655332858E-4</v>
      </c>
      <c r="AY477" s="13">
        <f t="shared" si="766"/>
        <v>5.6614458745741006E-4</v>
      </c>
      <c r="AZ477" s="13">
        <f t="shared" si="767"/>
        <v>4.1188637552111044E-4</v>
      </c>
      <c r="BA477" s="13">
        <f t="shared" si="768"/>
        <v>1.9977274368705874E-4</v>
      </c>
      <c r="BB477" s="13">
        <f t="shared" si="769"/>
        <v>7.2670191633122748E-5</v>
      </c>
      <c r="BC477" s="13">
        <f t="shared" si="770"/>
        <v>2.1147856927939394E-5</v>
      </c>
      <c r="BD477" s="13">
        <f t="shared" si="771"/>
        <v>8.5962272552175117E-4</v>
      </c>
      <c r="BE477" s="13">
        <f t="shared" si="772"/>
        <v>1.0960015934687226E-3</v>
      </c>
      <c r="BF477" s="13">
        <f t="shared" si="773"/>
        <v>6.9868993526020094E-4</v>
      </c>
      <c r="BG477" s="13">
        <f t="shared" si="774"/>
        <v>2.9693851331542175E-4</v>
      </c>
      <c r="BH477" s="13">
        <f t="shared" si="775"/>
        <v>9.4647650095105952E-5</v>
      </c>
      <c r="BI477" s="13">
        <f t="shared" si="776"/>
        <v>2.4134768019155007E-5</v>
      </c>
      <c r="BJ477" s="14">
        <f t="shared" si="777"/>
        <v>0.33073471065928872</v>
      </c>
      <c r="BK477" s="14">
        <f t="shared" si="778"/>
        <v>0.25589204282750544</v>
      </c>
      <c r="BL477" s="14">
        <f t="shared" si="779"/>
        <v>0.37931205337521545</v>
      </c>
      <c r="BM477" s="14">
        <f t="shared" si="780"/>
        <v>0.51256729816025104</v>
      </c>
      <c r="BN477" s="14">
        <f t="shared" si="781"/>
        <v>0.4862953880851324</v>
      </c>
    </row>
    <row r="478" spans="1:66" x14ac:dyDescent="0.25">
      <c r="A478" t="s">
        <v>344</v>
      </c>
      <c r="B478" t="s">
        <v>202</v>
      </c>
      <c r="C478" t="s">
        <v>206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344</v>
      </c>
      <c r="B479" t="s">
        <v>211</v>
      </c>
      <c r="C479" t="s">
        <v>198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344</v>
      </c>
      <c r="B480" t="s">
        <v>203</v>
      </c>
      <c r="C480" t="s">
        <v>200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344</v>
      </c>
      <c r="B481" t="s">
        <v>204</v>
      </c>
      <c r="C481" t="s">
        <v>199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290</v>
      </c>
      <c r="B482" t="s">
        <v>291</v>
      </c>
      <c r="C482" t="s">
        <v>316</v>
      </c>
      <c r="D482" s="11">
        <v>44427</v>
      </c>
      <c r="E482" s="10">
        <f>VLOOKUP(A482,home!$A$2:$E$405,3,FALSE)</f>
        <v>1.5758000000000001</v>
      </c>
      <c r="F482" s="10">
        <f>VLOOKUP(B482,home!$B$2:$E$405,3,FALSE)</f>
        <v>0.63460000000000005</v>
      </c>
      <c r="G482" s="10">
        <f>VLOOKUP(C482,away!$B$2:$E$405,4,FALSE)</f>
        <v>1.6109</v>
      </c>
      <c r="H482" s="10">
        <f>VLOOKUP(A482,away!$A$2:$E$405,3,FALSE)</f>
        <v>1.1246</v>
      </c>
      <c r="I482" s="10">
        <f>VLOOKUP(C482,away!$B$2:$E$405,3,FALSE)</f>
        <v>0.95760000000000001</v>
      </c>
      <c r="J482" s="10">
        <f>VLOOKUP(B482,home!$B$2:$E$405,4,FALSE)</f>
        <v>0.80030000000000001</v>
      </c>
      <c r="K482" s="12">
        <f t="shared" si="726"/>
        <v>1.6109043172120003</v>
      </c>
      <c r="L482" s="12">
        <f t="shared" si="727"/>
        <v>0.86185664308800014</v>
      </c>
      <c r="M482" s="13">
        <f t="shared" si="728"/>
        <v>8.4351645658418031E-2</v>
      </c>
      <c r="N482" s="13">
        <f t="shared" si="729"/>
        <v>0.1358824301550825</v>
      </c>
      <c r="O482" s="13">
        <f t="shared" si="730"/>
        <v>7.2699026166112637E-2</v>
      </c>
      <c r="P482" s="13">
        <f t="shared" si="731"/>
        <v>0.11711117510809903</v>
      </c>
      <c r="Q482" s="13">
        <f t="shared" si="732"/>
        <v>0.10944679668504026</v>
      </c>
      <c r="R482" s="13">
        <f t="shared" si="733"/>
        <v>3.1328069323646263E-2</v>
      </c>
      <c r="S482" s="13">
        <f t="shared" si="734"/>
        <v>4.0648369181612763E-2</v>
      </c>
      <c r="T482" s="13">
        <f t="shared" si="735"/>
        <v>9.432744878770366E-2</v>
      </c>
      <c r="U482" s="13">
        <f t="shared" si="736"/>
        <v>5.0466522123378592E-2</v>
      </c>
      <c r="V482" s="13">
        <f t="shared" si="737"/>
        <v>6.2705465434856923E-3</v>
      </c>
      <c r="W482" s="13">
        <f t="shared" si="738"/>
        <v>5.8769439094985124E-2</v>
      </c>
      <c r="X482" s="13">
        <f t="shared" si="739"/>
        <v>5.0650831494568553E-2</v>
      </c>
      <c r="Y482" s="13">
        <f t="shared" si="740"/>
        <v>2.1826877800762402E-2</v>
      </c>
      <c r="Z482" s="13">
        <f t="shared" si="741"/>
        <v>9.0001015539019763E-3</v>
      </c>
      <c r="AA482" s="13">
        <f t="shared" si="742"/>
        <v>1.4498302448527125E-2</v>
      </c>
      <c r="AB482" s="13">
        <f t="shared" si="743"/>
        <v>1.1677689003288833E-2</v>
      </c>
      <c r="AC482" s="13">
        <f t="shared" si="744"/>
        <v>5.4411436533451931E-4</v>
      </c>
      <c r="AD482" s="13">
        <f t="shared" si="745"/>
        <v>2.3667985789559826E-2</v>
      </c>
      <c r="AE482" s="13">
        <f t="shared" si="746"/>
        <v>2.0398410781244523E-2</v>
      </c>
      <c r="AF482" s="13">
        <f t="shared" si="747"/>
        <v>8.7902529201267371E-3</v>
      </c>
      <c r="AG482" s="13">
        <f t="shared" si="748"/>
        <v>2.5253126245449735E-3</v>
      </c>
      <c r="AH482" s="13">
        <f t="shared" si="749"/>
        <v>1.9391993281742618E-3</v>
      </c>
      <c r="AI482" s="13">
        <f t="shared" si="750"/>
        <v>3.1238645696905292E-3</v>
      </c>
      <c r="AJ482" s="13">
        <f t="shared" si="751"/>
        <v>2.5161234608500412E-3</v>
      </c>
      <c r="AK482" s="13">
        <f t="shared" si="752"/>
        <v>1.3510780485739098E-3</v>
      </c>
      <c r="AL482" s="13">
        <f t="shared" si="753"/>
        <v>3.0217251706298537E-5</v>
      </c>
      <c r="AM482" s="13">
        <f t="shared" si="754"/>
        <v>7.6253720976228343E-3</v>
      </c>
      <c r="AN482" s="13">
        <f t="shared" si="755"/>
        <v>6.5719775983541177E-3</v>
      </c>
      <c r="AO482" s="13">
        <f t="shared" si="756"/>
        <v>2.8320512756835085E-3</v>
      </c>
      <c r="AP482" s="13">
        <f t="shared" si="757"/>
        <v>8.1360740183789243E-4</v>
      </c>
      <c r="AQ482" s="13">
        <f t="shared" si="758"/>
        <v>1.7530323603488884E-4</v>
      </c>
      <c r="AR482" s="13">
        <f t="shared" si="759"/>
        <v>3.3426236465175502E-4</v>
      </c>
      <c r="AS482" s="13">
        <f t="shared" si="760"/>
        <v>5.3846468629900406E-4</v>
      </c>
      <c r="AT482" s="13">
        <f t="shared" si="761"/>
        <v>4.3370754391263566E-4</v>
      </c>
      <c r="AU482" s="13">
        <f t="shared" si="762"/>
        <v>2.3288711829875928E-4</v>
      </c>
      <c r="AV482" s="13">
        <f t="shared" si="763"/>
        <v>9.3789716072633351E-5</v>
      </c>
      <c r="AW482" s="13">
        <f t="shared" si="764"/>
        <v>1.1653523072106289E-6</v>
      </c>
      <c r="AX482" s="13">
        <f t="shared" si="765"/>
        <v>2.0472908054014255E-3</v>
      </c>
      <c r="AY482" s="13">
        <f t="shared" si="766"/>
        <v>1.7644711809682004E-3</v>
      </c>
      <c r="AZ482" s="13">
        <f t="shared" si="767"/>
        <v>7.6036060442738614E-4</v>
      </c>
      <c r="BA482" s="13">
        <f t="shared" si="768"/>
        <v>2.1844061268938331E-4</v>
      </c>
      <c r="BB482" s="13">
        <f t="shared" si="769"/>
        <v>4.7066123291639457E-5</v>
      </c>
      <c r="BC482" s="13">
        <f t="shared" si="770"/>
        <v>8.1128502046596668E-6</v>
      </c>
      <c r="BD482" s="13">
        <f t="shared" si="771"/>
        <v>4.8014373251569753E-5</v>
      </c>
      <c r="BE482" s="13">
        <f t="shared" si="772"/>
        <v>7.7346561159182098E-5</v>
      </c>
      <c r="BF482" s="13">
        <f t="shared" si="773"/>
        <v>6.2298954646414253E-5</v>
      </c>
      <c r="BG482" s="13">
        <f t="shared" si="774"/>
        <v>3.3452551665901096E-5</v>
      </c>
      <c r="BH482" s="13">
        <f t="shared" si="775"/>
        <v>1.3472214975089402E-5</v>
      </c>
      <c r="BI482" s="13">
        <f t="shared" si="776"/>
        <v>4.3404898531559325E-6</v>
      </c>
      <c r="BJ482" s="14">
        <f t="shared" si="777"/>
        <v>0.54914983992013455</v>
      </c>
      <c r="BK482" s="14">
        <f t="shared" si="778"/>
        <v>0.25072053928962451</v>
      </c>
      <c r="BL482" s="14">
        <f t="shared" si="779"/>
        <v>0.19147191104702824</v>
      </c>
      <c r="BM482" s="14">
        <f t="shared" si="780"/>
        <v>0.44775994288562976</v>
      </c>
      <c r="BN482" s="14">
        <f t="shared" si="781"/>
        <v>0.55081914309639879</v>
      </c>
    </row>
    <row r="483" spans="1:66" x14ac:dyDescent="0.25">
      <c r="A483" t="s">
        <v>290</v>
      </c>
      <c r="B483" t="s">
        <v>306</v>
      </c>
      <c r="C483" t="s">
        <v>297</v>
      </c>
      <c r="D483" s="11">
        <v>44427</v>
      </c>
      <c r="E483" s="10">
        <f>VLOOKUP(A483,home!$A$2:$E$405,3,FALSE)</f>
        <v>1.5758000000000001</v>
      </c>
      <c r="F483" s="10">
        <f>VLOOKUP(B483,home!$B$2:$E$405,3,FALSE)</f>
        <v>1.3269</v>
      </c>
      <c r="G483" s="10">
        <f>VLOOKUP(C483,away!$B$2:$E$405,4,FALSE)</f>
        <v>1.2692000000000001</v>
      </c>
      <c r="H483" s="10">
        <f>VLOOKUP(A483,away!$A$2:$E$405,3,FALSE)</f>
        <v>1.1246</v>
      </c>
      <c r="I483" s="10">
        <f>VLOOKUP(C483,away!$B$2:$E$405,3,FALSE)</f>
        <v>1.2597</v>
      </c>
      <c r="J483" s="10">
        <f>VLOOKUP(B483,home!$B$2:$E$405,4,FALSE)</f>
        <v>0.97</v>
      </c>
      <c r="K483" s="12">
        <f t="shared" si="726"/>
        <v>2.6538071121839999</v>
      </c>
      <c r="L483" s="12">
        <f t="shared" si="727"/>
        <v>1.3741588614000002</v>
      </c>
      <c r="M483" s="13">
        <f t="shared" si="728"/>
        <v>1.7810520203796896E-2</v>
      </c>
      <c r="N483" s="13">
        <f t="shared" si="729"/>
        <v>4.7265685188533024E-2</v>
      </c>
      <c r="O483" s="13">
        <f t="shared" si="730"/>
        <v>2.4474484164191242E-2</v>
      </c>
      <c r="P483" s="13">
        <f t="shared" si="731"/>
        <v>6.4950560141965402E-2</v>
      </c>
      <c r="Q483" s="13">
        <f t="shared" si="732"/>
        <v>6.2717005757789462E-2</v>
      </c>
      <c r="R483" s="13">
        <f t="shared" si="733"/>
        <v>1.6815914646208689E-2</v>
      </c>
      <c r="S483" s="13">
        <f t="shared" si="734"/>
        <v>5.9214655362168182E-2</v>
      </c>
      <c r="T483" s="13">
        <f t="shared" si="735"/>
        <v>8.6183129222541219E-2</v>
      </c>
      <c r="U483" s="13">
        <f t="shared" si="736"/>
        <v>4.4626193885987715E-2</v>
      </c>
      <c r="V483" s="13">
        <f t="shared" si="737"/>
        <v>2.3993466223446173E-2</v>
      </c>
      <c r="W483" s="13">
        <f t="shared" si="738"/>
        <v>5.5479611978302174E-2</v>
      </c>
      <c r="X483" s="13">
        <f t="shared" si="739"/>
        <v>7.6237800427017527E-2</v>
      </c>
      <c r="Y483" s="13">
        <f t="shared" si="740"/>
        <v>5.2381424515215436E-2</v>
      </c>
      <c r="Z483" s="13">
        <f t="shared" si="741"/>
        <v>7.7025793745445752E-3</v>
      </c>
      <c r="AA483" s="13">
        <f t="shared" si="742"/>
        <v>2.0441159926328181E-2</v>
      </c>
      <c r="AB483" s="13">
        <f t="shared" si="743"/>
        <v>2.7123447796890153E-2</v>
      </c>
      <c r="AC483" s="13">
        <f t="shared" si="744"/>
        <v>5.4686396478327379E-3</v>
      </c>
      <c r="AD483" s="13">
        <f t="shared" si="745"/>
        <v>3.6808047212306724E-2</v>
      </c>
      <c r="AE483" s="13">
        <f t="shared" si="746"/>
        <v>5.0580104247620869E-2</v>
      </c>
      <c r="AF483" s="13">
        <f t="shared" si="747"/>
        <v>3.475254923120201E-2</v>
      </c>
      <c r="AG483" s="13">
        <f t="shared" si="748"/>
        <v>1.5918507827432003E-2</v>
      </c>
      <c r="AH483" s="13">
        <f t="shared" si="749"/>
        <v>2.6461419257918246E-3</v>
      </c>
      <c r="AI483" s="13">
        <f t="shared" si="750"/>
        <v>7.02235026251461E-3</v>
      </c>
      <c r="AJ483" s="13">
        <f t="shared" si="751"/>
        <v>9.3179815354542273E-3</v>
      </c>
      <c r="AK483" s="13">
        <f t="shared" si="752"/>
        <v>8.2427085566625386E-3</v>
      </c>
      <c r="AL483" s="13">
        <f t="shared" si="753"/>
        <v>7.9771102534237251E-4</v>
      </c>
      <c r="AM483" s="13">
        <f t="shared" si="754"/>
        <v>1.9536291495524809E-2</v>
      </c>
      <c r="AN483" s="13">
        <f t="shared" si="755"/>
        <v>2.684596807746888E-2</v>
      </c>
      <c r="AO483" s="13">
        <f t="shared" si="756"/>
        <v>1.8445312463257698E-2</v>
      </c>
      <c r="AP483" s="13">
        <f t="shared" si="757"/>
        <v>8.4489298575591461E-3</v>
      </c>
      <c r="AQ483" s="13">
        <f t="shared" si="758"/>
        <v>2.9025429582779849E-3</v>
      </c>
      <c r="AR483" s="13">
        <f t="shared" si="759"/>
        <v>7.2724387516977912E-4</v>
      </c>
      <c r="AS483" s="13">
        <f t="shared" si="760"/>
        <v>1.9299649682178129E-3</v>
      </c>
      <c r="AT483" s="13">
        <f t="shared" si="761"/>
        <v>2.5608773794612003E-3</v>
      </c>
      <c r="AU483" s="13">
        <f t="shared" si="762"/>
        <v>2.2653582010150855E-3</v>
      </c>
      <c r="AV483" s="13">
        <f t="shared" si="763"/>
        <v>1.5029559263745459E-3</v>
      </c>
      <c r="AW483" s="13">
        <f t="shared" si="764"/>
        <v>8.0807075653652885E-5</v>
      </c>
      <c r="AX483" s="13">
        <f t="shared" si="765"/>
        <v>8.6409248860872603E-3</v>
      </c>
      <c r="AY483" s="13">
        <f t="shared" si="766"/>
        <v>1.1874003502908598E-2</v>
      </c>
      <c r="AZ483" s="13">
        <f t="shared" si="767"/>
        <v>8.1583835669082477E-3</v>
      </c>
      <c r="BA483" s="13">
        <f t="shared" si="768"/>
        <v>3.7369716910557039E-3</v>
      </c>
      <c r="BB483" s="13">
        <f t="shared" si="769"/>
        <v>1.2837981910162847E-3</v>
      </c>
      <c r="BC483" s="13">
        <f t="shared" si="770"/>
        <v>3.5282853208686341E-4</v>
      </c>
      <c r="BD483" s="13">
        <f t="shared" si="771"/>
        <v>1.665581025772378E-4</v>
      </c>
      <c r="BE483" s="13">
        <f t="shared" si="772"/>
        <v>4.4201307721134593E-4</v>
      </c>
      <c r="BF483" s="13">
        <f t="shared" si="773"/>
        <v>5.8650872399090284E-4</v>
      </c>
      <c r="BG483" s="13">
        <f t="shared" si="774"/>
        <v>5.1882700769500677E-4</v>
      </c>
      <c r="BH483" s="13">
        <f t="shared" si="775"/>
        <v>3.4421670075353788E-4</v>
      </c>
      <c r="BI483" s="13">
        <f t="shared" si="776"/>
        <v>1.826969457184501E-4</v>
      </c>
      <c r="BJ483" s="14">
        <f t="shared" si="777"/>
        <v>0.62854982083011179</v>
      </c>
      <c r="BK483" s="14">
        <f t="shared" si="778"/>
        <v>0.18410955610746035</v>
      </c>
      <c r="BL483" s="14">
        <f t="shared" si="779"/>
        <v>0.17193760360821411</v>
      </c>
      <c r="BM483" s="14">
        <f t="shared" si="780"/>
        <v>0.74647219339059101</v>
      </c>
      <c r="BN483" s="14">
        <f t="shared" si="781"/>
        <v>0.2340341701024847</v>
      </c>
    </row>
    <row r="484" spans="1:66" x14ac:dyDescent="0.25">
      <c r="A484" t="s">
        <v>290</v>
      </c>
      <c r="B484" t="s">
        <v>298</v>
      </c>
      <c r="C484" t="s">
        <v>294</v>
      </c>
      <c r="D484" s="11">
        <v>44427</v>
      </c>
      <c r="E484" s="10">
        <f>VLOOKUP(A484,home!$A$2:$E$405,3,FALSE)</f>
        <v>1.5758000000000001</v>
      </c>
      <c r="F484" s="10">
        <f>VLOOKUP(B484,home!$B$2:$E$405,3,FALSE)</f>
        <v>0.42309999999999998</v>
      </c>
      <c r="G484" s="10">
        <f>VLOOKUP(C484,away!$B$2:$E$405,4,FALSE)</f>
        <v>0.74039999999999995</v>
      </c>
      <c r="H484" s="10">
        <f>VLOOKUP(A484,away!$A$2:$E$405,3,FALSE)</f>
        <v>1.1246</v>
      </c>
      <c r="I484" s="10">
        <f>VLOOKUP(C484,away!$B$2:$E$405,3,FALSE)</f>
        <v>0.74099999999999999</v>
      </c>
      <c r="J484" s="10">
        <f>VLOOKUP(B484,home!$B$2:$E$405,4,FALSE)</f>
        <v>1.0868</v>
      </c>
      <c r="K484" s="12">
        <f t="shared" si="726"/>
        <v>0.493640213592</v>
      </c>
      <c r="L484" s="12">
        <f t="shared" si="727"/>
        <v>0.90566152247999998</v>
      </c>
      <c r="M484" s="13">
        <f t="shared" si="728"/>
        <v>0.24676921383722689</v>
      </c>
      <c r="N484" s="13">
        <f t="shared" si="729"/>
        <v>0.1218152074265386</v>
      </c>
      <c r="O484" s="13">
        <f t="shared" si="730"/>
        <v>0.22348938190501558</v>
      </c>
      <c r="P484" s="13">
        <f t="shared" si="731"/>
        <v>0.11032334621913595</v>
      </c>
      <c r="Q484" s="13">
        <f t="shared" si="732"/>
        <v>3.006644250639515E-2</v>
      </c>
      <c r="R484" s="13">
        <f t="shared" si="733"/>
        <v>0.10120286693710528</v>
      </c>
      <c r="S484" s="13">
        <f t="shared" si="734"/>
        <v>1.2330590728606539E-2</v>
      </c>
      <c r="T484" s="13">
        <f t="shared" si="735"/>
        <v>2.7230020095899216E-2</v>
      </c>
      <c r="U484" s="13">
        <f t="shared" si="736"/>
        <v>4.9957804850955405E-2</v>
      </c>
      <c r="V484" s="13">
        <f t="shared" si="737"/>
        <v>6.1251654211427514E-4</v>
      </c>
      <c r="W484" s="13">
        <f t="shared" si="738"/>
        <v>4.9473350336028295E-3</v>
      </c>
      <c r="X484" s="13">
        <f t="shared" si="739"/>
        <v>4.4806109787513797E-3</v>
      </c>
      <c r="Y484" s="13">
        <f t="shared" si="740"/>
        <v>2.0289584803282888E-3</v>
      </c>
      <c r="Z484" s="13">
        <f t="shared" si="741"/>
        <v>3.0551847516533209E-2</v>
      </c>
      <c r="AA484" s="13">
        <f t="shared" si="742"/>
        <v>1.5081620533691668E-2</v>
      </c>
      <c r="AB484" s="13">
        <f t="shared" si="743"/>
        <v>3.7224471907825237E-3</v>
      </c>
      <c r="AC484" s="13">
        <f t="shared" si="744"/>
        <v>1.7114896923789955E-5</v>
      </c>
      <c r="AD484" s="13">
        <f t="shared" si="745"/>
        <v>6.1055088067472126E-4</v>
      </c>
      <c r="AE484" s="13">
        <f t="shared" si="746"/>
        <v>5.5295244014337281E-4</v>
      </c>
      <c r="AF484" s="13">
        <f t="shared" si="747"/>
        <v>2.5039387439963903E-4</v>
      </c>
      <c r="AG484" s="13">
        <f t="shared" si="748"/>
        <v>7.5590699169481005E-5</v>
      </c>
      <c r="AH484" s="13">
        <f t="shared" si="749"/>
        <v>6.9174081841000658E-3</v>
      </c>
      <c r="AI484" s="13">
        <f t="shared" si="750"/>
        <v>3.4147108535022056E-3</v>
      </c>
      <c r="AJ484" s="13">
        <f t="shared" si="751"/>
        <v>8.4281929753887458E-4</v>
      </c>
      <c r="AK484" s="13">
        <f t="shared" si="752"/>
        <v>1.386831660188498E-4</v>
      </c>
      <c r="AL484" s="13">
        <f t="shared" si="753"/>
        <v>3.060629272942574E-7</v>
      </c>
      <c r="AM484" s="13">
        <f t="shared" si="754"/>
        <v>6.0278493429010644E-5</v>
      </c>
      <c r="AN484" s="13">
        <f t="shared" si="755"/>
        <v>5.4591912131718456E-5</v>
      </c>
      <c r="AO484" s="13">
        <f t="shared" si="756"/>
        <v>2.4720897128153257E-5</v>
      </c>
      <c r="AP484" s="13">
        <f t="shared" si="757"/>
        <v>7.462921776718247E-6</v>
      </c>
      <c r="AQ484" s="13">
        <f t="shared" si="758"/>
        <v>1.6897202746129479E-6</v>
      </c>
      <c r="AR484" s="13">
        <f t="shared" si="759"/>
        <v>1.2529660855255362E-3</v>
      </c>
      <c r="AS484" s="13">
        <f t="shared" si="760"/>
        <v>6.1851444608235781E-4</v>
      </c>
      <c r="AT484" s="13">
        <f t="shared" si="761"/>
        <v>1.5266180163691633E-4</v>
      </c>
      <c r="AU484" s="13">
        <f t="shared" si="762"/>
        <v>2.5120001455795638E-5</v>
      </c>
      <c r="AV484" s="13">
        <f t="shared" si="763"/>
        <v>3.1000607210175771E-6</v>
      </c>
      <c r="AW484" s="13">
        <f t="shared" si="764"/>
        <v>3.8008845241438925E-9</v>
      </c>
      <c r="AX484" s="13">
        <f t="shared" si="765"/>
        <v>4.959314728550126E-6</v>
      </c>
      <c r="AY484" s="13">
        <f t="shared" si="766"/>
        <v>4.4914605275161943E-6</v>
      </c>
      <c r="AZ484" s="13">
        <f t="shared" si="767"/>
        <v>2.0338714897545703E-6</v>
      </c>
      <c r="BA484" s="13">
        <f t="shared" si="768"/>
        <v>6.1399971664659657E-7</v>
      </c>
      <c r="BB484" s="13">
        <f t="shared" si="769"/>
        <v>1.3901897954511129E-7</v>
      </c>
      <c r="BC484" s="13">
        <f t="shared" si="770"/>
        <v>2.5180828133688306E-8</v>
      </c>
      <c r="BD484" s="13">
        <f t="shared" si="771"/>
        <v>1.8912719543881041E-4</v>
      </c>
      <c r="BE484" s="13">
        <f t="shared" si="772"/>
        <v>9.33607891524703E-5</v>
      </c>
      <c r="BF484" s="13">
        <f t="shared" si="773"/>
        <v>2.3043319949171557E-5</v>
      </c>
      <c r="BG484" s="13">
        <f t="shared" si="774"/>
        <v>3.7917031271926137E-6</v>
      </c>
      <c r="BH484" s="13">
        <f t="shared" si="775"/>
        <v>4.6793428539620402E-7</v>
      </c>
      <c r="BI484" s="13">
        <f t="shared" si="776"/>
        <v>4.6198236118000428E-8</v>
      </c>
      <c r="BJ484" s="14">
        <f t="shared" si="777"/>
        <v>0.19221906920691315</v>
      </c>
      <c r="BK484" s="14">
        <f t="shared" si="778"/>
        <v>0.37005757974746217</v>
      </c>
      <c r="BL484" s="14">
        <f t="shared" si="779"/>
        <v>0.40712994245432121</v>
      </c>
      <c r="BM484" s="14">
        <f t="shared" si="780"/>
        <v>0.16628749243416935</v>
      </c>
      <c r="BN484" s="14">
        <f t="shared" si="781"/>
        <v>0.83366645883141755</v>
      </c>
    </row>
    <row r="485" spans="1:66" s="10" customFormat="1" x14ac:dyDescent="0.25">
      <c r="A485" t="s">
        <v>290</v>
      </c>
      <c r="B485" t="s">
        <v>301</v>
      </c>
      <c r="C485" t="s">
        <v>293</v>
      </c>
      <c r="D485" s="11">
        <v>44427</v>
      </c>
      <c r="E485" s="10">
        <f>VLOOKUP(A485,home!$A$2:$E$405,3,FALSE)</f>
        <v>1.5758000000000001</v>
      </c>
      <c r="F485" s="10">
        <f>VLOOKUP(B485,home!$B$2:$E$405,3,FALSE)</f>
        <v>0.86539999999999995</v>
      </c>
      <c r="G485" s="10">
        <f>VLOOKUP(C485,away!$B$2:$E$405,4,FALSE)</f>
        <v>1.2692000000000001</v>
      </c>
      <c r="H485" s="10">
        <f>VLOOKUP(A485,away!$A$2:$E$405,3,FALSE)</f>
        <v>1.1246</v>
      </c>
      <c r="I485" s="10">
        <f>VLOOKUP(C485,away!$B$2:$E$405,3,FALSE)</f>
        <v>0.59279999999999999</v>
      </c>
      <c r="J485" s="10">
        <f>VLOOKUP(B485,home!$B$2:$E$405,4,FALSE)</f>
        <v>1.7784</v>
      </c>
      <c r="K485" s="12">
        <f t="shared" si="726"/>
        <v>1.7308046385440001</v>
      </c>
      <c r="L485" s="12">
        <f t="shared" si="727"/>
        <v>1.1855932657920001</v>
      </c>
      <c r="M485" s="13">
        <f t="shared" si="728"/>
        <v>5.4128311919332872E-2</v>
      </c>
      <c r="N485" s="13">
        <f t="shared" si="729"/>
        <v>9.3685533346537814E-2</v>
      </c>
      <c r="O485" s="13">
        <f t="shared" si="730"/>
        <v>6.4174162100249899E-2</v>
      </c>
      <c r="P485" s="13">
        <f t="shared" si="731"/>
        <v>0.11107293743778711</v>
      </c>
      <c r="Q485" s="13">
        <f t="shared" si="732"/>
        <v>8.1075677840328139E-2</v>
      </c>
      <c r="R485" s="13">
        <f t="shared" si="733"/>
        <v>3.8042227211950247E-2</v>
      </c>
      <c r="S485" s="13">
        <f t="shared" si="734"/>
        <v>5.6981258945617175E-2</v>
      </c>
      <c r="T485" s="13">
        <f t="shared" si="735"/>
        <v>9.6122777667014742E-2</v>
      </c>
      <c r="U485" s="13">
        <f t="shared" si="736"/>
        <v>6.5843663318988263E-2</v>
      </c>
      <c r="V485" s="13">
        <f t="shared" si="737"/>
        <v>1.2991919027565199E-2</v>
      </c>
      <c r="W485" s="13">
        <f t="shared" si="738"/>
        <v>4.6775386426379649E-2</v>
      </c>
      <c r="X485" s="13">
        <f t="shared" si="739"/>
        <v>5.5456583151934247E-2</v>
      </c>
      <c r="Y485" s="13">
        <f t="shared" si="740"/>
        <v>3.2874475764383668E-2</v>
      </c>
      <c r="Z485" s="13">
        <f t="shared" si="741"/>
        <v>1.5034202799405797E-2</v>
      </c>
      <c r="AA485" s="13">
        <f t="shared" si="742"/>
        <v>2.6021267942022742E-2</v>
      </c>
      <c r="AB485" s="13">
        <f t="shared" si="743"/>
        <v>2.2518865627424629E-2</v>
      </c>
      <c r="AC485" s="13">
        <f t="shared" si="744"/>
        <v>1.6662382381055448E-3</v>
      </c>
      <c r="AD485" s="13">
        <f t="shared" si="745"/>
        <v>2.0239763949116495E-2</v>
      </c>
      <c r="AE485" s="13">
        <f t="shared" si="746"/>
        <v>2.3996127839292215E-2</v>
      </c>
      <c r="AF485" s="13">
        <f t="shared" si="747"/>
        <v>1.4224823785674395E-2</v>
      </c>
      <c r="AG485" s="13">
        <f t="shared" si="748"/>
        <v>5.6216184291244765E-3</v>
      </c>
      <c r="AH485" s="13">
        <f t="shared" si="749"/>
        <v>4.4561123988816854E-3</v>
      </c>
      <c r="AI485" s="13">
        <f t="shared" si="750"/>
        <v>7.7126600098578538E-3</v>
      </c>
      <c r="AJ485" s="13">
        <f t="shared" si="751"/>
        <v>6.674553860287394E-3</v>
      </c>
      <c r="AK485" s="13">
        <f t="shared" si="752"/>
        <v>3.8507829271990615E-3</v>
      </c>
      <c r="AL485" s="13">
        <f t="shared" si="753"/>
        <v>1.3676685565466043E-4</v>
      </c>
      <c r="AM485" s="13">
        <f t="shared" si="754"/>
        <v>7.0062154652332908E-3</v>
      </c>
      <c r="AN485" s="13">
        <f t="shared" si="755"/>
        <v>8.3065218742683546E-3</v>
      </c>
      <c r="AO485" s="13">
        <f t="shared" si="756"/>
        <v>4.9240781981432528E-3</v>
      </c>
      <c r="AP485" s="13">
        <f t="shared" si="757"/>
        <v>1.9459846506506154E-3</v>
      </c>
      <c r="AQ485" s="13">
        <f t="shared" si="758"/>
        <v>5.7678657428649176E-4</v>
      </c>
      <c r="AR485" s="13">
        <f t="shared" si="759"/>
        <v>1.0566273703452728E-3</v>
      </c>
      <c r="AS485" s="13">
        <f t="shared" si="760"/>
        <v>1.8288155538061473E-3</v>
      </c>
      <c r="AT485" s="13">
        <f t="shared" si="761"/>
        <v>1.5826612217845473E-3</v>
      </c>
      <c r="AU485" s="13">
        <f t="shared" si="762"/>
        <v>9.1309246130280304E-4</v>
      </c>
      <c r="AV485" s="13">
        <f t="shared" si="763"/>
        <v>3.950961668606124E-4</v>
      </c>
      <c r="AW485" s="13">
        <f t="shared" si="764"/>
        <v>7.7958259750626252E-6</v>
      </c>
      <c r="AX485" s="13">
        <f t="shared" si="765"/>
        <v>2.0210650376440821E-3</v>
      </c>
      <c r="AY485" s="13">
        <f t="shared" si="766"/>
        <v>2.3961610983584793E-3</v>
      </c>
      <c r="AZ485" s="13">
        <f t="shared" si="767"/>
        <v>1.4204362309832878E-3</v>
      </c>
      <c r="BA485" s="13">
        <f t="shared" si="768"/>
        <v>5.6135320998025205E-4</v>
      </c>
      <c r="BB485" s="13">
        <f t="shared" si="769"/>
        <v>1.6638414637082729E-4</v>
      </c>
      <c r="BC485" s="13">
        <f t="shared" si="770"/>
        <v>3.9452784694360679E-5</v>
      </c>
      <c r="BD485" s="13">
        <f t="shared" si="771"/>
        <v>2.087883824554777E-4</v>
      </c>
      <c r="BE485" s="13">
        <f t="shared" si="772"/>
        <v>3.6137190082803948E-4</v>
      </c>
      <c r="BF485" s="13">
        <f t="shared" si="773"/>
        <v>3.1273208109631665E-4</v>
      </c>
      <c r="BG485" s="13">
        <f t="shared" si="774"/>
        <v>1.8042604552767443E-4</v>
      </c>
      <c r="BH485" s="13">
        <f t="shared" si="775"/>
        <v>7.8070559128362468E-5</v>
      </c>
      <c r="BI485" s="13">
        <f t="shared" si="776"/>
        <v>2.7024977174618675E-5</v>
      </c>
      <c r="BJ485" s="14">
        <f t="shared" si="777"/>
        <v>0.4994372074703991</v>
      </c>
      <c r="BK485" s="14">
        <f t="shared" si="778"/>
        <v>0.23937359352242105</v>
      </c>
      <c r="BL485" s="14">
        <f t="shared" si="779"/>
        <v>0.24623900211717165</v>
      </c>
      <c r="BM485" s="14">
        <f t="shared" si="780"/>
        <v>0.55551679078082827</v>
      </c>
      <c r="BN485" s="14">
        <f t="shared" si="781"/>
        <v>0.44217884985618605</v>
      </c>
    </row>
    <row r="486" spans="1:66" x14ac:dyDescent="0.25">
      <c r="A486" t="s">
        <v>290</v>
      </c>
      <c r="B486" t="s">
        <v>310</v>
      </c>
      <c r="C486" t="s">
        <v>307</v>
      </c>
      <c r="D486" s="11">
        <v>44427</v>
      </c>
      <c r="E486" s="10">
        <f>VLOOKUP(A486,home!$A$2:$E$405,3,FALSE)</f>
        <v>1.5758000000000001</v>
      </c>
      <c r="F486" s="10">
        <f>VLOOKUP(B486,home!$B$2:$E$405,3,FALSE)</f>
        <v>0.79320000000000002</v>
      </c>
      <c r="G486" s="10">
        <f>VLOOKUP(C486,away!$B$2:$E$405,4,FALSE)</f>
        <v>0.88839999999999997</v>
      </c>
      <c r="H486" s="10">
        <f>VLOOKUP(A486,away!$A$2:$E$405,3,FALSE)</f>
        <v>1.1246</v>
      </c>
      <c r="I486" s="10">
        <f>VLOOKUP(C486,away!$B$2:$E$405,3,FALSE)</f>
        <v>0.97809999999999997</v>
      </c>
      <c r="J486" s="10">
        <f>VLOOKUP(B486,home!$B$2:$E$405,4,FALSE)</f>
        <v>0.66690000000000005</v>
      </c>
      <c r="K486" s="12">
        <f t="shared" si="726"/>
        <v>1.1104329791040002</v>
      </c>
      <c r="L486" s="12">
        <f t="shared" si="727"/>
        <v>0.73357083329400008</v>
      </c>
      <c r="M486" s="13">
        <f t="shared" si="728"/>
        <v>0.15818282219251747</v>
      </c>
      <c r="N486" s="13">
        <f t="shared" si="729"/>
        <v>0.17565142249031551</v>
      </c>
      <c r="O486" s="13">
        <f t="shared" si="730"/>
        <v>0.11603830468856169</v>
      </c>
      <c r="P486" s="13">
        <f t="shared" si="731"/>
        <v>0.1288527603654972</v>
      </c>
      <c r="Q486" s="13">
        <f t="shared" si="732"/>
        <v>9.752456617988825E-2</v>
      </c>
      <c r="R486" s="13">
        <f t="shared" si="733"/>
        <v>4.2561157932205641E-2</v>
      </c>
      <c r="S486" s="13">
        <f t="shared" si="734"/>
        <v>2.624026051577431E-2</v>
      </c>
      <c r="T486" s="13">
        <f t="shared" si="735"/>
        <v>7.1541177279216481E-2</v>
      </c>
      <c r="U486" s="13">
        <f t="shared" si="736"/>
        <v>4.7261313396774952E-2</v>
      </c>
      <c r="V486" s="13">
        <f t="shared" si="737"/>
        <v>2.3749804556683989E-3</v>
      </c>
      <c r="W486" s="13">
        <f t="shared" si="738"/>
        <v>3.6098164852986177E-2</v>
      </c>
      <c r="X486" s="13">
        <f t="shared" si="739"/>
        <v>2.6480560871589252E-2</v>
      </c>
      <c r="Y486" s="13">
        <f t="shared" si="740"/>
        <v>9.7126835523321103E-3</v>
      </c>
      <c r="Z486" s="13">
        <f t="shared" si="741"/>
        <v>1.0407208030095212E-2</v>
      </c>
      <c r="AA486" s="13">
        <f t="shared" si="742"/>
        <v>1.1556507017013698E-2</v>
      </c>
      <c r="AB486" s="13">
        <f t="shared" si="743"/>
        <v>6.4163632574694039E-3</v>
      </c>
      <c r="AC486" s="13">
        <f t="shared" si="744"/>
        <v>1.2091340864533495E-4</v>
      </c>
      <c r="AD486" s="13">
        <f t="shared" si="745"/>
        <v>1.0021148184472188E-2</v>
      </c>
      <c r="AE486" s="13">
        <f t="shared" si="746"/>
        <v>7.3512220242459179E-3</v>
      </c>
      <c r="AF486" s="13">
        <f t="shared" si="747"/>
        <v>2.6963210330276425E-3</v>
      </c>
      <c r="AG486" s="13">
        <f t="shared" si="748"/>
        <v>6.5931415567540902E-4</v>
      </c>
      <c r="AH486" s="13">
        <f t="shared" si="749"/>
        <v>1.9086060667252382E-3</v>
      </c>
      <c r="AI486" s="13">
        <f t="shared" si="750"/>
        <v>2.1193791206096744E-3</v>
      </c>
      <c r="AJ486" s="13">
        <f t="shared" si="751"/>
        <v>1.1767142353747086E-3</v>
      </c>
      <c r="AK486" s="13">
        <f t="shared" si="752"/>
        <v>4.355540979804078E-4</v>
      </c>
      <c r="AL486" s="13">
        <f t="shared" si="753"/>
        <v>3.9397518019222104E-6</v>
      </c>
      <c r="AM486" s="13">
        <f t="shared" si="754"/>
        <v>2.2255626865052181E-3</v>
      </c>
      <c r="AN486" s="13">
        <f t="shared" si="755"/>
        <v>1.632607874487666E-3</v>
      </c>
      <c r="AO486" s="13">
        <f t="shared" si="756"/>
        <v>5.988167594651318E-4</v>
      </c>
      <c r="AP486" s="13">
        <f t="shared" si="757"/>
        <v>1.4642483641041652E-4</v>
      </c>
      <c r="AQ486" s="13">
        <f t="shared" si="758"/>
        <v>2.6853247315131721E-5</v>
      </c>
      <c r="AR486" s="13">
        <f t="shared" si="759"/>
        <v>2.8001954855952344E-4</v>
      </c>
      <c r="AS486" s="13">
        <f t="shared" si="760"/>
        <v>3.1094294151430882E-4</v>
      </c>
      <c r="AT486" s="13">
        <f t="shared" si="761"/>
        <v>1.7264064843854746E-4</v>
      </c>
      <c r="AU486" s="13">
        <f t="shared" si="762"/>
        <v>6.3901956520020874E-5</v>
      </c>
      <c r="AV486" s="13">
        <f t="shared" si="763"/>
        <v>1.7739709987275264E-5</v>
      </c>
      <c r="AW486" s="13">
        <f t="shared" si="764"/>
        <v>8.9145775859625496E-8</v>
      </c>
      <c r="AX486" s="13">
        <f t="shared" si="765"/>
        <v>4.1188970069311467E-4</v>
      </c>
      <c r="AY486" s="13">
        <f t="shared" si="766"/>
        <v>3.0215027096266441E-4</v>
      </c>
      <c r="AZ486" s="13">
        <f t="shared" si="767"/>
        <v>1.1082431302504483E-4</v>
      </c>
      <c r="BA486" s="13">
        <f t="shared" si="768"/>
        <v>2.7099161218339083E-5</v>
      </c>
      <c r="BB486" s="13">
        <f t="shared" si="769"/>
        <v>4.9697885691263627E-6</v>
      </c>
      <c r="BC486" s="13">
        <f t="shared" si="770"/>
        <v>7.2913838838980451E-7</v>
      </c>
      <c r="BD486" s="13">
        <f t="shared" si="771"/>
        <v>3.4235695595903211E-5</v>
      </c>
      <c r="BE486" s="13">
        <f t="shared" si="772"/>
        <v>3.8016445452256492E-5</v>
      </c>
      <c r="BF486" s="13">
        <f t="shared" si="773"/>
        <v>2.1107357389246957E-5</v>
      </c>
      <c r="BG486" s="13">
        <f t="shared" si="774"/>
        <v>7.8127685822514423E-6</v>
      </c>
      <c r="BH486" s="13">
        <f t="shared" si="775"/>
        <v>2.1688889729599013E-6</v>
      </c>
      <c r="BI486" s="13">
        <f t="shared" si="776"/>
        <v>4.8168116871793555E-7</v>
      </c>
      <c r="BJ486" s="14">
        <f t="shared" si="777"/>
        <v>0.44322450840078914</v>
      </c>
      <c r="BK486" s="14">
        <f t="shared" si="778"/>
        <v>0.31607782696086728</v>
      </c>
      <c r="BL486" s="14">
        <f t="shared" si="779"/>
        <v>0.23042296745489643</v>
      </c>
      <c r="BM486" s="14">
        <f t="shared" si="780"/>
        <v>0.28101941587247536</v>
      </c>
      <c r="BN486" s="14">
        <f t="shared" si="781"/>
        <v>0.7188110338489857</v>
      </c>
    </row>
    <row r="487" spans="1:66" x14ac:dyDescent="0.25">
      <c r="A487" t="s">
        <v>290</v>
      </c>
      <c r="B487" t="s">
        <v>308</v>
      </c>
      <c r="C487" t="s">
        <v>296</v>
      </c>
      <c r="D487" s="11">
        <v>44427</v>
      </c>
      <c r="E487" s="10">
        <f>VLOOKUP(A487,home!$A$2:$E$405,3,FALSE)</f>
        <v>1.5758000000000001</v>
      </c>
      <c r="F487" s="10">
        <f>VLOOKUP(B487,home!$B$2:$E$405,3,FALSE)</f>
        <v>0.82499999999999996</v>
      </c>
      <c r="G487" s="10">
        <f>VLOOKUP(C487,away!$B$2:$E$405,4,FALSE)</f>
        <v>0.84609999999999996</v>
      </c>
      <c r="H487" s="10">
        <f>VLOOKUP(A487,away!$A$2:$E$405,3,FALSE)</f>
        <v>1.1246</v>
      </c>
      <c r="I487" s="10">
        <f>VLOOKUP(C487,away!$B$2:$E$405,3,FALSE)</f>
        <v>0.59279999999999999</v>
      </c>
      <c r="J487" s="10">
        <f>VLOOKUP(B487,home!$B$2:$E$405,4,FALSE)</f>
        <v>0.71140000000000003</v>
      </c>
      <c r="K487" s="12">
        <f t="shared" si="726"/>
        <v>1.0999596135</v>
      </c>
      <c r="L487" s="12">
        <f t="shared" si="727"/>
        <v>0.47426397283200006</v>
      </c>
      <c r="M487" s="13">
        <f t="shared" si="728"/>
        <v>0.20716833858454289</v>
      </c>
      <c r="N487" s="13">
        <f t="shared" si="729"/>
        <v>0.22787680563889098</v>
      </c>
      <c r="O487" s="13">
        <f t="shared" si="730"/>
        <v>9.8252479302110257E-2</v>
      </c>
      <c r="P487" s="13">
        <f t="shared" si="731"/>
        <v>0.10807375915856597</v>
      </c>
      <c r="Q487" s="13">
        <f t="shared" si="732"/>
        <v>0.12532764152808457</v>
      </c>
      <c r="R487" s="13">
        <f t="shared" si="733"/>
        <v>2.3298805587206331E-2</v>
      </c>
      <c r="S487" s="13">
        <f t="shared" si="734"/>
        <v>1.4094742346327783E-2</v>
      </c>
      <c r="T487" s="13">
        <f t="shared" si="735"/>
        <v>5.9438385176774147E-2</v>
      </c>
      <c r="U487" s="13">
        <f t="shared" si="736"/>
        <v>2.562774518871512E-2</v>
      </c>
      <c r="V487" s="13">
        <f t="shared" si="737"/>
        <v>8.1698015362057376E-4</v>
      </c>
      <c r="W487" s="13">
        <f t="shared" si="738"/>
        <v>4.5951781378699492E-2</v>
      </c>
      <c r="X487" s="13">
        <f t="shared" si="739"/>
        <v>2.1793274395369547E-2</v>
      </c>
      <c r="Y487" s="13">
        <f t="shared" si="740"/>
        <v>5.1678824478829316E-3</v>
      </c>
      <c r="Z487" s="13">
        <f t="shared" si="741"/>
        <v>3.6832613666762924E-3</v>
      </c>
      <c r="AA487" s="13">
        <f t="shared" si="742"/>
        <v>4.0514387493087367E-3</v>
      </c>
      <c r="AB487" s="13">
        <f t="shared" si="743"/>
        <v>2.2282095004042806E-3</v>
      </c>
      <c r="AC487" s="13">
        <f t="shared" si="744"/>
        <v>2.6637189399626299E-5</v>
      </c>
      <c r="AD487" s="13">
        <f t="shared" si="745"/>
        <v>1.2636275921237696E-2</v>
      </c>
      <c r="AE487" s="13">
        <f t="shared" si="746"/>
        <v>5.9929304202075324E-3</v>
      </c>
      <c r="AF487" s="13">
        <f t="shared" si="747"/>
        <v>1.4211154949966857E-3</v>
      </c>
      <c r="AG487" s="13">
        <f t="shared" si="748"/>
        <v>2.2466129350341422E-4</v>
      </c>
      <c r="AH487" s="13">
        <f t="shared" si="749"/>
        <v>4.3670954218463006E-4</v>
      </c>
      <c r="AI487" s="13">
        <f t="shared" si="750"/>
        <v>4.8036285923316765E-4</v>
      </c>
      <c r="AJ487" s="13">
        <f t="shared" si="751"/>
        <v>2.6418987249093498E-4</v>
      </c>
      <c r="AK487" s="13">
        <f t="shared" si="752"/>
        <v>9.6866063345247739E-5</v>
      </c>
      <c r="AL487" s="13">
        <f t="shared" si="753"/>
        <v>5.5583419966686142E-7</v>
      </c>
      <c r="AM487" s="13">
        <f t="shared" si="754"/>
        <v>2.7798786356807953E-3</v>
      </c>
      <c r="AN487" s="13">
        <f t="shared" si="755"/>
        <v>1.3183962857487741E-3</v>
      </c>
      <c r="AO487" s="13">
        <f t="shared" si="756"/>
        <v>3.1263393012308314E-4</v>
      </c>
      <c r="AP487" s="13">
        <f t="shared" si="757"/>
        <v>4.942366991408512E-5</v>
      </c>
      <c r="AQ487" s="13">
        <f t="shared" si="758"/>
        <v>5.8599665113478493E-6</v>
      </c>
      <c r="AR487" s="13">
        <f t="shared" si="759"/>
        <v>4.1423120490025319E-5</v>
      </c>
      <c r="AS487" s="13">
        <f t="shared" si="760"/>
        <v>4.5563759604172189E-5</v>
      </c>
      <c r="AT487" s="13">
        <f t="shared" si="761"/>
        <v>2.5059147701906077E-5</v>
      </c>
      <c r="AU487" s="13">
        <f t="shared" si="762"/>
        <v>9.1880168069426758E-6</v>
      </c>
      <c r="AV487" s="13">
        <f t="shared" si="763"/>
        <v>2.5266118539490422E-6</v>
      </c>
      <c r="AW487" s="13">
        <f t="shared" si="764"/>
        <v>8.0545195270936019E-9</v>
      </c>
      <c r="AX487" s="13">
        <f t="shared" si="765"/>
        <v>5.0962570494672566E-4</v>
      </c>
      <c r="AY487" s="13">
        <f t="shared" si="766"/>
        <v>2.4169711148534279E-4</v>
      </c>
      <c r="AZ487" s="13">
        <f t="shared" si="767"/>
        <v>5.7314116157528739E-5</v>
      </c>
      <c r="BA487" s="13">
        <f t="shared" si="768"/>
        <v>9.0606734760747721E-6</v>
      </c>
      <c r="BB487" s="13">
        <f t="shared" si="769"/>
        <v>1.0742877498241869E-6</v>
      </c>
      <c r="BC487" s="13">
        <f t="shared" si="770"/>
        <v>1.0189919523927376E-7</v>
      </c>
      <c r="BD487" s="13">
        <f t="shared" si="771"/>
        <v>3.2742489484496729E-6</v>
      </c>
      <c r="BE487" s="13">
        <f t="shared" si="772"/>
        <v>3.6015416078394842E-6</v>
      </c>
      <c r="BF487" s="13">
        <f t="shared" si="773"/>
        <v>1.9807751574816438E-6</v>
      </c>
      <c r="BG487" s="13">
        <f t="shared" si="774"/>
        <v>7.26257558884637E-7</v>
      </c>
      <c r="BH487" s="13">
        <f t="shared" si="775"/>
        <v>1.9971349594304967E-7</v>
      </c>
      <c r="BI487" s="13">
        <f t="shared" si="776"/>
        <v>4.3935355961650157E-8</v>
      </c>
      <c r="BJ487" s="14">
        <f t="shared" si="777"/>
        <v>0.51111581997663569</v>
      </c>
      <c r="BK487" s="14">
        <f t="shared" si="778"/>
        <v>0.33042271037814186</v>
      </c>
      <c r="BL487" s="14">
        <f t="shared" si="779"/>
        <v>0.15487039379358028</v>
      </c>
      <c r="BM487" s="14">
        <f t="shared" si="780"/>
        <v>0.20985266665866745</v>
      </c>
      <c r="BN487" s="14">
        <f t="shared" si="781"/>
        <v>0.78999782979940103</v>
      </c>
    </row>
    <row r="488" spans="1:66" x14ac:dyDescent="0.25">
      <c r="A488" t="s">
        <v>290</v>
      </c>
      <c r="B488" t="s">
        <v>299</v>
      </c>
      <c r="C488" t="s">
        <v>314</v>
      </c>
      <c r="D488" s="11">
        <v>44427</v>
      </c>
      <c r="E488" s="10">
        <f>VLOOKUP(A488,home!$A$2:$E$405,3,FALSE)</f>
        <v>1.5758000000000001</v>
      </c>
      <c r="F488" s="10">
        <f>VLOOKUP(B488,home!$B$2:$E$405,3,FALSE)</f>
        <v>1.0384</v>
      </c>
      <c r="G488" s="10">
        <f>VLOOKUP(C488,away!$B$2:$E$405,4,FALSE)</f>
        <v>0.50770000000000004</v>
      </c>
      <c r="H488" s="10">
        <f>VLOOKUP(A488,away!$A$2:$E$405,3,FALSE)</f>
        <v>1.1246</v>
      </c>
      <c r="I488" s="10">
        <f>VLOOKUP(C488,away!$B$2:$E$405,3,FALSE)</f>
        <v>1.5116000000000001</v>
      </c>
      <c r="J488" s="10">
        <f>VLOOKUP(B488,home!$B$2:$E$405,4,FALSE)</f>
        <v>0.88919999999999999</v>
      </c>
      <c r="K488" s="12">
        <f t="shared" si="726"/>
        <v>0.83075495254400011</v>
      </c>
      <c r="L488" s="12">
        <f t="shared" si="727"/>
        <v>1.5115914141120002</v>
      </c>
      <c r="M488" s="13">
        <f t="shared" si="728"/>
        <v>9.6101883227676557E-2</v>
      </c>
      <c r="N488" s="13">
        <f t="shared" si="729"/>
        <v>7.9837115440197476E-2</v>
      </c>
      <c r="O488" s="13">
        <f t="shared" si="730"/>
        <v>0.14526678156694994</v>
      </c>
      <c r="P488" s="13">
        <f t="shared" si="731"/>
        <v>0.12068109822687113</v>
      </c>
      <c r="Q488" s="13">
        <f t="shared" si="732"/>
        <v>3.3162539524385554E-2</v>
      </c>
      <c r="R488" s="13">
        <f t="shared" si="733"/>
        <v>0.10979200988614246</v>
      </c>
      <c r="S488" s="13">
        <f t="shared" si="734"/>
        <v>3.7886685931898118E-2</v>
      </c>
      <c r="T488" s="13">
        <f t="shared" si="735"/>
        <v>5.0128210015211068E-2</v>
      </c>
      <c r="U488" s="13">
        <f t="shared" si="736"/>
        <v>9.1210255962672668E-2</v>
      </c>
      <c r="V488" s="13">
        <f t="shared" si="737"/>
        <v>5.2862958362242876E-3</v>
      </c>
      <c r="W488" s="13">
        <f t="shared" si="738"/>
        <v>9.1833146496064864E-3</v>
      </c>
      <c r="X488" s="13">
        <f t="shared" si="739"/>
        <v>1.3881419577434117E-2</v>
      </c>
      <c r="Y488" s="13">
        <f t="shared" si="740"/>
        <v>1.0491517324467821E-2</v>
      </c>
      <c r="Z488" s="13">
        <f t="shared" si="741"/>
        <v>5.532021982733093E-2</v>
      </c>
      <c r="AA488" s="13">
        <f t="shared" si="742"/>
        <v>4.5957546597377961E-2</v>
      </c>
      <c r="AB488" s="13">
        <f t="shared" si="743"/>
        <v>1.9089729721271698E-2</v>
      </c>
      <c r="AC488" s="13">
        <f t="shared" si="744"/>
        <v>4.1489560716794882E-4</v>
      </c>
      <c r="AD488" s="13">
        <f t="shared" si="745"/>
        <v>1.9072710314826135E-3</v>
      </c>
      <c r="AE488" s="13">
        <f t="shared" si="746"/>
        <v>2.8830145155736573E-3</v>
      </c>
      <c r="AF488" s="13">
        <f t="shared" si="747"/>
        <v>2.1789699942507041E-3</v>
      </c>
      <c r="AG488" s="13">
        <f t="shared" si="748"/>
        <v>1.0979041116390129E-3</v>
      </c>
      <c r="AH488" s="13">
        <f t="shared" si="749"/>
        <v>2.0905392329445469E-2</v>
      </c>
      <c r="AI488" s="13">
        <f t="shared" si="750"/>
        <v>1.7367258212562176E-2</v>
      </c>
      <c r="AJ488" s="13">
        <f t="shared" si="751"/>
        <v>7.2139678860982425E-3</v>
      </c>
      <c r="AK488" s="13">
        <f t="shared" si="752"/>
        <v>1.9976798496231627E-3</v>
      </c>
      <c r="AL488" s="13">
        <f t="shared" si="753"/>
        <v>2.0840406385756559E-5</v>
      </c>
      <c r="AM488" s="13">
        <f t="shared" si="754"/>
        <v>3.1689497104957714E-4</v>
      </c>
      <c r="AN488" s="13">
        <f t="shared" si="755"/>
        <v>4.7901571741381169E-4</v>
      </c>
      <c r="AO488" s="13">
        <f t="shared" si="756"/>
        <v>3.6203802283370896E-4</v>
      </c>
      <c r="AP488" s="13">
        <f t="shared" si="757"/>
        <v>1.8241785563250627E-4</v>
      </c>
      <c r="AQ488" s="13">
        <f t="shared" si="758"/>
        <v>6.893531608870472E-5</v>
      </c>
      <c r="AR488" s="13">
        <f t="shared" si="759"/>
        <v>6.3200823107665222E-3</v>
      </c>
      <c r="AS488" s="13">
        <f t="shared" si="760"/>
        <v>5.2504396801550174E-3</v>
      </c>
      <c r="AT488" s="13">
        <f t="shared" si="761"/>
        <v>2.1809143836611579E-3</v>
      </c>
      <c r="AU488" s="13">
        <f t="shared" si="762"/>
        <v>6.0393514176698432E-4</v>
      </c>
      <c r="AV488" s="13">
        <f t="shared" si="763"/>
        <v>1.254305275095712E-4</v>
      </c>
      <c r="AW488" s="13">
        <f t="shared" si="764"/>
        <v>7.2696087551888682E-7</v>
      </c>
      <c r="AX488" s="13">
        <f t="shared" si="765"/>
        <v>4.3877011105953939E-5</v>
      </c>
      <c r="AY488" s="13">
        <f t="shared" si="766"/>
        <v>6.632411326465686E-5</v>
      </c>
      <c r="AZ488" s="13">
        <f t="shared" si="767"/>
        <v>5.012748007972357E-5</v>
      </c>
      <c r="BA488" s="13">
        <f t="shared" si="768"/>
        <v>2.5257422833193493E-5</v>
      </c>
      <c r="BB488" s="13">
        <f t="shared" si="769"/>
        <v>9.5447258743129193E-6</v>
      </c>
      <c r="BC488" s="13">
        <f t="shared" si="770"/>
        <v>2.8855451363328102E-6</v>
      </c>
      <c r="BD488" s="13">
        <f t="shared" si="771"/>
        <v>1.5922303595726358E-3</v>
      </c>
      <c r="BE488" s="13">
        <f t="shared" si="772"/>
        <v>1.3227532568058813E-3</v>
      </c>
      <c r="BF488" s="13">
        <f t="shared" si="773"/>
        <v>5.4944190954259577E-4</v>
      </c>
      <c r="BG488" s="13">
        <f t="shared" si="774"/>
        <v>1.5215052916258133E-4</v>
      </c>
      <c r="BH488" s="13">
        <f t="shared" si="775"/>
        <v>3.1599951408501183E-5</v>
      </c>
      <c r="BI488" s="13">
        <f t="shared" si="776"/>
        <v>5.2503632265524238E-6</v>
      </c>
      <c r="BJ488" s="14">
        <f t="shared" si="777"/>
        <v>0.20635859436556098</v>
      </c>
      <c r="BK488" s="14">
        <f t="shared" si="778"/>
        <v>0.26045802334948853</v>
      </c>
      <c r="BL488" s="14">
        <f t="shared" si="779"/>
        <v>0.47693485042572181</v>
      </c>
      <c r="BM488" s="14">
        <f t="shared" si="780"/>
        <v>0.41416466294348997</v>
      </c>
      <c r="BN488" s="14">
        <f t="shared" si="781"/>
        <v>0.58484142787222315</v>
      </c>
    </row>
    <row r="489" spans="1:66" x14ac:dyDescent="0.25">
      <c r="A489" t="s">
        <v>290</v>
      </c>
      <c r="B489" t="s">
        <v>305</v>
      </c>
      <c r="C489" t="s">
        <v>309</v>
      </c>
      <c r="D489" s="11">
        <v>44427</v>
      </c>
      <c r="E489" s="10">
        <f>VLOOKUP(A489,home!$A$2:$E$405,3,FALSE)</f>
        <v>1.5758000000000001</v>
      </c>
      <c r="F489" s="10">
        <f>VLOOKUP(B489,home!$B$2:$E$405,3,FALSE)</f>
        <v>1.4052</v>
      </c>
      <c r="G489" s="10">
        <f>VLOOKUP(C489,away!$B$2:$E$405,4,FALSE)</f>
        <v>1.0788</v>
      </c>
      <c r="H489" s="10">
        <f>VLOOKUP(A489,away!$A$2:$E$405,3,FALSE)</f>
        <v>1.1246</v>
      </c>
      <c r="I489" s="10">
        <f>VLOOKUP(C489,away!$B$2:$E$405,3,FALSE)</f>
        <v>1.0669999999999999</v>
      </c>
      <c r="J489" s="10">
        <f>VLOOKUP(B489,home!$B$2:$E$405,4,FALSE)</f>
        <v>0.88919999999999999</v>
      </c>
      <c r="K489" s="12">
        <f t="shared" si="726"/>
        <v>2.3888021158080002</v>
      </c>
      <c r="L489" s="12">
        <f t="shared" si="727"/>
        <v>1.0669939394399999</v>
      </c>
      <c r="M489" s="13">
        <f t="shared" si="728"/>
        <v>3.1562169122532596E-2</v>
      </c>
      <c r="N489" s="13">
        <f t="shared" si="729"/>
        <v>7.539577637939579E-2</v>
      </c>
      <c r="O489" s="13">
        <f t="shared" si="730"/>
        <v>3.3676643169322576E-2</v>
      </c>
      <c r="P489" s="13">
        <f t="shared" si="731"/>
        <v>8.0446836456188803E-2</v>
      </c>
      <c r="Q489" s="13">
        <f t="shared" si="732"/>
        <v>9.0052795069043762E-2</v>
      </c>
      <c r="R489" s="13">
        <f t="shared" si="733"/>
        <v>1.7966387081175327E-2</v>
      </c>
      <c r="S489" s="13">
        <f t="shared" si="734"/>
        <v>5.126147596735179E-2</v>
      </c>
      <c r="T489" s="13">
        <f t="shared" si="735"/>
        <v>9.6085786568301995E-2</v>
      </c>
      <c r="U489" s="13">
        <f t="shared" si="736"/>
        <v>4.2918143472937147E-2</v>
      </c>
      <c r="V489" s="13">
        <f t="shared" si="737"/>
        <v>1.4517462900455436E-2</v>
      </c>
      <c r="W489" s="13">
        <f t="shared" si="738"/>
        <v>7.1706102465118673E-2</v>
      </c>
      <c r="X489" s="13">
        <f t="shared" si="739"/>
        <v>7.6509976751145251E-2</v>
      </c>
      <c r="Y489" s="13">
        <f t="shared" si="740"/>
        <v>4.0817840750083635E-2</v>
      </c>
      <c r="Z489" s="13">
        <f t="shared" si="741"/>
        <v>6.3900087097490624E-3</v>
      </c>
      <c r="AA489" s="13">
        <f t="shared" si="742"/>
        <v>1.5264466325880112E-2</v>
      </c>
      <c r="AB489" s="13">
        <f t="shared" si="743"/>
        <v>1.8231894727971192E-2</v>
      </c>
      <c r="AC489" s="13">
        <f t="shared" si="744"/>
        <v>2.3126657565456276E-3</v>
      </c>
      <c r="AD489" s="13">
        <f t="shared" si="745"/>
        <v>4.2822922321255175E-2</v>
      </c>
      <c r="AE489" s="13">
        <f t="shared" si="746"/>
        <v>4.5691798585889162E-2</v>
      </c>
      <c r="AF489" s="13">
        <f t="shared" si="747"/>
        <v>2.4376436086628445E-2</v>
      </c>
      <c r="AG489" s="13">
        <f t="shared" si="748"/>
        <v>8.6698365231930221E-3</v>
      </c>
      <c r="AH489" s="13">
        <f t="shared" si="749"/>
        <v>1.7045251415677652E-3</v>
      </c>
      <c r="AI489" s="13">
        <f t="shared" si="750"/>
        <v>4.0717732646250084E-3</v>
      </c>
      <c r="AJ489" s="13">
        <f t="shared" si="751"/>
        <v>4.8633302948133351E-3</v>
      </c>
      <c r="AK489" s="13">
        <f t="shared" si="752"/>
        <v>3.8725112327077467E-3</v>
      </c>
      <c r="AL489" s="13">
        <f t="shared" si="753"/>
        <v>2.3578435711737387E-4</v>
      </c>
      <c r="AM489" s="13">
        <f t="shared" si="754"/>
        <v>2.0459097489219206E-2</v>
      </c>
      <c r="AN489" s="13">
        <f t="shared" si="755"/>
        <v>2.1829733027409006E-2</v>
      </c>
      <c r="AO489" s="13">
        <f t="shared" si="756"/>
        <v>1.1646096419919306E-2</v>
      </c>
      <c r="AP489" s="13">
        <f t="shared" si="757"/>
        <v>4.1421047660625942E-3</v>
      </c>
      <c r="AQ489" s="13">
        <f t="shared" si="758"/>
        <v>1.1049001704785811E-3</v>
      </c>
      <c r="AR489" s="13">
        <f t="shared" si="759"/>
        <v>3.6374359913518285E-4</v>
      </c>
      <c r="AS489" s="13">
        <f t="shared" si="760"/>
        <v>8.6891147922574187E-4</v>
      </c>
      <c r="AT489" s="13">
        <f t="shared" si="761"/>
        <v>1.0378287900121557E-3</v>
      </c>
      <c r="AU489" s="13">
        <f t="shared" si="762"/>
        <v>8.2638920314249812E-4</v>
      </c>
      <c r="AV489" s="13">
        <f t="shared" si="763"/>
        <v>4.9352006923692165E-4</v>
      </c>
      <c r="AW489" s="13">
        <f t="shared" si="764"/>
        <v>1.669377730724774E-5</v>
      </c>
      <c r="AX489" s="13">
        <f t="shared" si="765"/>
        <v>8.1454558949615018E-3</v>
      </c>
      <c r="AY489" s="13">
        <f t="shared" si="766"/>
        <v>8.6911520738997428E-3</v>
      </c>
      <c r="AZ489" s="13">
        <f t="shared" si="767"/>
        <v>4.6367032948012058E-3</v>
      </c>
      <c r="BA489" s="13">
        <f t="shared" si="768"/>
        <v>1.6491114381781222E-3</v>
      </c>
      <c r="BB489" s="13">
        <f t="shared" si="769"/>
        <v>4.3989797749930943E-4</v>
      </c>
      <c r="BC489" s="13">
        <f t="shared" si="770"/>
        <v>9.3873695192735369E-5</v>
      </c>
      <c r="BD489" s="13">
        <f t="shared" si="771"/>
        <v>6.4685369297888773E-5</v>
      </c>
      <c r="BE489" s="13">
        <f t="shared" si="772"/>
        <v>1.5452054704061856E-4</v>
      </c>
      <c r="BF489" s="13">
        <f t="shared" si="773"/>
        <v>1.8455950485321966E-4</v>
      </c>
      <c r="BG489" s="13">
        <f t="shared" si="774"/>
        <v>1.4695871189528267E-4</v>
      </c>
      <c r="BH489" s="13">
        <f t="shared" si="775"/>
        <v>8.776382047796738E-5</v>
      </c>
      <c r="BI489" s="13">
        <f t="shared" si="776"/>
        <v>4.1930080009832398E-5</v>
      </c>
      <c r="BJ489" s="14">
        <f t="shared" si="777"/>
        <v>0.65496739774767621</v>
      </c>
      <c r="BK489" s="14">
        <f t="shared" si="778"/>
        <v>0.18902754663409138</v>
      </c>
      <c r="BL489" s="14">
        <f t="shared" si="779"/>
        <v>0.1468404858853275</v>
      </c>
      <c r="BM489" s="14">
        <f t="shared" si="780"/>
        <v>0.65945037340259283</v>
      </c>
      <c r="BN489" s="14">
        <f t="shared" si="781"/>
        <v>0.32910060727765883</v>
      </c>
    </row>
    <row r="490" spans="1:66" x14ac:dyDescent="0.25">
      <c r="A490" t="s">
        <v>290</v>
      </c>
      <c r="B490" t="s">
        <v>315</v>
      </c>
      <c r="C490" t="s">
        <v>311</v>
      </c>
      <c r="D490" s="11">
        <v>44427</v>
      </c>
      <c r="E490" s="10">
        <f>VLOOKUP(A490,home!$A$2:$E$405,3,FALSE)</f>
        <v>1.5758000000000001</v>
      </c>
      <c r="F490" s="10">
        <f>VLOOKUP(B490,home!$B$2:$E$405,3,FALSE)</f>
        <v>1.0961000000000001</v>
      </c>
      <c r="G490" s="10">
        <f>VLOOKUP(C490,away!$B$2:$E$405,4,FALSE)</f>
        <v>1.2692000000000001</v>
      </c>
      <c r="H490" s="10">
        <f>VLOOKUP(A490,away!$A$2:$E$405,3,FALSE)</f>
        <v>1.1246</v>
      </c>
      <c r="I490" s="10">
        <f>VLOOKUP(C490,away!$B$2:$E$405,3,FALSE)</f>
        <v>1.0374000000000001</v>
      </c>
      <c r="J490" s="10">
        <f>VLOOKUP(B490,home!$B$2:$E$405,4,FALSE)</f>
        <v>0.97</v>
      </c>
      <c r="K490" s="12">
        <f t="shared" si="726"/>
        <v>2.1922058750960005</v>
      </c>
      <c r="L490" s="12">
        <f t="shared" si="727"/>
        <v>1.1316602388000001</v>
      </c>
      <c r="M490" s="13">
        <f t="shared" si="728"/>
        <v>3.6013330626205098E-2</v>
      </c>
      <c r="N490" s="13">
        <f t="shared" si="729"/>
        <v>7.894863498054154E-2</v>
      </c>
      <c r="O490" s="13">
        <f t="shared" si="730"/>
        <v>4.0754854336434609E-2</v>
      </c>
      <c r="P490" s="13">
        <f t="shared" si="731"/>
        <v>8.9343031115013669E-2</v>
      </c>
      <c r="Q490" s="13">
        <f t="shared" si="732"/>
        <v>8.6535830717576409E-2</v>
      </c>
      <c r="R490" s="13">
        <f t="shared" si="733"/>
        <v>2.3060324095314406E-2</v>
      </c>
      <c r="S490" s="13">
        <f t="shared" si="734"/>
        <v>5.5411267647444924E-2</v>
      </c>
      <c r="T490" s="13">
        <f t="shared" si="735"/>
        <v>9.7929158854608886E-2</v>
      </c>
      <c r="U490" s="13">
        <f t="shared" si="736"/>
        <v>5.0552977963366108E-2</v>
      </c>
      <c r="V490" s="13">
        <f t="shared" si="737"/>
        <v>1.5274006484284435E-2</v>
      </c>
      <c r="W490" s="13">
        <f t="shared" si="738"/>
        <v>6.3234785501794649E-2</v>
      </c>
      <c r="X490" s="13">
        <f t="shared" si="739"/>
        <v>7.1560292461427713E-2</v>
      </c>
      <c r="Y490" s="13">
        <f t="shared" si="740"/>
        <v>4.0490968827748566E-2</v>
      </c>
      <c r="Z490" s="13">
        <f t="shared" si="741"/>
        <v>8.6988172908362988E-3</v>
      </c>
      <c r="AA490" s="13">
        <f t="shared" si="742"/>
        <v>1.906959837135801E-2</v>
      </c>
      <c r="AB490" s="13">
        <f t="shared" si="743"/>
        <v>2.0902242792706083E-2</v>
      </c>
      <c r="AC490" s="13">
        <f t="shared" si="744"/>
        <v>2.368265467342276E-3</v>
      </c>
      <c r="AD490" s="13">
        <f t="shared" si="745"/>
        <v>3.4655917071867395E-2</v>
      </c>
      <c r="AE490" s="13">
        <f t="shared" si="746"/>
        <v>3.9218723389382447E-2</v>
      </c>
      <c r="AF490" s="13">
        <f t="shared" si="747"/>
        <v>2.2191134938129849E-2</v>
      </c>
      <c r="AG490" s="13">
        <f t="shared" si="748"/>
        <v>8.3709416877756834E-3</v>
      </c>
      <c r="AH490" s="13">
        <f t="shared" si="749"/>
        <v>2.4610264131563436E-3</v>
      </c>
      <c r="AI490" s="13">
        <f t="shared" si="750"/>
        <v>5.3950765616877739E-3</v>
      </c>
      <c r="AJ490" s="13">
        <f t="shared" si="751"/>
        <v>5.9135592675623357E-3</v>
      </c>
      <c r="AK490" s="13">
        <f t="shared" si="752"/>
        <v>4.3212464563595178E-3</v>
      </c>
      <c r="AL490" s="13">
        <f t="shared" si="753"/>
        <v>2.3501077146517672E-4</v>
      </c>
      <c r="AM490" s="13">
        <f t="shared" si="754"/>
        <v>1.5194581002357498E-2</v>
      </c>
      <c r="AN490" s="13">
        <f t="shared" si="755"/>
        <v>1.719510316559383E-2</v>
      </c>
      <c r="AO490" s="13">
        <f t="shared" si="756"/>
        <v>9.7295072772832763E-3</v>
      </c>
      <c r="AP490" s="13">
        <f t="shared" si="757"/>
        <v>3.6701655096055769E-3</v>
      </c>
      <c r="AQ490" s="13">
        <f t="shared" si="758"/>
        <v>1.0383450942589426E-3</v>
      </c>
      <c r="AR490" s="13">
        <f t="shared" si="759"/>
        <v>5.570091476811231E-4</v>
      </c>
      <c r="AS490" s="13">
        <f t="shared" si="760"/>
        <v>1.221078726028774E-3</v>
      </c>
      <c r="AT490" s="13">
        <f t="shared" si="761"/>
        <v>1.3384279785775093E-3</v>
      </c>
      <c r="AU490" s="13">
        <f t="shared" si="762"/>
        <v>9.7803655934349323E-4</v>
      </c>
      <c r="AV490" s="13">
        <f t="shared" si="763"/>
        <v>5.3601437286287081E-4</v>
      </c>
      <c r="AW490" s="13">
        <f t="shared" si="764"/>
        <v>1.6195063746214972E-5</v>
      </c>
      <c r="AX490" s="13">
        <f t="shared" si="765"/>
        <v>5.5516082904983697E-3</v>
      </c>
      <c r="AY490" s="13">
        <f t="shared" si="766"/>
        <v>6.282534363749444E-3</v>
      </c>
      <c r="AZ490" s="13">
        <f t="shared" si="767"/>
        <v>3.5548471691749517E-3</v>
      </c>
      <c r="BA490" s="13">
        <f t="shared" si="768"/>
        <v>1.34095973212201E-3</v>
      </c>
      <c r="BB490" s="13">
        <f t="shared" si="769"/>
        <v>3.7937770266859445E-4</v>
      </c>
      <c r="BC490" s="13">
        <f t="shared" si="770"/>
        <v>8.5865332319467414E-5</v>
      </c>
      <c r="BD490" s="13">
        <f t="shared" si="771"/>
        <v>1.050575175131007E-4</v>
      </c>
      <c r="BE490" s="13">
        <f t="shared" si="772"/>
        <v>2.3030770711522032E-4</v>
      </c>
      <c r="BF490" s="13">
        <f t="shared" si="773"/>
        <v>2.5244095430893753E-4</v>
      </c>
      <c r="BG490" s="13">
        <f t="shared" si="774"/>
        <v>1.8446751438363129E-4</v>
      </c>
      <c r="BH490" s="13">
        <f t="shared" si="775"/>
        <v>1.0109769219903808E-4</v>
      </c>
      <c r="BI490" s="13">
        <f t="shared" si="776"/>
        <v>4.4325390959475683E-5</v>
      </c>
      <c r="BJ490" s="14">
        <f t="shared" si="777"/>
        <v>0.60715928307048506</v>
      </c>
      <c r="BK490" s="14">
        <f t="shared" si="778"/>
        <v>0.20492744647550504</v>
      </c>
      <c r="BL490" s="14">
        <f t="shared" si="779"/>
        <v>0.17797916981891837</v>
      </c>
      <c r="BM490" s="14">
        <f t="shared" si="780"/>
        <v>0.63784237148465561</v>
      </c>
      <c r="BN490" s="14">
        <f t="shared" si="781"/>
        <v>0.35465600587108576</v>
      </c>
    </row>
    <row r="491" spans="1:66" x14ac:dyDescent="0.25">
      <c r="A491" t="s">
        <v>290</v>
      </c>
      <c r="B491" t="s">
        <v>292</v>
      </c>
      <c r="C491" t="s">
        <v>317</v>
      </c>
      <c r="D491" s="11">
        <v>44427</v>
      </c>
      <c r="E491" s="10">
        <f>VLOOKUP(A491,home!$A$2:$E$405,3,FALSE)</f>
        <v>1.5758000000000001</v>
      </c>
      <c r="F491" s="10">
        <f>VLOOKUP(B491,home!$B$2:$E$405,3,FALSE)</f>
        <v>0.88839999999999997</v>
      </c>
      <c r="G491" s="10">
        <f>VLOOKUP(C491,away!$B$2:$E$405,4,FALSE)</f>
        <v>1.0961000000000001</v>
      </c>
      <c r="H491" s="10">
        <f>VLOOKUP(A491,away!$A$2:$E$405,3,FALSE)</f>
        <v>1.1246</v>
      </c>
      <c r="I491" s="10">
        <f>VLOOKUP(C491,away!$B$2:$E$405,3,FALSE)</f>
        <v>1.0508999999999999</v>
      </c>
      <c r="J491" s="10">
        <f>VLOOKUP(B491,home!$B$2:$E$405,4,FALSE)</f>
        <v>1.3338000000000001</v>
      </c>
      <c r="K491" s="12">
        <f t="shared" si="726"/>
        <v>1.5344750231920001</v>
      </c>
      <c r="L491" s="12">
        <f t="shared" si="727"/>
        <v>1.576341046332</v>
      </c>
      <c r="M491" s="13">
        <f t="shared" si="728"/>
        <v>4.4564572707278184E-2</v>
      </c>
      <c r="N491" s="13">
        <f t="shared" si="729"/>
        <v>6.8383223738542262E-2</v>
      </c>
      <c r="O491" s="13">
        <f t="shared" si="730"/>
        <v>7.0248965170729386E-2</v>
      </c>
      <c r="P491" s="13">
        <f t="shared" si="731"/>
        <v>0.10779528245956897</v>
      </c>
      <c r="Q491" s="13">
        <f t="shared" si="732"/>
        <v>5.2466174416071695E-2</v>
      </c>
      <c r="R491" s="13">
        <f t="shared" si="733"/>
        <v>5.5368163630483892E-2</v>
      </c>
      <c r="S491" s="13">
        <f t="shared" si="734"/>
        <v>6.51853154570948E-2</v>
      </c>
      <c r="T491" s="13">
        <f t="shared" si="735"/>
        <v>8.2704584276067666E-2</v>
      </c>
      <c r="U491" s="13">
        <f t="shared" si="736"/>
        <v>8.4961064170985229E-2</v>
      </c>
      <c r="V491" s="13">
        <f t="shared" si="737"/>
        <v>1.7519321003824244E-2</v>
      </c>
      <c r="W491" s="13">
        <f t="shared" si="738"/>
        <v>2.6836011401299053E-2</v>
      </c>
      <c r="X491" s="13">
        <f t="shared" si="739"/>
        <v>4.2302706291701235E-2</v>
      </c>
      <c r="Y491" s="13">
        <f t="shared" si="740"/>
        <v>3.3341746149267805E-2</v>
      </c>
      <c r="Z491" s="13">
        <f t="shared" si="741"/>
        <v>2.9093036330252786E-2</v>
      </c>
      <c r="AA491" s="13">
        <f t="shared" si="742"/>
        <v>4.4642537597590341E-2</v>
      </c>
      <c r="AB491" s="13">
        <f t="shared" si="743"/>
        <v>3.4251429457706095E-2</v>
      </c>
      <c r="AC491" s="13">
        <f t="shared" si="744"/>
        <v>2.6485446305517229E-3</v>
      </c>
      <c r="AD491" s="13">
        <f t="shared" si="745"/>
        <v>1.029479730434729E-2</v>
      </c>
      <c r="AE491" s="13">
        <f t="shared" si="746"/>
        <v>1.622811155451066E-2</v>
      </c>
      <c r="AF491" s="13">
        <f t="shared" si="747"/>
        <v>1.2790519173914879E-2</v>
      </c>
      <c r="AG491" s="13">
        <f t="shared" si="748"/>
        <v>6.720740125912829E-3</v>
      </c>
      <c r="AH491" s="13">
        <f t="shared" si="749"/>
        <v>1.1465136832451399E-2</v>
      </c>
      <c r="AI491" s="13">
        <f t="shared" si="750"/>
        <v>1.7592966106875312E-2</v>
      </c>
      <c r="AJ491" s="13">
        <f t="shared" si="751"/>
        <v>1.3497983537431786E-2</v>
      </c>
      <c r="AK491" s="13">
        <f t="shared" si="752"/>
        <v>6.9041062005486282E-3</v>
      </c>
      <c r="AL491" s="13">
        <f t="shared" si="753"/>
        <v>2.5625791898188237E-4</v>
      </c>
      <c r="AM491" s="13">
        <f t="shared" si="754"/>
        <v>3.1594218664690475E-3</v>
      </c>
      <c r="AN491" s="13">
        <f t="shared" si="755"/>
        <v>4.980326370794019E-3</v>
      </c>
      <c r="AO491" s="13">
        <f t="shared" si="756"/>
        <v>3.9253464412061486E-3</v>
      </c>
      <c r="AP491" s="13">
        <f t="shared" si="757"/>
        <v>2.0625615721154974E-3</v>
      </c>
      <c r="AQ491" s="13">
        <f t="shared" si="758"/>
        <v>8.1282511667818001E-4</v>
      </c>
      <c r="AR491" s="13">
        <f t="shared" si="759"/>
        <v>3.6145931581611965E-3</v>
      </c>
      <c r="AS491" s="13">
        <f t="shared" si="760"/>
        <v>5.5465029201990472E-3</v>
      </c>
      <c r="AT491" s="13">
        <f t="shared" si="761"/>
        <v>4.2554850985534656E-3</v>
      </c>
      <c r="AU491" s="13">
        <f t="shared" si="762"/>
        <v>2.1766451984320139E-3</v>
      </c>
      <c r="AV491" s="13">
        <f t="shared" si="763"/>
        <v>8.3500192283618034E-4</v>
      </c>
      <c r="AW491" s="13">
        <f t="shared" si="764"/>
        <v>1.7218083209900864E-5</v>
      </c>
      <c r="AX491" s="13">
        <f t="shared" si="765"/>
        <v>8.0800899030390087E-4</v>
      </c>
      <c r="AY491" s="13">
        <f t="shared" si="766"/>
        <v>1.273697737221314E-3</v>
      </c>
      <c r="AZ491" s="13">
        <f t="shared" si="767"/>
        <v>1.0038910119010735E-3</v>
      </c>
      <c r="BA491" s="13">
        <f t="shared" si="768"/>
        <v>5.2749153603447608E-4</v>
      </c>
      <c r="BB491" s="13">
        <f t="shared" si="769"/>
        <v>2.0787663996096512E-4</v>
      </c>
      <c r="BC491" s="13">
        <f t="shared" si="770"/>
        <v>6.5536896028809612E-5</v>
      </c>
      <c r="BD491" s="13">
        <f t="shared" si="771"/>
        <v>9.4963859350005091E-4</v>
      </c>
      <c r="BE491" s="13">
        <f t="shared" si="772"/>
        <v>1.4571967027850088E-3</v>
      </c>
      <c r="BF491" s="13">
        <f t="shared" si="773"/>
        <v>1.1180159721506666E-3</v>
      </c>
      <c r="BG491" s="13">
        <f t="shared" si="774"/>
        <v>5.7185586159830704E-4</v>
      </c>
      <c r="BH491" s="13">
        <f t="shared" si="775"/>
        <v>2.1937463412213592E-4</v>
      </c>
      <c r="BI491" s="13">
        <f t="shared" si="776"/>
        <v>6.7324979356460168E-5</v>
      </c>
      <c r="BJ491" s="14">
        <f t="shared" si="777"/>
        <v>0.37089559861034882</v>
      </c>
      <c r="BK491" s="14">
        <f t="shared" si="778"/>
        <v>0.23924299191452111</v>
      </c>
      <c r="BL491" s="14">
        <f t="shared" si="779"/>
        <v>0.35974398774649663</v>
      </c>
      <c r="BM491" s="14">
        <f t="shared" si="780"/>
        <v>0.59889275282493326</v>
      </c>
      <c r="BN491" s="14">
        <f t="shared" si="781"/>
        <v>0.39882638212267446</v>
      </c>
    </row>
    <row r="492" spans="1:66" s="15" customFormat="1" x14ac:dyDescent="0.25">
      <c r="A492" s="15" t="s">
        <v>290</v>
      </c>
      <c r="B492" s="15" t="s">
        <v>312</v>
      </c>
      <c r="C492" s="15" t="s">
        <v>300</v>
      </c>
      <c r="D492" s="21">
        <v>44427</v>
      </c>
      <c r="E492" s="15">
        <f>VLOOKUP(A492,home!$A$2:$E$405,3,FALSE)</f>
        <v>1.5758000000000001</v>
      </c>
      <c r="F492" s="15">
        <f>VLOOKUP(B492,home!$B$2:$E$405,3,FALSE)</f>
        <v>1.0577000000000001</v>
      </c>
      <c r="G492" s="15">
        <f>VLOOKUP(C492,away!$B$2:$E$405,4,FALSE)</f>
        <v>1.1105</v>
      </c>
      <c r="H492" s="15">
        <f>VLOOKUP(A492,away!$A$2:$E$405,3,FALSE)</f>
        <v>1.1246</v>
      </c>
      <c r="I492" s="15">
        <f>VLOOKUP(C492,away!$B$2:$E$405,3,FALSE)</f>
        <v>0.81510000000000005</v>
      </c>
      <c r="J492" s="15">
        <f>VLOOKUP(B492,home!$B$2:$E$405,4,FALSE)</f>
        <v>0.88919999999999999</v>
      </c>
      <c r="K492" s="17">
        <f t="shared" si="726"/>
        <v>1.8508966244300002</v>
      </c>
      <c r="L492" s="17">
        <f t="shared" si="727"/>
        <v>0.81509537023200007</v>
      </c>
      <c r="M492" s="18">
        <f t="shared" si="728"/>
        <v>6.9530345579505187E-2</v>
      </c>
      <c r="N492" s="18">
        <f t="shared" si="729"/>
        <v>0.12869348192855753</v>
      </c>
      <c r="O492" s="18">
        <f t="shared" si="730"/>
        <v>5.6673862772485699E-2</v>
      </c>
      <c r="P492" s="18">
        <f t="shared" si="731"/>
        <v>0.10489746129900282</v>
      </c>
      <c r="Q492" s="18">
        <f t="shared" si="732"/>
        <v>0.11909916564385521</v>
      </c>
      <c r="R492" s="18">
        <f t="shared" si="733"/>
        <v>2.3097301579508397E-2</v>
      </c>
      <c r="S492" s="18">
        <f t="shared" si="734"/>
        <v>3.9563579381299625E-2</v>
      </c>
      <c r="T492" s="18">
        <f t="shared" si="735"/>
        <v>9.707717851480048E-2</v>
      </c>
      <c r="U492" s="18">
        <f t="shared" si="736"/>
        <v>4.2750717526953801E-2</v>
      </c>
      <c r="V492" s="18">
        <f t="shared" si="737"/>
        <v>6.6319868483489201E-3</v>
      </c>
      <c r="W492" s="18">
        <f t="shared" si="738"/>
        <v>7.3480081220880386E-2</v>
      </c>
      <c r="X492" s="18">
        <f t="shared" si="739"/>
        <v>5.9893274007410929E-2</v>
      </c>
      <c r="Y492" s="18">
        <f t="shared" si="740"/>
        <v>2.440936517573862E-2</v>
      </c>
      <c r="Z492" s="18">
        <f t="shared" si="741"/>
        <v>6.275501194103186E-3</v>
      </c>
      <c r="AA492" s="18">
        <f t="shared" si="742"/>
        <v>1.1615303976772021E-2</v>
      </c>
      <c r="AB492" s="18">
        <f t="shared" si="743"/>
        <v>1.0749363461167848E-2</v>
      </c>
      <c r="AC492" s="18">
        <f t="shared" si="744"/>
        <v>6.2533719806258479E-4</v>
      </c>
      <c r="AD492" s="18">
        <f t="shared" si="745"/>
        <v>3.4001008573642418E-2</v>
      </c>
      <c r="AE492" s="18">
        <f t="shared" si="746"/>
        <v>2.7714064671594475E-2</v>
      </c>
      <c r="AF492" s="18">
        <f t="shared" si="747"/>
        <v>1.1294802902063444E-2</v>
      </c>
      <c r="AG492" s="18">
        <f t="shared" si="748"/>
        <v>3.0687805177182911E-3</v>
      </c>
      <c r="AH492" s="18">
        <f t="shared" si="749"/>
        <v>1.2787829922997235E-3</v>
      </c>
      <c r="AI492" s="18">
        <f t="shared" si="750"/>
        <v>2.3668951238260531E-3</v>
      </c>
      <c r="AJ492" s="18">
        <f t="shared" si="751"/>
        <v>2.1904390975347348E-3</v>
      </c>
      <c r="AK492" s="18">
        <f t="shared" si="752"/>
        <v>1.3514254438821793E-3</v>
      </c>
      <c r="AL492" s="18">
        <f t="shared" si="753"/>
        <v>3.7736780386106436E-5</v>
      </c>
      <c r="AM492" s="18">
        <f t="shared" si="754"/>
        <v>1.2586470399234046E-2</v>
      </c>
      <c r="AN492" s="18">
        <f t="shared" si="755"/>
        <v>1.0259173749977785E-2</v>
      </c>
      <c r="AO492" s="18">
        <f t="shared" si="756"/>
        <v>4.1811025130062797E-3</v>
      </c>
      <c r="AP492" s="18">
        <f t="shared" si="757"/>
        <v>1.1359991002722664E-3</v>
      </c>
      <c r="AQ492" s="18">
        <f t="shared" si="758"/>
        <v>2.3148690180491046E-4</v>
      </c>
      <c r="AR492" s="18">
        <f t="shared" si="759"/>
        <v>2.0846601931098565E-4</v>
      </c>
      <c r="AS492" s="18">
        <f t="shared" si="760"/>
        <v>3.8584905145106255E-4</v>
      </c>
      <c r="AT492" s="18">
        <f t="shared" si="761"/>
        <v>3.5708335343514466E-4</v>
      </c>
      <c r="AU492" s="18">
        <f t="shared" si="762"/>
        <v>2.2030812450441807E-4</v>
      </c>
      <c r="AV492" s="18">
        <f t="shared" si="763"/>
        <v>1.0194189099493284E-4</v>
      </c>
      <c r="AW492" s="18">
        <f t="shared" si="764"/>
        <v>1.5814407792055319E-6</v>
      </c>
      <c r="AX492" s="18">
        <f t="shared" si="765"/>
        <v>3.8827092625717415E-3</v>
      </c>
      <c r="AY492" s="18">
        <f t="shared" si="766"/>
        <v>3.1647783438791296E-3</v>
      </c>
      <c r="AZ492" s="18">
        <f t="shared" si="767"/>
        <v>1.2897980879531875E-3</v>
      </c>
      <c r="BA492" s="18">
        <f t="shared" si="768"/>
        <v>3.5043615000824305E-4</v>
      </c>
      <c r="BB492" s="18">
        <f t="shared" si="769"/>
        <v>7.1409720858411395E-5</v>
      </c>
      <c r="BC492" s="18">
        <f t="shared" si="770"/>
        <v>1.1641146572250125E-5</v>
      </c>
      <c r="BD492" s="18">
        <f t="shared" si="771"/>
        <v>2.8319947865179844E-5</v>
      </c>
      <c r="BE492" s="18">
        <f t="shared" si="772"/>
        <v>5.2417295907694963E-5</v>
      </c>
      <c r="BF492" s="18">
        <f t="shared" si="773"/>
        <v>4.8509498028650545E-5</v>
      </c>
      <c r="BG492" s="18">
        <f t="shared" si="774"/>
        <v>2.9928688718007692E-5</v>
      </c>
      <c r="BH492" s="18">
        <f t="shared" si="775"/>
        <v>1.3848727230444157E-5</v>
      </c>
      <c r="BI492" s="18">
        <f t="shared" si="776"/>
        <v>5.1265124966961827E-6</v>
      </c>
      <c r="BJ492" s="19">
        <f t="shared" si="777"/>
        <v>0.61589620853240001</v>
      </c>
      <c r="BK492" s="19">
        <f t="shared" si="778"/>
        <v>0.22445122543048437</v>
      </c>
      <c r="BL492" s="19">
        <f t="shared" si="779"/>
        <v>0.15352589108437364</v>
      </c>
      <c r="BM492" s="19">
        <f t="shared" si="780"/>
        <v>0.49499401053534647</v>
      </c>
      <c r="BN492" s="19">
        <f t="shared" si="781"/>
        <v>0.50199161880291476</v>
      </c>
    </row>
    <row r="493" spans="1:66" x14ac:dyDescent="0.25">
      <c r="A493" t="s">
        <v>338</v>
      </c>
      <c r="B493" t="s">
        <v>71</v>
      </c>
      <c r="C493" t="s">
        <v>78</v>
      </c>
      <c r="D493" s="11">
        <v>44428</v>
      </c>
      <c r="E493" s="10">
        <f>VLOOKUP(A493,home!$A$2:$E$405,3,FALSE)</f>
        <v>1.3308</v>
      </c>
      <c r="F493" s="10">
        <f>VLOOKUP(B493,home!$B$2:$E$405,3,FALSE)</f>
        <v>0.90169999999999995</v>
      </c>
      <c r="G493" s="10">
        <f>VLOOKUP(C493,away!$B$2:$E$405,4,FALSE)</f>
        <v>1.2022999999999999</v>
      </c>
      <c r="H493" s="10">
        <f>VLOOKUP(A493,away!$A$2:$E$405,3,FALSE)</f>
        <v>0.86150000000000004</v>
      </c>
      <c r="I493" s="10">
        <f>VLOOKUP(C493,away!$B$2:$E$405,3,FALSE)</f>
        <v>0.92859999999999998</v>
      </c>
      <c r="J493" s="10">
        <f>VLOOKUP(B493,home!$B$2:$E$405,4,FALSE)</f>
        <v>1.6251</v>
      </c>
      <c r="K493" s="12">
        <f t="shared" ref="K493:K556" si="782">E493*F493*G493</f>
        <v>1.4427387914279999</v>
      </c>
      <c r="L493" s="12">
        <f t="shared" ref="L493:L556" si="783">H493*I493*J493</f>
        <v>1.30006196139</v>
      </c>
      <c r="M493" s="13">
        <f t="shared" ref="M493:M556" si="784">_xlfn.POISSON.DIST(0,K493,FALSE) * _xlfn.POISSON.DIST(0,L493,FALSE)</f>
        <v>6.4389754327767015E-2</v>
      </c>
      <c r="N493" s="13">
        <f t="shared" ref="N493:N556" si="785">_xlfn.POISSON.DIST(1,K493,FALSE) * _xlfn.POISSON.DIST(0,L493,FALSE)</f>
        <v>9.2897596339188426E-2</v>
      </c>
      <c r="O493" s="13">
        <f t="shared" ref="O493:O556" si="786">_xlfn.POISSON.DIST(0,K493,FALSE) * _xlfn.POISSON.DIST(1,L493,FALSE)</f>
        <v>8.3710670304777038E-2</v>
      </c>
      <c r="P493" s="13">
        <f t="shared" ref="P493:P556" si="787">_xlfn.POISSON.DIST(1,K493,FALSE) * _xlfn.POISSON.DIST(1,L493,FALSE)</f>
        <v>0.12077263130514179</v>
      </c>
      <c r="Q493" s="13">
        <f t="shared" ref="Q493:Q556" si="788">_xlfn.POISSON.DIST(2,K493,FALSE) * _xlfn.POISSON.DIST(0,L493,FALSE)</f>
        <v>6.7013482934483448E-2</v>
      </c>
      <c r="R493" s="13">
        <f t="shared" ref="R493:R556" si="789">_xlfn.POISSON.DIST(0,K493,FALSE) * _xlfn.POISSON.DIST(2,L493,FALSE)</f>
        <v>5.4414529112850045E-2</v>
      </c>
      <c r="S493" s="13">
        <f t="shared" ref="S493:S556" si="790">_xlfn.POISSON.DIST(2,K493,FALSE) * _xlfn.POISSON.DIST(2,L493,FALSE)</f>
        <v>5.6631791131394847E-2</v>
      </c>
      <c r="T493" s="13">
        <f t="shared" ref="T493:T556" si="791">_xlfn.POISSON.DIST(2,K493,FALSE) * _xlfn.POISSON.DIST(1,L493,FALSE)</f>
        <v>8.7121680063379864E-2</v>
      </c>
      <c r="U493" s="13">
        <f t="shared" ref="U493:U556" si="792">_xlfn.POISSON.DIST(1,K493,FALSE) * _xlfn.POISSON.DIST(2,L493,FALSE)</f>
        <v>7.8505951968396992E-2</v>
      </c>
      <c r="V493" s="13">
        <f t="shared" ref="V493:V556" si="793">_xlfn.POISSON.DIST(3,K493,FALSE) * _xlfn.POISSON.DIST(3,L493,FALSE)</f>
        <v>1.1802378778817428E-2</v>
      </c>
      <c r="W493" s="13">
        <f t="shared" ref="W493:W556" si="794">_xlfn.POISSON.DIST(3,K493,FALSE) * _xlfn.POISSON.DIST(0,L493,FALSE)</f>
        <v>3.2227650459425848E-2</v>
      </c>
      <c r="X493" s="13">
        <f t="shared" ref="X493:X556" si="795">_xlfn.POISSON.DIST(3,K493,FALSE) * _xlfn.POISSON.DIST(1,L493,FALSE)</f>
        <v>4.1897942467272499E-2</v>
      </c>
      <c r="Y493" s="13">
        <f t="shared" ref="Y493:Y556" si="796">_xlfn.POISSON.DIST(3,K493,FALSE) * _xlfn.POISSON.DIST(2,L493,FALSE)</f>
        <v>2.7234960631103838E-2</v>
      </c>
      <c r="Z493" s="13">
        <f t="shared" ref="Z493:Z556" si="797">_xlfn.POISSON.DIST(0,K493,FALSE) * _xlfn.POISSON.DIST(3,L493,FALSE)</f>
        <v>2.3580753148855025E-2</v>
      </c>
      <c r="AA493" s="13">
        <f t="shared" ref="AA493:AA556" si="798">_xlfn.POISSON.DIST(1,K493,FALSE) * _xlfn.POISSON.DIST(3,L493,FALSE)</f>
        <v>3.4020867298941104E-2</v>
      </c>
      <c r="AB493" s="13">
        <f t="shared" ref="AB493:AB556" si="799">_xlfn.POISSON.DIST(2,K493,FALSE) * _xlfn.POISSON.DIST(3,L493,FALSE)</f>
        <v>2.454161248510333E-2</v>
      </c>
      <c r="AC493" s="13">
        <f t="shared" ref="AC493:AC556" si="800">_xlfn.POISSON.DIST(4,K493,FALSE) * _xlfn.POISSON.DIST(4,L493,FALSE)</f>
        <v>1.3835706041852628E-3</v>
      </c>
      <c r="AD493" s="13">
        <f t="shared" ref="AD493:AD556" si="801">_xlfn.POISSON.DIST(4,K493,FALSE) * _xlfn.POISSON.DIST(0,L493,FALSE)</f>
        <v>1.1624020368599025E-2</v>
      </c>
      <c r="AE493" s="13">
        <f t="shared" ref="AE493:AE556" si="802">_xlfn.POISSON.DIST(4,K493,FALSE) * _xlfn.POISSON.DIST(1,L493,FALSE)</f>
        <v>1.5111946719638161E-2</v>
      </c>
      <c r="AF493" s="13">
        <f t="shared" ref="AF493:AF556" si="803">_xlfn.POISSON.DIST(4,K493,FALSE) * _xlfn.POISSON.DIST(2,L493,FALSE)</f>
        <v>9.8232335463769825E-3</v>
      </c>
      <c r="AG493" s="13">
        <f t="shared" ref="AG493:AG556" si="804">_xlfn.POISSON.DIST(4,K493,FALSE) * _xlfn.POISSON.DIST(3,L493,FALSE)</f>
        <v>4.2569374238316353E-3</v>
      </c>
      <c r="AH493" s="13">
        <f t="shared" ref="AH493:AH556" si="805">_xlfn.POISSON.DIST(0,K493,FALSE) * _xlfn.POISSON.DIST(4,L493,FALSE)</f>
        <v>7.6641100474384733E-3</v>
      </c>
      <c r="AI493" s="13">
        <f t="shared" ref="AI493:AI556" si="806">_xlfn.POISSON.DIST(1,K493,FALSE) * _xlfn.POISSON.DIST(4,L493,FALSE)</f>
        <v>1.1057308867212574E-2</v>
      </c>
      <c r="AJ493" s="13">
        <f t="shared" ref="AJ493:AJ556" si="807">_xlfn.POISSON.DIST(2,K493,FALSE) * _xlfn.POISSON.DIST(4,L493,FALSE)</f>
        <v>7.9764042157641889E-3</v>
      </c>
      <c r="AK493" s="13">
        <f t="shared" ref="AK493:AK556" si="808">_xlfn.POISSON.DIST(3,K493,FALSE) * _xlfn.POISSON.DIST(4,L493,FALSE)</f>
        <v>3.8359559260642759E-3</v>
      </c>
      <c r="AL493" s="13">
        <f t="shared" ref="AL493:AL556" si="809">_xlfn.POISSON.DIST(5,K493,FALSE) * _xlfn.POISSON.DIST(5,L493,FALSE)</f>
        <v>1.0380375835156154E-4</v>
      </c>
      <c r="AM493" s="13">
        <f t="shared" ref="AM493:AM556" si="810">_xlfn.POISSON.DIST(5,K493,FALSE) * _xlfn.POISSON.DIST(0,L493,FALSE)</f>
        <v>3.3540850196253974E-3</v>
      </c>
      <c r="AN493" s="13">
        <f t="shared" ref="AN493:AN556" si="811">_xlfn.POISSON.DIST(5,K493,FALSE) * _xlfn.POISSON.DIST(1,L493,FALSE)</f>
        <v>4.3605183492830112E-3</v>
      </c>
      <c r="AO493" s="13">
        <f t="shared" ref="AO493:AO556" si="812">_xlfn.POISSON.DIST(5,K493,FALSE) * _xlfn.POISSON.DIST(2,L493,FALSE)</f>
        <v>2.8344720189229788E-3</v>
      </c>
      <c r="AP493" s="13">
        <f t="shared" ref="AP493:AP556" si="813">_xlfn.POISSON.DIST(5,K493,FALSE) * _xlfn.POISSON.DIST(3,L493,FALSE)</f>
        <v>1.2283297508086934E-3</v>
      </c>
      <c r="AQ493" s="13">
        <f t="shared" ref="AQ493:AQ556" si="814">_xlfn.POISSON.DIST(5,K493,FALSE) * _xlfn.POISSON.DIST(4,L493,FALSE)</f>
        <v>3.9922619626751014E-4</v>
      </c>
      <c r="AR493" s="13">
        <f t="shared" ref="AR493:AR556" si="815">_xlfn.POISSON.DIST(0,K493,FALSE) * _xlfn.POISSON.DIST(5,L493,FALSE)</f>
        <v>1.9927635881163311E-3</v>
      </c>
      <c r="AS493" s="13">
        <f t="shared" ref="AS493:AS556" si="816">_xlfn.POISSON.DIST(1,K493,FALSE) * _xlfn.POISSON.DIST(5,L493,FALSE)</f>
        <v>2.8750373307206804E-3</v>
      </c>
      <c r="AT493" s="13">
        <f t="shared" ref="AT493:AT556" si="817">_xlfn.POISSON.DIST(2,K493,FALSE) * _xlfn.POISSON.DIST(5,L493,FALSE)</f>
        <v>2.0739639419171687E-3</v>
      </c>
      <c r="AU493" s="13">
        <f t="shared" ref="AU493:AU556" si="818">_xlfn.POISSON.DIST(3,K493,FALSE) * _xlfn.POISSON.DIST(5,L493,FALSE)</f>
        <v>9.9739607700894198E-4</v>
      </c>
      <c r="AV493" s="13">
        <f t="shared" ref="AV493:AV556" si="819">_xlfn.POISSON.DIST(4,K493,FALSE) * _xlfn.POISSON.DIST(5,L493,FALSE)</f>
        <v>3.5974550267972756E-4</v>
      </c>
      <c r="AW493" s="13">
        <f t="shared" ref="AW493:AW556" si="820">_xlfn.POISSON.DIST(6,K493,FALSE) * _xlfn.POISSON.DIST(6,L493,FALSE)</f>
        <v>5.4083194715114279E-6</v>
      </c>
      <c r="AX493" s="13">
        <f t="shared" ref="AX493:AX556" si="821">_xlfn.POISSON.DIST(6,K493,FALSE) * _xlfn.POISSON.DIST(0,L493,FALSE)</f>
        <v>8.0651142792685182E-4</v>
      </c>
      <c r="AY493" s="13">
        <f t="shared" ref="AY493:AY556" si="822">_xlfn.POISSON.DIST(6,K493,FALSE) * _xlfn.POISSON.DIST(1,L493,FALSE)</f>
        <v>1.0485148288740327E-3</v>
      </c>
      <c r="AZ493" s="13">
        <f t="shared" ref="AZ493:AZ556" si="823">_xlfn.POISSON.DIST(6,K493,FALSE) * _xlfn.POISSON.DIST(2,L493,FALSE)</f>
        <v>6.8156712248623763E-4</v>
      </c>
      <c r="BA493" s="13">
        <f t="shared" ref="BA493:BA556" si="824">_xlfn.POISSON.DIST(6,K493,FALSE) * _xlfn.POISSON.DIST(3,L493,FALSE)</f>
        <v>2.9535983002613217E-4</v>
      </c>
      <c r="BB493" s="13">
        <f t="shared" ref="BB493:BB556" si="825">_xlfn.POISSON.DIST(6,K493,FALSE) * _xlfn.POISSON.DIST(4,L493,FALSE)</f>
        <v>9.5996519984897622E-5</v>
      </c>
      <c r="BC493" s="13">
        <f t="shared" ref="BC493:BC556" si="826">_xlfn.POISSON.DIST(6,K493,FALSE) * _xlfn.POISSON.DIST(5,L493,FALSE)</f>
        <v>2.4960284811636038E-5</v>
      </c>
      <c r="BD493" s="13">
        <f t="shared" ref="BD493:BD556" si="827">_xlfn.POISSON.DIST(0,K493,FALSE) * _xlfn.POISSON.DIST(6,L493,FALSE)</f>
        <v>4.3178602315884851E-4</v>
      </c>
      <c r="BE493" s="13">
        <f t="shared" ref="BE493:BE556" si="828">_xlfn.POISSON.DIST(1,K493,FALSE) * _xlfn.POISSON.DIST(6,L493,FALSE)</f>
        <v>6.2295444520769948E-4</v>
      </c>
      <c r="BF493" s="13">
        <f t="shared" ref="BF493:BF556" si="829">_xlfn.POISSON.DIST(2,K493,FALSE) * _xlfn.POISSON.DIST(6,L493,FALSE)</f>
        <v>4.4938027169682832E-4</v>
      </c>
      <c r="BG493" s="13">
        <f t="shared" ref="BG493:BG556" si="830">_xlfn.POISSON.DIST(3,K493,FALSE) * _xlfn.POISSON.DIST(6,L493,FALSE)</f>
        <v>2.1611278335982275E-4</v>
      </c>
      <c r="BH493" s="13">
        <f t="shared" ref="BH493:BH556" si="831">_xlfn.POISSON.DIST(4,K493,FALSE) * _xlfn.POISSON.DIST(6,L493,FALSE)</f>
        <v>7.7948573969173005E-5</v>
      </c>
      <c r="BI493" s="13">
        <f t="shared" ref="BI493:BI556" si="832">_xlfn.POISSON.DIST(5,K493,FALSE) * _xlfn.POISSON.DIST(6,L493,FALSE)</f>
        <v>2.249188628036411E-5</v>
      </c>
      <c r="BJ493" s="14">
        <f t="shared" ref="BJ493:BJ556" si="833">SUM(N493,Q493,T493,W493,X493,Y493,AD493,AE493,AF493,AG493,AM493,AN493,AO493,AP493,AQ493,AX493,AY493,AZ493,BA493,BB493,BC493)</f>
        <v>0.40433899230231723</v>
      </c>
      <c r="BK493" s="14">
        <f t="shared" ref="BK493:BK556" si="834">SUM(M493,P493,S493,V493,AC493,AL493,AY493)</f>
        <v>0.25613244473453195</v>
      </c>
      <c r="BL493" s="14">
        <f t="shared" ref="BL493:BL556" si="835">SUM(O493,R493,U493,AA493,AB493,AH493,AI493,AJ493,AK493,AR493,AS493,AT493,AU493,AV493,BD493,BE493,BF493,BG493,BH493,BI493)</f>
        <v>0.31584699065066368</v>
      </c>
      <c r="BM493" s="14">
        <f t="shared" ref="BM493:BM556" si="836">SUM(S493:BI493)</f>
        <v>0.51565741000275744</v>
      </c>
      <c r="BN493" s="14">
        <f t="shared" ref="BN493:BN556" si="837">SUM(M493:R493)</f>
        <v>0.48319866432420772</v>
      </c>
    </row>
    <row r="494" spans="1:66" x14ac:dyDescent="0.25">
      <c r="A494" t="s">
        <v>338</v>
      </c>
      <c r="B494" t="s">
        <v>75</v>
      </c>
      <c r="C494" t="s">
        <v>80</v>
      </c>
      <c r="D494" s="11">
        <v>44428</v>
      </c>
      <c r="E494" s="10">
        <f>VLOOKUP(A494,home!$A$2:$E$405,3,FALSE)</f>
        <v>1.3308</v>
      </c>
      <c r="F494" s="10">
        <f>VLOOKUP(B494,home!$B$2:$E$405,3,FALSE)</f>
        <v>0.56359999999999999</v>
      </c>
      <c r="G494" s="10">
        <f>VLOOKUP(C494,away!$B$2:$E$405,4,FALSE)</f>
        <v>1.2022999999999999</v>
      </c>
      <c r="H494" s="10">
        <f>VLOOKUP(A494,away!$A$2:$E$405,3,FALSE)</f>
        <v>0.86150000000000004</v>
      </c>
      <c r="I494" s="10">
        <f>VLOOKUP(C494,away!$B$2:$E$405,3,FALSE)</f>
        <v>1.8572</v>
      </c>
      <c r="J494" s="10">
        <f>VLOOKUP(B494,home!$B$2:$E$405,4,FALSE)</f>
        <v>1.7411000000000001</v>
      </c>
      <c r="K494" s="12">
        <f t="shared" si="782"/>
        <v>0.90177174542399985</v>
      </c>
      <c r="L494" s="12">
        <f t="shared" si="783"/>
        <v>2.78572134758</v>
      </c>
      <c r="M494" s="13">
        <f t="shared" si="784"/>
        <v>2.5034683063818775E-2</v>
      </c>
      <c r="N494" s="13">
        <f t="shared" si="785"/>
        <v>2.2575569842596503E-2</v>
      </c>
      <c r="O494" s="13">
        <f t="shared" si="786"/>
        <v>6.9739651040779435E-2</v>
      </c>
      <c r="P494" s="13">
        <f t="shared" si="787"/>
        <v>6.2889246844304331E-2</v>
      </c>
      <c r="Q494" s="13">
        <f t="shared" si="788"/>
        <v>1.0179005510449831E-2</v>
      </c>
      <c r="R494" s="13">
        <f t="shared" si="789"/>
        <v>9.7137617338539539E-2</v>
      </c>
      <c r="S494" s="13">
        <f t="shared" si="790"/>
        <v>3.9495780299690177E-2</v>
      </c>
      <c r="T494" s="13">
        <f t="shared" si="791"/>
        <v>2.8355872947594545E-2</v>
      </c>
      <c r="U494" s="13">
        <f t="shared" si="792"/>
        <v>8.7595958733703391E-2</v>
      </c>
      <c r="V494" s="13">
        <f t="shared" si="793"/>
        <v>1.1024083269881309E-2</v>
      </c>
      <c r="W494" s="13">
        <f t="shared" si="794"/>
        <v>3.0597131886129533E-3</v>
      </c>
      <c r="X494" s="13">
        <f t="shared" si="795"/>
        <v>8.5235083469911727E-3</v>
      </c>
      <c r="Y494" s="13">
        <f t="shared" si="796"/>
        <v>1.1872059579244818E-2</v>
      </c>
      <c r="Z494" s="13">
        <f t="shared" si="797"/>
        <v>9.0199444757675593E-2</v>
      </c>
      <c r="AA494" s="13">
        <f t="shared" si="798"/>
        <v>8.1339310735404763E-2</v>
      </c>
      <c r="AB494" s="13">
        <f t="shared" si="799"/>
        <v>3.6674746106725518E-2</v>
      </c>
      <c r="AC494" s="13">
        <f t="shared" si="800"/>
        <v>1.7308395023025913E-3</v>
      </c>
      <c r="AD494" s="13">
        <f t="shared" si="801"/>
        <v>6.8979072564808363E-4</v>
      </c>
      <c r="AE494" s="13">
        <f t="shared" si="802"/>
        <v>1.9215647498005653E-3</v>
      </c>
      <c r="AF494" s="13">
        <f t="shared" si="803"/>
        <v>2.6764719721383287E-3</v>
      </c>
      <c r="AG494" s="13">
        <f t="shared" si="804"/>
        <v>2.4853017029950954E-3</v>
      </c>
      <c r="AH494" s="13">
        <f t="shared" si="805"/>
        <v>6.2817629700329947E-2</v>
      </c>
      <c r="AI494" s="13">
        <f t="shared" si="806"/>
        <v>5.6647163578265027E-2</v>
      </c>
      <c r="AJ494" s="13">
        <f t="shared" si="807"/>
        <v>2.5541405786645439E-2</v>
      </c>
      <c r="AK494" s="13">
        <f t="shared" si="808"/>
        <v>7.6775060256019717E-3</v>
      </c>
      <c r="AL494" s="13">
        <f t="shared" si="809"/>
        <v>1.7392062432856922E-4</v>
      </c>
      <c r="AM494" s="13">
        <f t="shared" si="810"/>
        <v>1.2440675732899197E-4</v>
      </c>
      <c r="AN494" s="13">
        <f t="shared" si="811"/>
        <v>3.4656255967457754E-4</v>
      </c>
      <c r="AO494" s="13">
        <f t="shared" si="812"/>
        <v>4.8271336037871923E-4</v>
      </c>
      <c r="AP494" s="13">
        <f t="shared" si="813"/>
        <v>4.482349709230254E-4</v>
      </c>
      <c r="AQ494" s="13">
        <f t="shared" si="814"/>
        <v>3.1216443180804307E-4</v>
      </c>
      <c r="AR494" s="13">
        <f t="shared" si="815"/>
        <v>3.4998482412116894E-2</v>
      </c>
      <c r="AS494" s="13">
        <f t="shared" si="816"/>
        <v>3.1560642571965808E-2</v>
      </c>
      <c r="AT494" s="13">
        <f t="shared" si="817"/>
        <v>1.4230247869412299E-2</v>
      </c>
      <c r="AU494" s="13">
        <f t="shared" si="818"/>
        <v>4.2774784863386962E-3</v>
      </c>
      <c r="AV494" s="13">
        <f t="shared" si="819"/>
        <v>9.6432731015981359E-4</v>
      </c>
      <c r="AW494" s="13">
        <f t="shared" si="820"/>
        <v>1.2136204364108546E-5</v>
      </c>
      <c r="AX494" s="13">
        <f t="shared" si="821"/>
        <v>1.8697749783184169E-5</v>
      </c>
      <c r="AY494" s="13">
        <f t="shared" si="822"/>
        <v>5.2086720722725453E-5</v>
      </c>
      <c r="AZ494" s="13">
        <f t="shared" si="823"/>
        <v>7.254954492136694E-5</v>
      </c>
      <c r="BA494" s="13">
        <f t="shared" si="824"/>
        <v>6.7367605348222037E-5</v>
      </c>
      <c r="BB494" s="13">
        <f t="shared" si="825"/>
        <v>4.6916844088471668E-5</v>
      </c>
      <c r="BC494" s="13">
        <f t="shared" si="826"/>
        <v>2.6139450827667595E-5</v>
      </c>
      <c r="BD494" s="13">
        <f t="shared" si="827"/>
        <v>1.6249336598056191E-2</v>
      </c>
      <c r="BE494" s="13">
        <f t="shared" si="828"/>
        <v>1.4653192626011211E-2</v>
      </c>
      <c r="BF494" s="13">
        <f t="shared" si="829"/>
        <v>6.6069175451961056E-3</v>
      </c>
      <c r="BG494" s="13">
        <f t="shared" si="830"/>
        <v>1.985977188867981E-3</v>
      </c>
      <c r="BH494" s="13">
        <f t="shared" si="831"/>
        <v>4.477245289944319E-4</v>
      </c>
      <c r="BI494" s="13">
        <f t="shared" si="832"/>
        <v>8.0749065996089421E-5</v>
      </c>
      <c r="BJ494" s="14">
        <f t="shared" si="833"/>
        <v>9.4336698561876903E-2</v>
      </c>
      <c r="BK494" s="14">
        <f t="shared" si="834"/>
        <v>0.14040064032504851</v>
      </c>
      <c r="BL494" s="14">
        <f t="shared" si="835"/>
        <v>0.65122606524911064</v>
      </c>
      <c r="BM494" s="14">
        <f t="shared" si="836"/>
        <v>0.68856712473686432</v>
      </c>
      <c r="BN494" s="14">
        <f t="shared" si="837"/>
        <v>0.28755577364048845</v>
      </c>
    </row>
    <row r="495" spans="1:66" x14ac:dyDescent="0.25">
      <c r="A495" t="s">
        <v>338</v>
      </c>
      <c r="B495" t="s">
        <v>93</v>
      </c>
      <c r="C495" t="s">
        <v>74</v>
      </c>
      <c r="D495" s="11">
        <v>44428</v>
      </c>
      <c r="E495" s="10">
        <f>VLOOKUP(A495,home!$A$2:$E$405,3,FALSE)</f>
        <v>1.3308</v>
      </c>
      <c r="F495" s="10">
        <f>VLOOKUP(B495,home!$B$2:$E$405,3,FALSE)</f>
        <v>0.90169999999999995</v>
      </c>
      <c r="G495" s="10">
        <f>VLOOKUP(C495,away!$B$2:$E$405,4,FALSE)</f>
        <v>1.5028999999999999</v>
      </c>
      <c r="H495" s="10">
        <f>VLOOKUP(A495,away!$A$2:$E$405,3,FALSE)</f>
        <v>0.86150000000000004</v>
      </c>
      <c r="I495" s="10">
        <f>VLOOKUP(C495,away!$B$2:$E$405,3,FALSE)</f>
        <v>1.3929</v>
      </c>
      <c r="J495" s="10">
        <f>VLOOKUP(B495,home!$B$2:$E$405,4,FALSE)</f>
        <v>1.1608000000000001</v>
      </c>
      <c r="K495" s="12">
        <f t="shared" si="782"/>
        <v>1.8034534888439997</v>
      </c>
      <c r="L495" s="12">
        <f t="shared" si="783"/>
        <v>1.3929406726800002</v>
      </c>
      <c r="M495" s="13">
        <f t="shared" si="784"/>
        <v>4.090945121717434E-2</v>
      </c>
      <c r="N495" s="13">
        <f t="shared" si="785"/>
        <v>7.3778292524306469E-2</v>
      </c>
      <c r="O495" s="13">
        <f t="shared" si="786"/>
        <v>5.6984438497420478E-2</v>
      </c>
      <c r="P495" s="13">
        <f t="shared" si="787"/>
        <v>0.10276878441798928</v>
      </c>
      <c r="Q495" s="13">
        <f t="shared" si="788"/>
        <v>6.6527859526956862E-2</v>
      </c>
      <c r="R495" s="13">
        <f t="shared" si="789"/>
        <v>3.9687971046444497E-2</v>
      </c>
      <c r="S495" s="13">
        <f t="shared" si="790"/>
        <v>6.454146130367383E-2</v>
      </c>
      <c r="T495" s="13">
        <f t="shared" si="791"/>
        <v>9.2669361401439845E-2</v>
      </c>
      <c r="U495" s="13">
        <f t="shared" si="792"/>
        <v>7.1575409848849955E-2</v>
      </c>
      <c r="V495" s="13">
        <f t="shared" si="793"/>
        <v>1.8014982752267861E-2</v>
      </c>
      <c r="W495" s="13">
        <f t="shared" si="794"/>
        <v>3.9993300123071292E-2</v>
      </c>
      <c r="X495" s="13">
        <f t="shared" si="795"/>
        <v>5.5708294376124061E-2</v>
      </c>
      <c r="Y495" s="13">
        <f t="shared" si="796"/>
        <v>3.8799174521066862E-2</v>
      </c>
      <c r="Z495" s="13">
        <f t="shared" si="797"/>
        <v>1.8427663028912918E-2</v>
      </c>
      <c r="AA495" s="13">
        <f t="shared" si="798"/>
        <v>3.323343318073458E-2</v>
      </c>
      <c r="AB495" s="13">
        <f t="shared" si="799"/>
        <v>2.9967475508029869E-2</v>
      </c>
      <c r="AC495" s="13">
        <f t="shared" si="800"/>
        <v>2.8284690696125437E-3</v>
      </c>
      <c r="AD495" s="13">
        <f t="shared" si="801"/>
        <v>1.8031514159334523E-2</v>
      </c>
      <c r="AE495" s="13">
        <f t="shared" si="802"/>
        <v>2.511682946254238E-2</v>
      </c>
      <c r="AF495" s="13">
        <f t="shared" si="803"/>
        <v>1.7493126663571317E-2</v>
      </c>
      <c r="AG495" s="13">
        <f t="shared" si="804"/>
        <v>8.1222958740104906E-3</v>
      </c>
      <c r="AH495" s="13">
        <f t="shared" si="805"/>
        <v>6.4171603338535887E-3</v>
      </c>
      <c r="AI495" s="13">
        <f t="shared" si="806"/>
        <v>1.1573050192559579E-2</v>
      </c>
      <c r="AJ495" s="13">
        <f t="shared" si="807"/>
        <v>1.043572887316915E-2</v>
      </c>
      <c r="AK495" s="13">
        <f t="shared" si="808"/>
        <v>6.2734505483156558E-3</v>
      </c>
      <c r="AL495" s="13">
        <f t="shared" si="809"/>
        <v>2.8421630640298751E-4</v>
      </c>
      <c r="AM495" s="13">
        <f t="shared" si="810"/>
        <v>6.5037994239583652E-3</v>
      </c>
      <c r="AN495" s="13">
        <f t="shared" si="811"/>
        <v>9.0594067445843637E-3</v>
      </c>
      <c r="AO495" s="13">
        <f t="shared" si="812"/>
        <v>6.3096080624415376E-3</v>
      </c>
      <c r="AP495" s="13">
        <f t="shared" si="813"/>
        <v>2.9296365662814885E-3</v>
      </c>
      <c r="AQ495" s="13">
        <f t="shared" si="814"/>
        <v>1.0202024823360166E-3</v>
      </c>
      <c r="AR495" s="13">
        <f t="shared" si="815"/>
        <v>1.787744726426687E-3</v>
      </c>
      <c r="AS495" s="13">
        <f t="shared" si="816"/>
        <v>3.2241144640366703E-3</v>
      </c>
      <c r="AT495" s="13">
        <f t="shared" si="817"/>
        <v>2.9072702392996682E-3</v>
      </c>
      <c r="AU495" s="13">
        <f t="shared" si="818"/>
        <v>1.7477088853591059E-3</v>
      </c>
      <c r="AV495" s="13">
        <f t="shared" si="819"/>
        <v>7.8797792169613438E-4</v>
      </c>
      <c r="AW495" s="13">
        <f t="shared" si="820"/>
        <v>1.9832801095377597E-5</v>
      </c>
      <c r="AX495" s="13">
        <f t="shared" si="821"/>
        <v>1.9548832936465547E-3</v>
      </c>
      <c r="AY495" s="13">
        <f t="shared" si="822"/>
        <v>2.723036450062926E-3</v>
      </c>
      <c r="AZ495" s="13">
        <f t="shared" si="823"/>
        <v>1.896514112241406E-3</v>
      </c>
      <c r="BA495" s="13">
        <f t="shared" si="824"/>
        <v>8.805772144175523E-4</v>
      </c>
      <c r="BB495" s="13">
        <f t="shared" si="825"/>
        <v>3.0664795434936685E-4</v>
      </c>
      <c r="BC495" s="13">
        <f t="shared" si="826"/>
        <v>8.5428481561470641E-5</v>
      </c>
      <c r="BD495" s="13">
        <f t="shared" si="827"/>
        <v>4.15037056968151E-4</v>
      </c>
      <c r="BE495" s="13">
        <f t="shared" si="828"/>
        <v>7.4850002838875763E-4</v>
      </c>
      <c r="BF495" s="13">
        <f t="shared" si="829"/>
        <v>6.7494249379876912E-4</v>
      </c>
      <c r="BG495" s="13">
        <f t="shared" si="830"/>
        <v>4.0574246507015329E-4</v>
      </c>
      <c r="BH495" s="13">
        <f t="shared" si="831"/>
        <v>1.8293441605073319E-4</v>
      </c>
      <c r="BI495" s="13">
        <f t="shared" si="832"/>
        <v>6.59827421712669E-5</v>
      </c>
      <c r="BJ495" s="14">
        <f t="shared" si="833"/>
        <v>0.46990978941830513</v>
      </c>
      <c r="BK495" s="14">
        <f t="shared" si="834"/>
        <v>0.23207040151718378</v>
      </c>
      <c r="BL495" s="14">
        <f t="shared" si="835"/>
        <v>0.2790960734686434</v>
      </c>
      <c r="BM495" s="14">
        <f t="shared" si="836"/>
        <v>0.61614392655378603</v>
      </c>
      <c r="BN495" s="14">
        <f t="shared" si="837"/>
        <v>0.38065679723029189</v>
      </c>
    </row>
    <row r="496" spans="1:66" x14ac:dyDescent="0.25">
      <c r="A496" t="s">
        <v>341</v>
      </c>
      <c r="B496" t="s">
        <v>149</v>
      </c>
      <c r="C496" t="s">
        <v>318</v>
      </c>
      <c r="D496" s="11">
        <v>44428</v>
      </c>
      <c r="E496" s="10">
        <f>VLOOKUP(A496,home!$A$2:$E$405,3,FALSE)</f>
        <v>1.3095000000000001</v>
      </c>
      <c r="F496" s="10">
        <f>VLOOKUP(B496,home!$B$2:$E$405,3,FALSE)</f>
        <v>2.0364</v>
      </c>
      <c r="G496" s="10">
        <f>VLOOKUP(C496,away!$B$2:$E$405,4,FALSE)</f>
        <v>1.0182</v>
      </c>
      <c r="H496" s="10">
        <f>VLOOKUP(A496,away!$A$2:$E$405,3,FALSE)</f>
        <v>1.2142999999999999</v>
      </c>
      <c r="I496" s="10">
        <f>VLOOKUP(C496,away!$B$2:$E$405,3,FALSE)</f>
        <v>0.27450000000000002</v>
      </c>
      <c r="J496" s="10">
        <f>VLOOKUP(B496,home!$B$2:$E$405,4,FALSE)</f>
        <v>0.82350000000000001</v>
      </c>
      <c r="K496" s="12">
        <f t="shared" si="782"/>
        <v>2.7151991175600001</v>
      </c>
      <c r="L496" s="12">
        <f t="shared" si="783"/>
        <v>0.27449342572500002</v>
      </c>
      <c r="M496" s="13">
        <f t="shared" si="784"/>
        <v>5.0302900310762726E-2</v>
      </c>
      <c r="N496" s="13">
        <f t="shared" si="785"/>
        <v>0.13658239053449156</v>
      </c>
      <c r="O496" s="13">
        <f t="shared" si="786"/>
        <v>1.3807815430204427E-2</v>
      </c>
      <c r="P496" s="13">
        <f t="shared" si="787"/>
        <v>3.7490968271522401E-2</v>
      </c>
      <c r="Q496" s="13">
        <f t="shared" si="788"/>
        <v>0.18542419312674346</v>
      </c>
      <c r="R496" s="13">
        <f t="shared" si="789"/>
        <v>1.8950772796076636E-3</v>
      </c>
      <c r="S496" s="13">
        <f t="shared" si="790"/>
        <v>6.9855450344458872E-3</v>
      </c>
      <c r="T496" s="13">
        <f t="shared" si="791"/>
        <v>5.0897721983653804E-2</v>
      </c>
      <c r="U496" s="13">
        <f t="shared" si="792"/>
        <v>5.1455121572987327E-3</v>
      </c>
      <c r="V496" s="13">
        <f t="shared" si="793"/>
        <v>5.7848408922693019E-4</v>
      </c>
      <c r="W496" s="13">
        <f t="shared" si="794"/>
        <v>0.16782120185066962</v>
      </c>
      <c r="X496" s="13">
        <f t="shared" si="795"/>
        <v>4.6065816605277012E-2</v>
      </c>
      <c r="Y496" s="13">
        <f t="shared" si="796"/>
        <v>6.3223819044010386E-3</v>
      </c>
      <c r="Z496" s="13">
        <f t="shared" si="797"/>
        <v>1.7339541816437378E-4</v>
      </c>
      <c r="AA496" s="13">
        <f t="shared" si="798"/>
        <v>4.7080308638885484E-4</v>
      </c>
      <c r="AB496" s="13">
        <f t="shared" si="799"/>
        <v>6.3916206235377165E-4</v>
      </c>
      <c r="AC496" s="13">
        <f t="shared" si="800"/>
        <v>2.6946667712998491E-5</v>
      </c>
      <c r="AD496" s="13">
        <f t="shared" si="801"/>
        <v>0.11391699479319924</v>
      </c>
      <c r="AE496" s="13">
        <f t="shared" si="802"/>
        <v>3.1269466149082242E-2</v>
      </c>
      <c r="AF496" s="13">
        <f t="shared" si="803"/>
        <v>4.2916314419267536E-3</v>
      </c>
      <c r="AG496" s="13">
        <f t="shared" si="804"/>
        <v>3.926748721478654E-4</v>
      </c>
      <c r="AH496" s="13">
        <f t="shared" si="805"/>
        <v>1.1898975584239463E-5</v>
      </c>
      <c r="AI496" s="13">
        <f t="shared" si="806"/>
        <v>3.2308088006194966E-5</v>
      </c>
      <c r="AJ496" s="13">
        <f t="shared" si="807"/>
        <v>4.3861446022235712E-5</v>
      </c>
      <c r="AK496" s="13">
        <f t="shared" si="808"/>
        <v>3.9697519844826659E-5</v>
      </c>
      <c r="AL496" s="13">
        <f t="shared" si="809"/>
        <v>8.0333870056007924E-7</v>
      </c>
      <c r="AM496" s="13">
        <f t="shared" si="810"/>
        <v>6.1861464747516311E-2</v>
      </c>
      <c r="AN496" s="13">
        <f t="shared" si="811"/>
        <v>1.6980565378912071E-2</v>
      </c>
      <c r="AO496" s="13">
        <f t="shared" si="812"/>
        <v>2.3305267808024538E-3</v>
      </c>
      <c r="AP496" s="13">
        <f t="shared" si="813"/>
        <v>2.1323809326877392E-4</v>
      </c>
      <c r="AQ496" s="13">
        <f t="shared" si="814"/>
        <v>1.4633113679103203E-5</v>
      </c>
      <c r="AR496" s="13">
        <f t="shared" si="815"/>
        <v>6.5323811414720462E-7</v>
      </c>
      <c r="AS496" s="13">
        <f t="shared" si="816"/>
        <v>1.7736715510890482E-6</v>
      </c>
      <c r="AT496" s="13">
        <f t="shared" si="817"/>
        <v>2.4079357151791309E-6</v>
      </c>
      <c r="AU496" s="13">
        <f t="shared" si="818"/>
        <v>2.1793416429985279E-6</v>
      </c>
      <c r="AV496" s="13">
        <f t="shared" si="819"/>
        <v>1.4793366264828412E-6</v>
      </c>
      <c r="AW496" s="13">
        <f t="shared" si="820"/>
        <v>1.6631438715329451E-8</v>
      </c>
      <c r="AX496" s="13">
        <f t="shared" si="821"/>
        <v>2.799436574890422E-2</v>
      </c>
      <c r="AY496" s="13">
        <f t="shared" si="822"/>
        <v>7.6842693554153236E-3</v>
      </c>
      <c r="AZ496" s="13">
        <f t="shared" si="823"/>
        <v>1.0546407097807948E-3</v>
      </c>
      <c r="BA496" s="13">
        <f t="shared" si="824"/>
        <v>9.6497313778925309E-5</v>
      </c>
      <c r="BB496" s="13">
        <f t="shared" si="825"/>
        <v>6.6219695581093632E-6</v>
      </c>
      <c r="BC496" s="13">
        <f t="shared" si="826"/>
        <v>3.6353742181042069E-7</v>
      </c>
      <c r="BD496" s="13">
        <f t="shared" si="827"/>
        <v>2.9884927961067463E-8</v>
      </c>
      <c r="BE496" s="13">
        <f t="shared" si="828"/>
        <v>8.1143530028234537E-8</v>
      </c>
      <c r="BF496" s="13">
        <f t="shared" si="829"/>
        <v>1.1016042056418291E-7</v>
      </c>
      <c r="BG496" s="13">
        <f t="shared" si="830"/>
        <v>9.9702492235302642E-8</v>
      </c>
      <c r="BH496" s="13">
        <f t="shared" si="831"/>
        <v>6.7678029733956634E-8</v>
      </c>
      <c r="BI496" s="13">
        <f t="shared" si="832"/>
        <v>3.6751865322367687E-8</v>
      </c>
      <c r="BJ496" s="14">
        <f t="shared" si="833"/>
        <v>0.86122166001063061</v>
      </c>
      <c r="BK496" s="14">
        <f t="shared" si="834"/>
        <v>0.10306991706778684</v>
      </c>
      <c r="BL496" s="14">
        <f t="shared" si="835"/>
        <v>2.2095054890226673E-2</v>
      </c>
      <c r="BM496" s="14">
        <f t="shared" si="836"/>
        <v>0.55337242970949974</v>
      </c>
      <c r="BN496" s="14">
        <f t="shared" si="837"/>
        <v>0.42550334495333225</v>
      </c>
    </row>
    <row r="497" spans="1:66" x14ac:dyDescent="0.25">
      <c r="A497" t="s">
        <v>351</v>
      </c>
      <c r="B497" t="s">
        <v>156</v>
      </c>
      <c r="C497" t="s">
        <v>155</v>
      </c>
      <c r="D497" s="11">
        <v>44428</v>
      </c>
      <c r="E497" s="10">
        <f>VLOOKUP(A497,home!$A$2:$E$405,3,FALSE)</f>
        <v>1.2019</v>
      </c>
      <c r="F497" s="10">
        <f>VLOOKUP(B497,home!$B$2:$E$405,3,FALSE)</f>
        <v>0.47539999999999999</v>
      </c>
      <c r="G497" s="10">
        <f>VLOOKUP(C497,away!$B$2:$E$405,4,FALSE)</f>
        <v>1.456</v>
      </c>
      <c r="H497" s="10">
        <f>VLOOKUP(A497,away!$A$2:$E$405,3,FALSE)</f>
        <v>1.1635</v>
      </c>
      <c r="I497" s="10">
        <f>VLOOKUP(C497,away!$B$2:$E$405,3,FALSE)</f>
        <v>0.85950000000000004</v>
      </c>
      <c r="J497" s="10">
        <f>VLOOKUP(B497,home!$B$2:$E$405,4,FALSE)</f>
        <v>1.105</v>
      </c>
      <c r="K497" s="12">
        <f t="shared" si="782"/>
        <v>0.83193402655999993</v>
      </c>
      <c r="L497" s="12">
        <f t="shared" si="783"/>
        <v>1.10503121625</v>
      </c>
      <c r="M497" s="13">
        <f t="shared" si="784"/>
        <v>0.14414071878124804</v>
      </c>
      <c r="N497" s="13">
        <f t="shared" si="785"/>
        <v>0.11991556856693628</v>
      </c>
      <c r="O497" s="13">
        <f t="shared" si="786"/>
        <v>0.15927999378599175</v>
      </c>
      <c r="P497" s="13">
        <f t="shared" si="787"/>
        <v>0.13251044658083189</v>
      </c>
      <c r="Q497" s="13">
        <f t="shared" si="788"/>
        <v>4.9880920902561521E-2</v>
      </c>
      <c r="R497" s="13">
        <f t="shared" si="789"/>
        <v>8.800468262881346E-2</v>
      </c>
      <c r="S497" s="13">
        <f t="shared" si="790"/>
        <v>3.0454646337131758E-2</v>
      </c>
      <c r="T497" s="13">
        <f t="shared" si="791"/>
        <v>5.511997469262761E-2</v>
      </c>
      <c r="U497" s="13">
        <f t="shared" si="792"/>
        <v>7.3214089975523658E-2</v>
      </c>
      <c r="V497" s="13">
        <f t="shared" si="793"/>
        <v>3.1108171550971206E-3</v>
      </c>
      <c r="W497" s="13">
        <f t="shared" si="794"/>
        <v>1.3832545124996294E-2</v>
      </c>
      <c r="X497" s="13">
        <f t="shared" si="795"/>
        <v>1.5285394163307665E-2</v>
      </c>
      <c r="Y497" s="13">
        <f t="shared" si="796"/>
        <v>8.4454188515702602E-3</v>
      </c>
      <c r="Z497" s="13">
        <f t="shared" si="797"/>
        <v>3.241597382700432E-2</v>
      </c>
      <c r="AA497" s="13">
        <f t="shared" si="798"/>
        <v>2.6967951630763275E-2</v>
      </c>
      <c r="AB497" s="13">
        <f t="shared" si="799"/>
        <v>1.1217778294128102E-2</v>
      </c>
      <c r="AC497" s="13">
        <f t="shared" si="800"/>
        <v>1.7873842916259084E-4</v>
      </c>
      <c r="AD497" s="13">
        <f t="shared" si="801"/>
        <v>2.8769412408527653E-3</v>
      </c>
      <c r="AE497" s="13">
        <f t="shared" si="802"/>
        <v>3.179109878459316E-3</v>
      </c>
      <c r="AF497" s="13">
        <f t="shared" si="803"/>
        <v>1.756507827793144E-3</v>
      </c>
      <c r="AG497" s="13">
        <f t="shared" si="804"/>
        <v>6.4699866043296762E-4</v>
      </c>
      <c r="AH497" s="13">
        <f t="shared" si="805"/>
        <v>8.9551657459956933E-3</v>
      </c>
      <c r="AI497" s="13">
        <f t="shared" si="806"/>
        <v>7.4501070975783821E-3</v>
      </c>
      <c r="AJ497" s="13">
        <f t="shared" si="807"/>
        <v>3.0989987979958083E-3</v>
      </c>
      <c r="AK497" s="13">
        <f t="shared" si="808"/>
        <v>8.5938751610708435E-4</v>
      </c>
      <c r="AL497" s="13">
        <f t="shared" si="809"/>
        <v>6.5726629559648131E-6</v>
      </c>
      <c r="AM497" s="13">
        <f t="shared" si="810"/>
        <v>4.786850621358329E-4</v>
      </c>
      <c r="AN497" s="13">
        <f t="shared" si="811"/>
        <v>5.2896193641266637E-4</v>
      </c>
      <c r="AO497" s="13">
        <f t="shared" si="812"/>
        <v>2.9225972597202193E-4</v>
      </c>
      <c r="AP497" s="13">
        <f t="shared" si="813"/>
        <v>1.0765204015058501E-4</v>
      </c>
      <c r="AQ497" s="13">
        <f t="shared" si="814"/>
        <v>2.9739716214848714E-5</v>
      </c>
      <c r="AR497" s="13">
        <f t="shared" si="815"/>
        <v>1.9791475392035886E-3</v>
      </c>
      <c r="AS497" s="13">
        <f t="shared" si="816"/>
        <v>1.6465201814459566E-3</v>
      </c>
      <c r="AT497" s="13">
        <f t="shared" si="817"/>
        <v>6.8489808218131804E-4</v>
      </c>
      <c r="AU497" s="13">
        <f t="shared" si="818"/>
        <v>1.8993000643077528E-4</v>
      </c>
      <c r="AV497" s="13">
        <f t="shared" si="819"/>
        <v>3.9502308753630378E-5</v>
      </c>
      <c r="AW497" s="13">
        <f t="shared" si="820"/>
        <v>1.6784263763685168E-7</v>
      </c>
      <c r="AX497" s="13">
        <f t="shared" si="821"/>
        <v>6.6372398532797848E-5</v>
      </c>
      <c r="AY497" s="13">
        <f t="shared" si="822"/>
        <v>7.334357227612733E-5</v>
      </c>
      <c r="AZ497" s="13">
        <f t="shared" si="823"/>
        <v>4.0523468438204382E-5</v>
      </c>
      <c r="BA497" s="13">
        <f t="shared" si="824"/>
        <v>1.4926565871645822E-5</v>
      </c>
      <c r="BB497" s="13">
        <f t="shared" si="825"/>
        <v>4.1235803098951337E-6</v>
      </c>
      <c r="BC497" s="13">
        <f t="shared" si="826"/>
        <v>9.1133699302959269E-7</v>
      </c>
      <c r="BD497" s="13">
        <f t="shared" si="827"/>
        <v>3.6450330206405651E-4</v>
      </c>
      <c r="BE497" s="13">
        <f t="shared" si="828"/>
        <v>3.0324269978056645E-4</v>
      </c>
      <c r="BF497" s="13">
        <f t="shared" si="829"/>
        <v>1.261389601266859E-4</v>
      </c>
      <c r="BG497" s="13">
        <f t="shared" si="830"/>
        <v>3.4979764334761707E-5</v>
      </c>
      <c r="BH497" s="13">
        <f t="shared" si="831"/>
        <v>7.275214047784544E-6</v>
      </c>
      <c r="BI497" s="13">
        <f t="shared" si="832"/>
        <v>1.2104996233718548E-6</v>
      </c>
      <c r="BJ497" s="14">
        <f t="shared" si="833"/>
        <v>0.27257687931284535</v>
      </c>
      <c r="BK497" s="14">
        <f t="shared" si="834"/>
        <v>0.31047528351870346</v>
      </c>
      <c r="BL497" s="14">
        <f t="shared" si="835"/>
        <v>0.38442550403088965</v>
      </c>
      <c r="BM497" s="14">
        <f t="shared" si="836"/>
        <v>0.30608813371342136</v>
      </c>
      <c r="BN497" s="14">
        <f t="shared" si="837"/>
        <v>0.693732331246383</v>
      </c>
    </row>
    <row r="498" spans="1:66" x14ac:dyDescent="0.25">
      <c r="A498" t="s">
        <v>342</v>
      </c>
      <c r="B498" t="s">
        <v>170</v>
      </c>
      <c r="C498" t="s">
        <v>169</v>
      </c>
      <c r="D498" s="11">
        <v>44428</v>
      </c>
      <c r="E498" s="10">
        <f>VLOOKUP(A498,home!$A$2:$E$405,3,FALSE)</f>
        <v>1.3226</v>
      </c>
      <c r="F498" s="10">
        <f>VLOOKUP(B498,home!$B$2:$E$405,3,FALSE)</f>
        <v>0.81910000000000005</v>
      </c>
      <c r="G498" s="10">
        <f>VLOOKUP(C498,away!$B$2:$E$405,4,FALSE)</f>
        <v>1.105</v>
      </c>
      <c r="H498" s="10">
        <f>VLOOKUP(A498,away!$A$2:$E$405,3,FALSE)</f>
        <v>1.2016</v>
      </c>
      <c r="I498" s="10">
        <f>VLOOKUP(C498,away!$B$2:$E$405,3,FALSE)</f>
        <v>1.3444</v>
      </c>
      <c r="J498" s="10">
        <f>VLOOKUP(B498,home!$B$2:$E$405,4,FALSE)</f>
        <v>1.2483</v>
      </c>
      <c r="K498" s="12">
        <f t="shared" si="782"/>
        <v>1.1970925343000001</v>
      </c>
      <c r="L498" s="12">
        <f t="shared" si="783"/>
        <v>2.0165425672319999</v>
      </c>
      <c r="M498" s="13">
        <f t="shared" si="784"/>
        <v>4.0210179197911082E-2</v>
      </c>
      <c r="N498" s="13">
        <f t="shared" si="785"/>
        <v>4.8135305320684517E-2</v>
      </c>
      <c r="O498" s="13">
        <f t="shared" si="786"/>
        <v>8.1085537988614342E-2</v>
      </c>
      <c r="P498" s="13">
        <f t="shared" si="787"/>
        <v>9.7066892165869292E-2</v>
      </c>
      <c r="Q498" s="13">
        <f t="shared" si="788"/>
        <v>2.8811207317821261E-2</v>
      </c>
      <c r="R498" s="13">
        <f t="shared" si="789"/>
        <v>8.1756219470474137E-2</v>
      </c>
      <c r="S498" s="13">
        <f t="shared" si="790"/>
        <v>5.8579579491341668E-2</v>
      </c>
      <c r="T498" s="13">
        <f t="shared" si="791"/>
        <v>5.8099025969732654E-2</v>
      </c>
      <c r="U498" s="13">
        <f t="shared" si="792"/>
        <v>9.7869759960696898E-2</v>
      </c>
      <c r="V498" s="13">
        <f t="shared" si="793"/>
        <v>1.5712267222523002E-2</v>
      </c>
      <c r="W498" s="13">
        <f t="shared" si="794"/>
        <v>1.1496560394777783E-2</v>
      </c>
      <c r="X498" s="13">
        <f t="shared" si="795"/>
        <v>2.3183303412822921E-2</v>
      </c>
      <c r="Y498" s="13">
        <f t="shared" si="796"/>
        <v>2.3375059090506165E-2</v>
      </c>
      <c r="Z498" s="13">
        <f t="shared" si="797"/>
        <v>5.4954965566057584E-2</v>
      </c>
      <c r="AA498" s="13">
        <f t="shared" si="798"/>
        <v>6.5786179001841111E-2</v>
      </c>
      <c r="AB498" s="13">
        <f t="shared" si="799"/>
        <v>3.9376071871613724E-2</v>
      </c>
      <c r="AC498" s="13">
        <f t="shared" si="800"/>
        <v>2.3705765843882298E-3</v>
      </c>
      <c r="AD498" s="13">
        <f t="shared" si="801"/>
        <v>3.4406116546793876E-3</v>
      </c>
      <c r="AE498" s="13">
        <f t="shared" si="802"/>
        <v>6.9381398589755099E-3</v>
      </c>
      <c r="AF498" s="13">
        <f t="shared" si="803"/>
        <v>6.9955271815165723E-3</v>
      </c>
      <c r="AG498" s="13">
        <f t="shared" si="804"/>
        <v>4.7022594472522225E-3</v>
      </c>
      <c r="AH498" s="13">
        <f t="shared" si="805"/>
        <v>2.7704756836180976E-2</v>
      </c>
      <c r="AI498" s="13">
        <f t="shared" si="806"/>
        <v>3.3165157573189136E-2</v>
      </c>
      <c r="AJ498" s="13">
        <f t="shared" si="807"/>
        <v>1.9850881264873915E-2</v>
      </c>
      <c r="AK498" s="13">
        <f t="shared" si="808"/>
        <v>7.9211139204854331E-3</v>
      </c>
      <c r="AL498" s="13">
        <f t="shared" si="809"/>
        <v>2.289017420740076E-4</v>
      </c>
      <c r="AM498" s="13">
        <f t="shared" si="810"/>
        <v>8.237461050484518E-4</v>
      </c>
      <c r="AN498" s="13">
        <f t="shared" si="811"/>
        <v>1.6611190854217653E-3</v>
      </c>
      <c r="AO498" s="13">
        <f t="shared" si="812"/>
        <v>1.6748586724972397E-3</v>
      </c>
      <c r="AP498" s="13">
        <f t="shared" si="813"/>
        <v>1.1258079357294546E-3</v>
      </c>
      <c r="AQ498" s="13">
        <f t="shared" si="814"/>
        <v>5.6755990623150805E-4</v>
      </c>
      <c r="AR498" s="13">
        <f t="shared" si="815"/>
        <v>1.1173564294994134E-2</v>
      </c>
      <c r="AS498" s="13">
        <f t="shared" si="816"/>
        <v>1.3375790399058521E-2</v>
      </c>
      <c r="AT498" s="13">
        <f t="shared" si="817"/>
        <v>8.0060294135372891E-3</v>
      </c>
      <c r="AU498" s="13">
        <f t="shared" si="818"/>
        <v>3.1946526801105643E-3</v>
      </c>
      <c r="AV498" s="13">
        <f t="shared" si="819"/>
        <v>9.5607371826046108E-4</v>
      </c>
      <c r="AW498" s="13">
        <f t="shared" si="820"/>
        <v>1.5349057514570555E-5</v>
      </c>
      <c r="AX498" s="13">
        <f t="shared" si="821"/>
        <v>1.6435005208536731E-4</v>
      </c>
      <c r="AY498" s="13">
        <f t="shared" si="822"/>
        <v>3.3141887595693941E-4</v>
      </c>
      <c r="AZ498" s="13">
        <f t="shared" si="823"/>
        <v>3.3416013547567523E-4</v>
      </c>
      <c r="BA498" s="13">
        <f t="shared" si="824"/>
        <v>2.2461604581957041E-4</v>
      </c>
      <c r="BB498" s="13">
        <f t="shared" si="825"/>
        <v>1.1323695441962424E-4</v>
      </c>
      <c r="BC498" s="13">
        <f t="shared" si="826"/>
        <v>4.5669427754176385E-5</v>
      </c>
      <c r="BD498" s="13">
        <f t="shared" si="827"/>
        <v>3.7553280047598852E-3</v>
      </c>
      <c r="BE498" s="13">
        <f t="shared" si="828"/>
        <v>4.4954751183457738E-3</v>
      </c>
      <c r="BF498" s="13">
        <f t="shared" si="829"/>
        <v>2.6907498511515682E-3</v>
      </c>
      <c r="BG498" s="13">
        <f t="shared" si="830"/>
        <v>1.0736921861607925E-3</v>
      </c>
      <c r="BH498" s="13">
        <f t="shared" si="831"/>
        <v>3.2132722504733276E-4</v>
      </c>
      <c r="BI498" s="13">
        <f t="shared" si="832"/>
        <v>7.6931684434299505E-5</v>
      </c>
      <c r="BJ498" s="14">
        <f t="shared" si="833"/>
        <v>0.22224354284520875</v>
      </c>
      <c r="BK498" s="14">
        <f t="shared" si="834"/>
        <v>0.21449981528006423</v>
      </c>
      <c r="BL498" s="14">
        <f t="shared" si="835"/>
        <v>0.50363529246383021</v>
      </c>
      <c r="BM498" s="14">
        <f t="shared" si="836"/>
        <v>0.61795220487534419</v>
      </c>
      <c r="BN498" s="14">
        <f t="shared" si="837"/>
        <v>0.3770653414613746</v>
      </c>
    </row>
    <row r="499" spans="1:66" x14ac:dyDescent="0.25">
      <c r="A499" t="s">
        <v>342</v>
      </c>
      <c r="B499" t="s">
        <v>176</v>
      </c>
      <c r="C499" t="s">
        <v>172</v>
      </c>
      <c r="D499" s="11">
        <v>44428</v>
      </c>
      <c r="E499" s="10">
        <f>VLOOKUP(A499,home!$A$2:$E$405,3,FALSE)</f>
        <v>1.3226</v>
      </c>
      <c r="F499" s="10">
        <f>VLOOKUP(B499,home!$B$2:$E$405,3,FALSE)</f>
        <v>0.69789999999999996</v>
      </c>
      <c r="G499" s="10">
        <f>VLOOKUP(C499,away!$B$2:$E$405,4,FALSE)</f>
        <v>1.5122</v>
      </c>
      <c r="H499" s="10">
        <f>VLOOKUP(A499,away!$A$2:$E$405,3,FALSE)</f>
        <v>1.2016</v>
      </c>
      <c r="I499" s="10">
        <f>VLOOKUP(C499,away!$B$2:$E$405,3,FALSE)</f>
        <v>0.70420000000000005</v>
      </c>
      <c r="J499" s="10">
        <f>VLOOKUP(B499,home!$B$2:$E$405,4,FALSE)</f>
        <v>1.4723999999999999</v>
      </c>
      <c r="K499" s="12">
        <f t="shared" si="782"/>
        <v>1.395824928988</v>
      </c>
      <c r="L499" s="12">
        <f t="shared" si="783"/>
        <v>1.2458958785280001</v>
      </c>
      <c r="M499" s="13">
        <f t="shared" si="784"/>
        <v>7.1238576143532045E-2</v>
      </c>
      <c r="N499" s="13">
        <f t="shared" si="785"/>
        <v>9.9436580486751844E-2</v>
      </c>
      <c r="O499" s="13">
        <f t="shared" si="786"/>
        <v>8.8755848409429683E-2</v>
      </c>
      <c r="P499" s="13">
        <f t="shared" si="787"/>
        <v>0.12388762580336186</v>
      </c>
      <c r="Q499" s="13">
        <f t="shared" si="788"/>
        <v>6.9398028948364984E-2</v>
      </c>
      <c r="R499" s="13">
        <f t="shared" si="789"/>
        <v>5.529027286428221E-2</v>
      </c>
      <c r="S499" s="13">
        <f t="shared" si="790"/>
        <v>5.3861772153721399E-2</v>
      </c>
      <c r="T499" s="13">
        <f t="shared" si="791"/>
        <v>8.6462718244734768E-2</v>
      </c>
      <c r="U499" s="13">
        <f t="shared" si="792"/>
        <v>7.717554119451385E-2</v>
      </c>
      <c r="V499" s="13">
        <f t="shared" si="793"/>
        <v>1.0407605658674702E-2</v>
      </c>
      <c r="W499" s="13">
        <f t="shared" si="794"/>
        <v>3.2289166276252911E-2</v>
      </c>
      <c r="X499" s="13">
        <f t="shared" si="795"/>
        <v>4.022893918468879E-2</v>
      </c>
      <c r="Y499" s="13">
        <f t="shared" si="796"/>
        <v>2.5060534763878668E-2</v>
      </c>
      <c r="Z499" s="13">
        <f t="shared" si="797"/>
        <v>2.2961974361432578E-2</v>
      </c>
      <c r="AA499" s="13">
        <f t="shared" si="798"/>
        <v>3.2050896232470906E-2</v>
      </c>
      <c r="AB499" s="13">
        <f t="shared" si="799"/>
        <v>2.2368719978845236E-2</v>
      </c>
      <c r="AC499" s="13">
        <f t="shared" si="800"/>
        <v>1.1312108070080282E-3</v>
      </c>
      <c r="AD499" s="13">
        <f t="shared" si="801"/>
        <v>1.1267505806158118E-2</v>
      </c>
      <c r="AE499" s="13">
        <f t="shared" si="802"/>
        <v>1.4038139045182708E-2</v>
      </c>
      <c r="AF499" s="13">
        <f t="shared" si="803"/>
        <v>8.7450297892980675E-3</v>
      </c>
      <c r="AG499" s="13">
        <f t="shared" si="804"/>
        <v>3.631798857363683E-3</v>
      </c>
      <c r="AH499" s="13">
        <f t="shared" si="805"/>
        <v>7.1520573049436136E-3</v>
      </c>
      <c r="AI499" s="13">
        <f t="shared" si="806"/>
        <v>9.9830198797910257E-3</v>
      </c>
      <c r="AJ499" s="13">
        <f t="shared" si="807"/>
        <v>6.9672740073975529E-3</v>
      </c>
      <c r="AK499" s="13">
        <f t="shared" si="808"/>
        <v>3.2416982488718757E-3</v>
      </c>
      <c r="AL499" s="13">
        <f t="shared" si="809"/>
        <v>7.8689400462450722E-5</v>
      </c>
      <c r="AM499" s="13">
        <f t="shared" si="810"/>
        <v>3.1454930983505036E-3</v>
      </c>
      <c r="AN499" s="13">
        <f t="shared" si="811"/>
        <v>3.9189568871731617E-3</v>
      </c>
      <c r="AO499" s="13">
        <f t="shared" si="812"/>
        <v>2.441306116928982E-3</v>
      </c>
      <c r="AP499" s="13">
        <f t="shared" si="813"/>
        <v>1.0138710764356716E-3</v>
      </c>
      <c r="AQ499" s="13">
        <f t="shared" si="814"/>
        <v>3.1579444887248757E-4</v>
      </c>
      <c r="AR499" s="13">
        <f t="shared" si="815"/>
        <v>1.7821437438450653E-3</v>
      </c>
      <c r="AS499" s="13">
        <f t="shared" si="816"/>
        <v>2.4875606646989467E-3</v>
      </c>
      <c r="AT499" s="13">
        <f t="shared" si="817"/>
        <v>1.7360995940783753E-3</v>
      </c>
      <c r="AU499" s="13">
        <f t="shared" si="818"/>
        <v>8.0776369754018119E-4</v>
      </c>
      <c r="AV499" s="13">
        <f t="shared" si="819"/>
        <v>2.8187417643952715E-4</v>
      </c>
      <c r="AW499" s="13">
        <f t="shared" si="820"/>
        <v>3.8012500182568544E-6</v>
      </c>
      <c r="AX499" s="13">
        <f t="shared" si="821"/>
        <v>7.3175961343955513E-4</v>
      </c>
      <c r="AY499" s="13">
        <f t="shared" si="822"/>
        <v>9.1169628645758414E-4</v>
      </c>
      <c r="AZ499" s="13">
        <f t="shared" si="823"/>
        <v>5.6793932288339369E-4</v>
      </c>
      <c r="BA499" s="13">
        <f t="shared" si="824"/>
        <v>2.3586442054480112E-4</v>
      </c>
      <c r="BB499" s="13">
        <f t="shared" si="825"/>
        <v>7.346562736204067E-5</v>
      </c>
      <c r="BC499" s="13">
        <f t="shared" si="826"/>
        <v>1.8306104468768072E-5</v>
      </c>
      <c r="BD499" s="13">
        <f t="shared" si="827"/>
        <v>3.7006092423350415E-4</v>
      </c>
      <c r="BE499" s="13">
        <f t="shared" si="828"/>
        <v>5.1654026328946457E-4</v>
      </c>
      <c r="BF499" s="13">
        <f t="shared" si="829"/>
        <v>3.6049988816272996E-4</v>
      </c>
      <c r="BG499" s="13">
        <f t="shared" si="830"/>
        <v>1.677315769316415E-4</v>
      </c>
      <c r="BH499" s="13">
        <f t="shared" si="831"/>
        <v>5.8530979114913472E-5</v>
      </c>
      <c r="BI499" s="13">
        <f t="shared" si="832"/>
        <v>1.6339799953334426E-5</v>
      </c>
      <c r="BJ499" s="14">
        <f t="shared" si="833"/>
        <v>0.40393289440559149</v>
      </c>
      <c r="BK499" s="14">
        <f t="shared" si="834"/>
        <v>0.26151717625321808</v>
      </c>
      <c r="BL499" s="14">
        <f t="shared" si="835"/>
        <v>0.31157047342883365</v>
      </c>
      <c r="BM499" s="14">
        <f t="shared" si="836"/>
        <v>0.49106769075691387</v>
      </c>
      <c r="BN499" s="14">
        <f t="shared" si="837"/>
        <v>0.50800693265572261</v>
      </c>
    </row>
    <row r="500" spans="1:66" x14ac:dyDescent="0.25">
      <c r="A500" t="s">
        <v>342</v>
      </c>
      <c r="B500" t="s">
        <v>171</v>
      </c>
      <c r="C500" t="s">
        <v>175</v>
      </c>
      <c r="D500" s="11">
        <v>44428</v>
      </c>
      <c r="E500" s="10">
        <f>VLOOKUP(A500,home!$A$2:$E$405,3,FALSE)</f>
        <v>1.3226</v>
      </c>
      <c r="F500" s="10">
        <f>VLOOKUP(B500,home!$B$2:$E$405,3,FALSE)</f>
        <v>0.75609999999999999</v>
      </c>
      <c r="G500" s="10">
        <f>VLOOKUP(C500,away!$B$2:$E$405,4,FALSE)</f>
        <v>1.1632</v>
      </c>
      <c r="H500" s="10">
        <f>VLOOKUP(A500,away!$A$2:$E$405,3,FALSE)</f>
        <v>1.2016</v>
      </c>
      <c r="I500" s="10">
        <f>VLOOKUP(C500,away!$B$2:$E$405,3,FALSE)</f>
        <v>1.3444</v>
      </c>
      <c r="J500" s="10">
        <f>VLOOKUP(B500,home!$B$2:$E$405,4,FALSE)</f>
        <v>1.0403</v>
      </c>
      <c r="K500" s="12">
        <f t="shared" si="782"/>
        <v>1.163220774752</v>
      </c>
      <c r="L500" s="12">
        <f t="shared" si="783"/>
        <v>1.680532910912</v>
      </c>
      <c r="M500" s="13">
        <f t="shared" si="784"/>
        <v>5.8206765478596559E-2</v>
      </c>
      <c r="N500" s="13">
        <f t="shared" si="785"/>
        <v>6.7707318835821054E-2</v>
      </c>
      <c r="O500" s="13">
        <f t="shared" si="786"/>
        <v>9.7818385024517965E-2</v>
      </c>
      <c r="P500" s="13">
        <f t="shared" si="787"/>
        <v>0.11378437761320921</v>
      </c>
      <c r="Q500" s="13">
        <f t="shared" si="788"/>
        <v>3.9379279936292234E-2</v>
      </c>
      <c r="R500" s="13">
        <f t="shared" si="789"/>
        <v>8.2193507662982015E-2</v>
      </c>
      <c r="S500" s="13">
        <f t="shared" si="790"/>
        <v>5.5607301326450392E-2</v>
      </c>
      <c r="T500" s="13">
        <f t="shared" si="791"/>
        <v>6.617817594095568E-2</v>
      </c>
      <c r="U500" s="13">
        <f t="shared" si="792"/>
        <v>9.560919566331838E-2</v>
      </c>
      <c r="V500" s="13">
        <f t="shared" si="793"/>
        <v>1.2078096115451581E-2</v>
      </c>
      <c r="W500" s="13">
        <f t="shared" si="794"/>
        <v>1.526893217222325E-2</v>
      </c>
      <c r="X500" s="13">
        <f t="shared" si="795"/>
        <v>2.5659943029904219E-2</v>
      </c>
      <c r="Y500" s="13">
        <f t="shared" si="796"/>
        <v>2.1561189376940518E-2</v>
      </c>
      <c r="Z500" s="13">
        <f t="shared" si="797"/>
        <v>4.6042964896979649E-2</v>
      </c>
      <c r="AA500" s="13">
        <f t="shared" si="798"/>
        <v>5.3558133299343801E-2</v>
      </c>
      <c r="AB500" s="13">
        <f t="shared" si="799"/>
        <v>3.11499666553668E-2</v>
      </c>
      <c r="AC500" s="13">
        <f t="shared" si="800"/>
        <v>1.4756646391845629E-3</v>
      </c>
      <c r="AD500" s="13">
        <f t="shared" si="801"/>
        <v>4.4402847777523157E-3</v>
      </c>
      <c r="AE500" s="13">
        <f t="shared" si="802"/>
        <v>7.4620447028343395E-3</v>
      </c>
      <c r="AF500" s="13">
        <f t="shared" si="803"/>
        <v>6.2701058529048342E-3</v>
      </c>
      <c r="AG500" s="13">
        <f t="shared" si="804"/>
        <v>3.5123730802361763E-3</v>
      </c>
      <c r="AH500" s="13">
        <f t="shared" si="805"/>
        <v>1.9344179456335066E-2</v>
      </c>
      <c r="AI500" s="13">
        <f t="shared" si="806"/>
        <v>2.25015514141398E-2</v>
      </c>
      <c r="AJ500" s="13">
        <f t="shared" si="807"/>
        <v>1.3087136034538831E-2</v>
      </c>
      <c r="AK500" s="13">
        <f t="shared" si="808"/>
        <v>5.0744095057936936E-3</v>
      </c>
      <c r="AL500" s="13">
        <f t="shared" si="809"/>
        <v>1.1538698716882202E-4</v>
      </c>
      <c r="AM500" s="13">
        <f t="shared" si="810"/>
        <v>1.0330062998593122E-3</v>
      </c>
      <c r="AN500" s="13">
        <f t="shared" si="811"/>
        <v>1.7360010840930039E-3</v>
      </c>
      <c r="AO500" s="13">
        <f t="shared" si="812"/>
        <v>1.4587034775986024E-3</v>
      </c>
      <c r="AP500" s="13">
        <f t="shared" si="813"/>
        <v>8.1713306712207878E-4</v>
      </c>
      <c r="AQ500" s="13">
        <f t="shared" si="814"/>
        <v>3.433047529732796E-4</v>
      </c>
      <c r="AR500" s="13">
        <f t="shared" si="815"/>
        <v>6.5017060421917704E-3</v>
      </c>
      <c r="AS500" s="13">
        <f t="shared" si="816"/>
        <v>7.5629195396080704E-3</v>
      </c>
      <c r="AT500" s="13">
        <f t="shared" si="817"/>
        <v>4.3986725631249704E-3</v>
      </c>
      <c r="AU500" s="13">
        <f t="shared" si="818"/>
        <v>1.7055424355861984E-3</v>
      </c>
      <c r="AV500" s="13">
        <f t="shared" si="819"/>
        <v>4.9598059832374746E-4</v>
      </c>
      <c r="AW500" s="13">
        <f t="shared" si="820"/>
        <v>6.265612106024366E-6</v>
      </c>
      <c r="AX500" s="13">
        <f t="shared" si="821"/>
        <v>2.0026906474100749E-4</v>
      </c>
      <c r="AY500" s="13">
        <f t="shared" si="822"/>
        <v>3.3655875433482902E-4</v>
      </c>
      <c r="AZ500" s="13">
        <f t="shared" si="823"/>
        <v>2.8279903155761359E-4</v>
      </c>
      <c r="BA500" s="13">
        <f t="shared" si="824"/>
        <v>1.5841769323553698E-4</v>
      </c>
      <c r="BB500" s="13">
        <f t="shared" si="825"/>
        <v>6.6556536788270332E-5</v>
      </c>
      <c r="BC500" s="13">
        <f t="shared" si="826"/>
        <v>2.2370090101802692E-5</v>
      </c>
      <c r="BD500" s="13">
        <f t="shared" si="827"/>
        <v>1.821055163496446E-3</v>
      </c>
      <c r="BE500" s="13">
        <f t="shared" si="828"/>
        <v>2.1182891981484657E-3</v>
      </c>
      <c r="BF500" s="13">
        <f t="shared" si="829"/>
        <v>1.2320190011095259E-3</v>
      </c>
      <c r="BG500" s="13">
        <f t="shared" si="830"/>
        <v>4.7770336565993604E-4</v>
      </c>
      <c r="BH500" s="13">
        <f t="shared" si="831"/>
        <v>1.3891861977614715E-4</v>
      </c>
      <c r="BI500" s="13">
        <f t="shared" si="832"/>
        <v>3.231860490469768E-5</v>
      </c>
      <c r="BJ500" s="14">
        <f t="shared" si="833"/>
        <v>0.2638947675582699</v>
      </c>
      <c r="BK500" s="14">
        <f t="shared" si="834"/>
        <v>0.24160415091439594</v>
      </c>
      <c r="BL500" s="14">
        <f t="shared" si="835"/>
        <v>0.44682158984826625</v>
      </c>
      <c r="BM500" s="14">
        <f t="shared" si="836"/>
        <v>0.53894354552426393</v>
      </c>
      <c r="BN500" s="14">
        <f t="shared" si="837"/>
        <v>0.45908963455141905</v>
      </c>
    </row>
    <row r="501" spans="1:66" x14ac:dyDescent="0.25">
      <c r="A501" t="s">
        <v>346</v>
      </c>
      <c r="B501" t="s">
        <v>244</v>
      </c>
      <c r="C501" t="s">
        <v>245</v>
      </c>
      <c r="D501" s="11">
        <v>44428</v>
      </c>
      <c r="E501" s="10">
        <f>VLOOKUP(A501,home!$A$2:$E$405,3,FALSE)</f>
        <v>1.4510000000000001</v>
      </c>
      <c r="F501" s="10">
        <f>VLOOKUP(B501,home!$B$2:$E$405,3,FALSE)</f>
        <v>1.3784000000000001</v>
      </c>
      <c r="G501" s="10">
        <f>VLOOKUP(C501,away!$B$2:$E$405,4,FALSE)</f>
        <v>2.4121000000000001</v>
      </c>
      <c r="H501" s="10">
        <f>VLOOKUP(A501,away!$A$2:$E$405,3,FALSE)</f>
        <v>1.0980000000000001</v>
      </c>
      <c r="I501" s="10">
        <f>VLOOKUP(C501,away!$B$2:$E$405,3,FALSE)</f>
        <v>0</v>
      </c>
      <c r="J501" s="10">
        <f>VLOOKUP(B501,home!$B$2:$E$405,4,FALSE)</f>
        <v>0.30359999999999998</v>
      </c>
      <c r="K501" s="12">
        <f t="shared" si="782"/>
        <v>4.8243408666400009</v>
      </c>
      <c r="L501" s="12">
        <f t="shared" si="783"/>
        <v>0</v>
      </c>
      <c r="M501" s="13">
        <f t="shared" si="784"/>
        <v>8.0318461837955123E-3</v>
      </c>
      <c r="N501" s="13">
        <f t="shared" si="785"/>
        <v>3.8748363779051227E-2</v>
      </c>
      <c r="O501" s="13">
        <f t="shared" si="786"/>
        <v>0</v>
      </c>
      <c r="P501" s="13">
        <f t="shared" si="787"/>
        <v>0</v>
      </c>
      <c r="Q501" s="13">
        <f t="shared" si="788"/>
        <v>9.3467657447354996E-2</v>
      </c>
      <c r="R501" s="13">
        <f t="shared" si="789"/>
        <v>0</v>
      </c>
      <c r="S501" s="13">
        <f t="shared" si="790"/>
        <v>0</v>
      </c>
      <c r="T501" s="13">
        <f t="shared" si="791"/>
        <v>0</v>
      </c>
      <c r="U501" s="13">
        <f t="shared" si="792"/>
        <v>0</v>
      </c>
      <c r="V501" s="13">
        <f t="shared" si="793"/>
        <v>0</v>
      </c>
      <c r="W501" s="13">
        <f t="shared" si="794"/>
        <v>0.15030661317746119</v>
      </c>
      <c r="X501" s="13">
        <f t="shared" si="795"/>
        <v>0</v>
      </c>
      <c r="Y501" s="13">
        <f t="shared" si="796"/>
        <v>0</v>
      </c>
      <c r="Z501" s="13">
        <f t="shared" si="797"/>
        <v>0</v>
      </c>
      <c r="AA501" s="13">
        <f t="shared" si="798"/>
        <v>0</v>
      </c>
      <c r="AB501" s="13">
        <f t="shared" si="799"/>
        <v>0</v>
      </c>
      <c r="AC501" s="13">
        <f t="shared" si="800"/>
        <v>0</v>
      </c>
      <c r="AD501" s="13">
        <f t="shared" si="801"/>
        <v>0.18128258411956907</v>
      </c>
      <c r="AE501" s="13">
        <f t="shared" si="802"/>
        <v>0</v>
      </c>
      <c r="AF501" s="13">
        <f t="shared" si="803"/>
        <v>0</v>
      </c>
      <c r="AG501" s="13">
        <f t="shared" si="804"/>
        <v>0</v>
      </c>
      <c r="AH501" s="13">
        <f t="shared" si="805"/>
        <v>0</v>
      </c>
      <c r="AI501" s="13">
        <f t="shared" si="806"/>
        <v>0</v>
      </c>
      <c r="AJ501" s="13">
        <f t="shared" si="807"/>
        <v>0</v>
      </c>
      <c r="AK501" s="13">
        <f t="shared" si="808"/>
        <v>0</v>
      </c>
      <c r="AL501" s="13">
        <f t="shared" si="809"/>
        <v>0</v>
      </c>
      <c r="AM501" s="13">
        <f t="shared" si="810"/>
        <v>0.17491379579562813</v>
      </c>
      <c r="AN501" s="13">
        <f t="shared" si="811"/>
        <v>0</v>
      </c>
      <c r="AO501" s="13">
        <f t="shared" si="812"/>
        <v>0</v>
      </c>
      <c r="AP501" s="13">
        <f t="shared" si="813"/>
        <v>0</v>
      </c>
      <c r="AQ501" s="13">
        <f t="shared" si="814"/>
        <v>0</v>
      </c>
      <c r="AR501" s="13">
        <f t="shared" si="815"/>
        <v>0</v>
      </c>
      <c r="AS501" s="13">
        <f t="shared" si="816"/>
        <v>0</v>
      </c>
      <c r="AT501" s="13">
        <f t="shared" si="817"/>
        <v>0</v>
      </c>
      <c r="AU501" s="13">
        <f t="shared" si="818"/>
        <v>0</v>
      </c>
      <c r="AV501" s="13">
        <f t="shared" si="819"/>
        <v>0</v>
      </c>
      <c r="AW501" s="13">
        <f t="shared" si="820"/>
        <v>0</v>
      </c>
      <c r="AX501" s="13">
        <f t="shared" si="821"/>
        <v>0.14064062886599543</v>
      </c>
      <c r="AY501" s="13">
        <f t="shared" si="822"/>
        <v>0</v>
      </c>
      <c r="AZ501" s="13">
        <f t="shared" si="823"/>
        <v>0</v>
      </c>
      <c r="BA501" s="13">
        <f t="shared" si="824"/>
        <v>0</v>
      </c>
      <c r="BB501" s="13">
        <f t="shared" si="825"/>
        <v>0</v>
      </c>
      <c r="BC501" s="13">
        <f t="shared" si="826"/>
        <v>0</v>
      </c>
      <c r="BD501" s="13">
        <f t="shared" si="827"/>
        <v>0</v>
      </c>
      <c r="BE501" s="13">
        <f t="shared" si="828"/>
        <v>0</v>
      </c>
      <c r="BF501" s="13">
        <f t="shared" si="829"/>
        <v>0</v>
      </c>
      <c r="BG501" s="13">
        <f t="shared" si="830"/>
        <v>0</v>
      </c>
      <c r="BH501" s="13">
        <f t="shared" si="831"/>
        <v>0</v>
      </c>
      <c r="BI501" s="13">
        <f t="shared" si="832"/>
        <v>0</v>
      </c>
      <c r="BJ501" s="14">
        <f t="shared" si="833"/>
        <v>0.77935964318506001</v>
      </c>
      <c r="BK501" s="14">
        <f t="shared" si="834"/>
        <v>8.0318461837955123E-3</v>
      </c>
      <c r="BL501" s="14">
        <f t="shared" si="835"/>
        <v>0</v>
      </c>
      <c r="BM501" s="14">
        <f t="shared" si="836"/>
        <v>0.64714362195865394</v>
      </c>
      <c r="BN501" s="14">
        <f t="shared" si="837"/>
        <v>0.14024786741020173</v>
      </c>
    </row>
    <row r="502" spans="1:66" x14ac:dyDescent="0.25">
      <c r="A502" t="s">
        <v>346</v>
      </c>
      <c r="B502" t="s">
        <v>321</v>
      </c>
      <c r="C502" t="s">
        <v>242</v>
      </c>
      <c r="D502" s="11">
        <v>44428</v>
      </c>
      <c r="E502" s="10">
        <f>VLOOKUP(A502,home!$A$2:$E$405,3,FALSE)</f>
        <v>1.4510000000000001</v>
      </c>
      <c r="F502" s="10">
        <f>VLOOKUP(B502,home!$B$2:$E$405,3,FALSE)</f>
        <v>1.3784000000000001</v>
      </c>
      <c r="G502" s="10">
        <f>VLOOKUP(C502,away!$B$2:$E$405,4,FALSE)</f>
        <v>0.68920000000000003</v>
      </c>
      <c r="H502" s="10">
        <f>VLOOKUP(A502,away!$A$2:$E$405,3,FALSE)</f>
        <v>1.0980000000000001</v>
      </c>
      <c r="I502" s="10">
        <f>VLOOKUP(C502,away!$B$2:$E$405,3,FALSE)</f>
        <v>1.8214999999999999</v>
      </c>
      <c r="J502" s="10">
        <f>VLOOKUP(B502,home!$B$2:$E$405,4,FALSE)</f>
        <v>0.45540000000000003</v>
      </c>
      <c r="K502" s="12">
        <f t="shared" si="782"/>
        <v>1.3784402492800003</v>
      </c>
      <c r="L502" s="12">
        <f t="shared" si="783"/>
        <v>0.91080318780000014</v>
      </c>
      <c r="M502" s="13">
        <f t="shared" si="784"/>
        <v>0.10134310529309787</v>
      </c>
      <c r="N502" s="13">
        <f t="shared" si="785"/>
        <v>0.13969541532302715</v>
      </c>
      <c r="O502" s="13">
        <f t="shared" si="786"/>
        <v>9.2303623362504611E-2</v>
      </c>
      <c r="P502" s="13">
        <f t="shared" si="787"/>
        <v>0.12723502959725813</v>
      </c>
      <c r="Q502" s="13">
        <f t="shared" si="788"/>
        <v>9.6280891560573373E-2</v>
      </c>
      <c r="R502" s="13">
        <f t="shared" si="789"/>
        <v>4.2035217202029879E-2</v>
      </c>
      <c r="S502" s="13">
        <f t="shared" si="790"/>
        <v>3.9935505996671165E-2</v>
      </c>
      <c r="T502" s="13">
        <f t="shared" si="791"/>
        <v>8.7692942957596373E-2</v>
      </c>
      <c r="U502" s="13">
        <f t="shared" si="792"/>
        <v>5.7943035278505028E-2</v>
      </c>
      <c r="V502" s="13">
        <f t="shared" si="793"/>
        <v>5.5709488329795187E-3</v>
      </c>
      <c r="W502" s="13">
        <f t="shared" si="794"/>
        <v>4.4239152054552484E-2</v>
      </c>
      <c r="X502" s="13">
        <f t="shared" si="795"/>
        <v>4.0293160716855334E-2</v>
      </c>
      <c r="Y502" s="13">
        <f t="shared" si="796"/>
        <v>1.8349569613724786E-2</v>
      </c>
      <c r="Z502" s="13">
        <f t="shared" si="797"/>
        <v>1.2761936609158076E-2</v>
      </c>
      <c r="AA502" s="13">
        <f t="shared" si="798"/>
        <v>1.759156708082342E-2</v>
      </c>
      <c r="AB502" s="13">
        <f t="shared" si="799"/>
        <v>1.2124462056058044E-2</v>
      </c>
      <c r="AC502" s="13">
        <f t="shared" si="800"/>
        <v>4.3714113407058964E-4</v>
      </c>
      <c r="AD502" s="13">
        <f t="shared" si="801"/>
        <v>1.5245256946503296E-2</v>
      </c>
      <c r="AE502" s="13">
        <f t="shared" si="802"/>
        <v>1.3885428625705298E-2</v>
      </c>
      <c r="AF502" s="13">
        <f t="shared" si="803"/>
        <v>6.3234463281308792E-3</v>
      </c>
      <c r="AG502" s="13">
        <f t="shared" si="804"/>
        <v>1.9198050245146042E-3</v>
      </c>
      <c r="AH502" s="13">
        <f t="shared" si="805"/>
        <v>2.9059031365306744E-3</v>
      </c>
      <c r="AI502" s="13">
        <f t="shared" si="806"/>
        <v>4.005613843902878E-3</v>
      </c>
      <c r="AJ502" s="13">
        <f t="shared" si="807"/>
        <v>2.7607496727544518E-3</v>
      </c>
      <c r="AK502" s="13">
        <f t="shared" si="808"/>
        <v>1.2685094890371087E-3</v>
      </c>
      <c r="AL502" s="13">
        <f t="shared" si="809"/>
        <v>2.1953013960166652E-5</v>
      </c>
      <c r="AM502" s="13">
        <f t="shared" si="810"/>
        <v>4.2029351571351284E-3</v>
      </c>
      <c r="AN502" s="13">
        <f t="shared" si="811"/>
        <v>3.8280467392353698E-3</v>
      </c>
      <c r="AO502" s="13">
        <f t="shared" si="812"/>
        <v>1.7432985865714851E-3</v>
      </c>
      <c r="AP502" s="13">
        <f t="shared" si="813"/>
        <v>5.2926730331218118E-4</v>
      </c>
      <c r="AQ502" s="13">
        <f t="shared" si="814"/>
        <v>1.2051458676376102E-4</v>
      </c>
      <c r="AR502" s="13">
        <f t="shared" si="815"/>
        <v>5.2934116803803153E-4</v>
      </c>
      <c r="AS502" s="13">
        <f t="shared" si="816"/>
        <v>7.2966517162451083E-4</v>
      </c>
      <c r="AT502" s="13">
        <f t="shared" si="817"/>
        <v>5.0289992053251253E-4</v>
      </c>
      <c r="AU502" s="13">
        <f t="shared" si="818"/>
        <v>2.3107249727390966E-4</v>
      </c>
      <c r="AV502" s="13">
        <f t="shared" si="819"/>
        <v>7.9629907686000072E-5</v>
      </c>
      <c r="AW502" s="13">
        <f t="shared" si="820"/>
        <v>7.6560390590748813E-7</v>
      </c>
      <c r="AX502" s="13">
        <f t="shared" si="821"/>
        <v>9.6558249761817083E-4</v>
      </c>
      <c r="AY502" s="13">
        <f t="shared" si="822"/>
        <v>8.7945561691451612E-4</v>
      </c>
      <c r="AZ502" s="13">
        <f t="shared" si="823"/>
        <v>4.0050548970717846E-4</v>
      </c>
      <c r="BA502" s="13">
        <f t="shared" si="824"/>
        <v>1.2159389225223279E-4</v>
      </c>
      <c r="BB502" s="13">
        <f t="shared" si="825"/>
        <v>2.7687026170085834E-5</v>
      </c>
      <c r="BC502" s="13">
        <f t="shared" si="826"/>
        <v>5.0434863392832425E-6</v>
      </c>
      <c r="BD502" s="13">
        <f t="shared" si="827"/>
        <v>8.0354270547135757E-5</v>
      </c>
      <c r="BE502" s="13">
        <f t="shared" si="828"/>
        <v>1.1076356072370641E-4</v>
      </c>
      <c r="BF502" s="13">
        <f t="shared" si="829"/>
        <v>7.6340475127563166E-5</v>
      </c>
      <c r="BG502" s="13">
        <f t="shared" si="830"/>
        <v>3.5076927854997283E-5</v>
      </c>
      <c r="BH502" s="13">
        <f t="shared" si="831"/>
        <v>1.2087862294104763E-5</v>
      </c>
      <c r="BI502" s="13">
        <f t="shared" si="832"/>
        <v>3.3324791827896146E-6</v>
      </c>
      <c r="BJ502" s="14">
        <f t="shared" si="833"/>
        <v>0.47674899953320293</v>
      </c>
      <c r="BK502" s="14">
        <f t="shared" si="834"/>
        <v>0.27542313948495195</v>
      </c>
      <c r="BL502" s="14">
        <f t="shared" si="835"/>
        <v>0.2353292453630314</v>
      </c>
      <c r="BM502" s="14">
        <f t="shared" si="836"/>
        <v>0.40049134863884472</v>
      </c>
      <c r="BN502" s="14">
        <f t="shared" si="837"/>
        <v>0.59889328233849093</v>
      </c>
    </row>
    <row r="503" spans="1:66" x14ac:dyDescent="0.25">
      <c r="A503" t="s">
        <v>347</v>
      </c>
      <c r="B503" t="s">
        <v>248</v>
      </c>
      <c r="C503" t="s">
        <v>246</v>
      </c>
      <c r="D503" s="11">
        <v>44428</v>
      </c>
      <c r="E503" s="10">
        <f>VLOOKUP(A503,home!$A$2:$E$405,3,FALSE)</f>
        <v>1.1607000000000001</v>
      </c>
      <c r="F503" s="10">
        <f>VLOOKUP(B503,home!$B$2:$E$405,3,FALSE)</f>
        <v>1.1487000000000001</v>
      </c>
      <c r="G503" s="10">
        <f>VLOOKUP(C503,away!$B$2:$E$405,4,FALSE)</f>
        <v>1.7231000000000001</v>
      </c>
      <c r="H503" s="10">
        <f>VLOOKUP(A503,away!$A$2:$E$405,3,FALSE)</f>
        <v>0.83930000000000005</v>
      </c>
      <c r="I503" s="10">
        <f>VLOOKUP(C503,away!$B$2:$E$405,3,FALSE)</f>
        <v>0.89359999999999995</v>
      </c>
      <c r="J503" s="10">
        <f>VLOOKUP(B503,home!$B$2:$E$405,4,FALSE)</f>
        <v>1.1915</v>
      </c>
      <c r="K503" s="12">
        <f t="shared" si="782"/>
        <v>2.2974024926790002</v>
      </c>
      <c r="L503" s="12">
        <f t="shared" si="783"/>
        <v>0.89362318892000003</v>
      </c>
      <c r="M503" s="13">
        <f t="shared" si="784"/>
        <v>4.1129663358118955E-2</v>
      </c>
      <c r="N503" s="13">
        <f t="shared" si="785"/>
        <v>9.4491391121990648E-2</v>
      </c>
      <c r="O503" s="13">
        <f t="shared" si="786"/>
        <v>3.6754420929288337E-2</v>
      </c>
      <c r="P503" s="13">
        <f t="shared" si="787"/>
        <v>8.4439698259920246E-2</v>
      </c>
      <c r="Q503" s="13">
        <f t="shared" si="788"/>
        <v>0.10854237875018383</v>
      </c>
      <c r="R503" s="13">
        <f t="shared" si="789"/>
        <v>1.6422301418869318E-2</v>
      </c>
      <c r="S503" s="13">
        <f t="shared" si="790"/>
        <v>4.3338931443131487E-2</v>
      </c>
      <c r="T503" s="13">
        <f t="shared" si="791"/>
        <v>9.6995986631701711E-2</v>
      </c>
      <c r="U503" s="13">
        <f t="shared" si="792"/>
        <v>3.7728636215236255E-2</v>
      </c>
      <c r="V503" s="13">
        <f t="shared" si="793"/>
        <v>9.886150273645658E-3</v>
      </c>
      <c r="W503" s="13">
        <f t="shared" si="794"/>
        <v>8.31218438339935E-2</v>
      </c>
      <c r="X503" s="13">
        <f t="shared" si="795"/>
        <v>7.4279607155843502E-2</v>
      </c>
      <c r="Y503" s="13">
        <f t="shared" si="796"/>
        <v>3.3188989709164861E-2</v>
      </c>
      <c r="Z503" s="13">
        <f t="shared" si="797"/>
        <v>4.8917831211118135E-3</v>
      </c>
      <c r="AA503" s="13">
        <f t="shared" si="798"/>
        <v>1.1238394736087341E-2</v>
      </c>
      <c r="AB503" s="13">
        <f t="shared" si="799"/>
        <v>1.2909558040198808E-2</v>
      </c>
      <c r="AC503" s="13">
        <f t="shared" si="800"/>
        <v>1.2685241591791469E-3</v>
      </c>
      <c r="AD503" s="13">
        <f t="shared" si="801"/>
        <v>4.7741082805072825E-2</v>
      </c>
      <c r="AE503" s="13">
        <f t="shared" si="802"/>
        <v>4.2662538658762954E-2</v>
      </c>
      <c r="AF503" s="13">
        <f t="shared" si="803"/>
        <v>1.9062116921833266E-2</v>
      </c>
      <c r="AG503" s="13">
        <f t="shared" si="804"/>
        <v>5.6781165704181793E-3</v>
      </c>
      <c r="AH503" s="13">
        <f t="shared" si="805"/>
        <v>1.0928527080482425E-3</v>
      </c>
      <c r="AI503" s="13">
        <f t="shared" si="806"/>
        <v>2.5107225356010283E-3</v>
      </c>
      <c r="AJ503" s="13">
        <f t="shared" si="807"/>
        <v>2.8840701058575708E-3</v>
      </c>
      <c r="AK503" s="13">
        <f t="shared" si="808"/>
        <v>2.2086232834193907E-3</v>
      </c>
      <c r="AL503" s="13">
        <f t="shared" si="809"/>
        <v>1.0417182003544117E-4</v>
      </c>
      <c r="AM503" s="13">
        <f t="shared" si="810"/>
        <v>2.1936096527913763E-2</v>
      </c>
      <c r="AN503" s="13">
        <f t="shared" si="811"/>
        <v>1.9602604531731235E-2</v>
      </c>
      <c r="AO503" s="13">
        <f t="shared" si="812"/>
        <v>8.7586709863916555E-3</v>
      </c>
      <c r="AP503" s="13">
        <f t="shared" si="813"/>
        <v>2.6089838325201314E-3</v>
      </c>
      <c r="AQ503" s="13">
        <f t="shared" si="814"/>
        <v>5.8286211306434073E-4</v>
      </c>
      <c r="AR503" s="13">
        <f t="shared" si="815"/>
        <v>1.9531970439718566E-4</v>
      </c>
      <c r="AS503" s="13">
        <f t="shared" si="816"/>
        <v>4.4872797575141988E-4</v>
      </c>
      <c r="AT503" s="13">
        <f t="shared" si="817"/>
        <v>5.1545438501305696E-4</v>
      </c>
      <c r="AU503" s="13">
        <f t="shared" si="818"/>
        <v>3.9473539633043945E-4</v>
      </c>
      <c r="AV503" s="13">
        <f t="shared" si="819"/>
        <v>2.2671652086954621E-4</v>
      </c>
      <c r="AW503" s="13">
        <f t="shared" si="820"/>
        <v>5.9407225377770524E-6</v>
      </c>
      <c r="AX503" s="13">
        <f t="shared" si="821"/>
        <v>8.399340473812713E-3</v>
      </c>
      <c r="AY503" s="13">
        <f t="shared" si="822"/>
        <v>7.5058454190333398E-3</v>
      </c>
      <c r="AZ503" s="13">
        <f t="shared" si="823"/>
        <v>3.3536987594485735E-3</v>
      </c>
      <c r="BA503" s="13">
        <f t="shared" si="824"/>
        <v>9.9898099336516097E-4</v>
      </c>
      <c r="BB503" s="13">
        <f t="shared" si="825"/>
        <v>2.2317814524036112E-4</v>
      </c>
      <c r="BC503" s="13">
        <f t="shared" si="826"/>
        <v>3.9887433169388487E-5</v>
      </c>
      <c r="BD503" s="13">
        <f t="shared" si="827"/>
        <v>2.9090369517054122E-5</v>
      </c>
      <c r="BE503" s="13">
        <f t="shared" si="828"/>
        <v>6.6832287441433353E-5</v>
      </c>
      <c r="BF503" s="13">
        <f t="shared" si="829"/>
        <v>7.6770331879694216E-5</v>
      </c>
      <c r="BG503" s="13">
        <f t="shared" si="830"/>
        <v>5.8790783941401206E-5</v>
      </c>
      <c r="BH503" s="13">
        <f t="shared" si="831"/>
        <v>3.3766523393381927E-5</v>
      </c>
      <c r="BI503" s="13">
        <f t="shared" si="832"/>
        <v>1.5515059002611875E-5</v>
      </c>
      <c r="BJ503" s="14">
        <f t="shared" si="833"/>
        <v>0.67977420137465583</v>
      </c>
      <c r="BK503" s="14">
        <f t="shared" si="834"/>
        <v>0.18767298473306424</v>
      </c>
      <c r="BL503" s="14">
        <f t="shared" si="835"/>
        <v>0.12581129931014351</v>
      </c>
      <c r="BM503" s="14">
        <f t="shared" si="836"/>
        <v>0.60887051000410886</v>
      </c>
      <c r="BN503" s="14">
        <f t="shared" si="837"/>
        <v>0.38177985383837137</v>
      </c>
    </row>
    <row r="504" spans="1:66" x14ac:dyDescent="0.25">
      <c r="A504" t="s">
        <v>347</v>
      </c>
      <c r="B504" t="s">
        <v>324</v>
      </c>
      <c r="C504" t="s">
        <v>249</v>
      </c>
      <c r="D504" s="11">
        <v>44428</v>
      </c>
      <c r="E504" s="10">
        <f>VLOOKUP(A504,home!$A$2:$E$405,3,FALSE)</f>
        <v>1.1607000000000001</v>
      </c>
      <c r="F504" s="10">
        <f>VLOOKUP(B504,home!$B$2:$E$405,3,FALSE)</f>
        <v>1.7231000000000001</v>
      </c>
      <c r="G504" s="10">
        <f>VLOOKUP(C504,away!$B$2:$E$405,4,FALSE)</f>
        <v>1.4359</v>
      </c>
      <c r="H504" s="10">
        <f>VLOOKUP(A504,away!$A$2:$E$405,3,FALSE)</f>
        <v>0.83930000000000005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2.871803115903</v>
      </c>
      <c r="L504" s="12">
        <f t="shared" si="783"/>
        <v>0</v>
      </c>
      <c r="M504" s="13">
        <f t="shared" si="784"/>
        <v>5.6596783958814012E-2</v>
      </c>
      <c r="N504" s="13">
        <f t="shared" si="785"/>
        <v>0.16253482052301099</v>
      </c>
      <c r="O504" s="13">
        <f t="shared" si="786"/>
        <v>0</v>
      </c>
      <c r="P504" s="13">
        <f t="shared" si="787"/>
        <v>0</v>
      </c>
      <c r="Q504" s="13">
        <f t="shared" si="788"/>
        <v>0.23338400201035897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0.22341096805842028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0.16039807854926927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9.2126340352529076E-2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4.4094785213522211E-2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0.91594899470711078</v>
      </c>
      <c r="BK504" s="14">
        <f t="shared" si="834"/>
        <v>5.6596783958814012E-2</v>
      </c>
      <c r="BL504" s="14">
        <f t="shared" si="835"/>
        <v>0</v>
      </c>
      <c r="BM504" s="14">
        <f t="shared" si="836"/>
        <v>0.52003017217374081</v>
      </c>
      <c r="BN504" s="14">
        <f t="shared" si="837"/>
        <v>0.45251560649218397</v>
      </c>
    </row>
    <row r="505" spans="1:66" x14ac:dyDescent="0.25">
      <c r="A505" t="s">
        <v>338</v>
      </c>
      <c r="B505" t="s">
        <v>84</v>
      </c>
      <c r="C505" t="s">
        <v>79</v>
      </c>
      <c r="D505" s="11">
        <v>44429</v>
      </c>
      <c r="E505" s="10">
        <f>VLOOKUP(A505,home!$A$2:$E$405,3,FALSE)</f>
        <v>1.3308</v>
      </c>
      <c r="F505" s="10">
        <f>VLOOKUP(B505,home!$B$2:$E$405,3,FALSE)</f>
        <v>0.90169999999999995</v>
      </c>
      <c r="G505" s="10">
        <f>VLOOKUP(C505,away!$B$2:$E$405,4,FALSE)</f>
        <v>0.45090000000000002</v>
      </c>
      <c r="H505" s="10">
        <f>VLOOKUP(A505,away!$A$2:$E$405,3,FALSE)</f>
        <v>0.86150000000000004</v>
      </c>
      <c r="I505" s="10">
        <f>VLOOKUP(C505,away!$B$2:$E$405,3,FALSE)</f>
        <v>0.23219999999999999</v>
      </c>
      <c r="J505" s="10">
        <f>VLOOKUP(B505,home!$B$2:$E$405,4,FALSE)</f>
        <v>0</v>
      </c>
      <c r="K505" s="12">
        <f t="shared" si="782"/>
        <v>0.54107204612399995</v>
      </c>
      <c r="L505" s="12">
        <f t="shared" si="783"/>
        <v>0</v>
      </c>
      <c r="M505" s="13">
        <f t="shared" si="784"/>
        <v>0.582123854120429</v>
      </c>
      <c r="N505" s="13">
        <f t="shared" si="785"/>
        <v>0.31497094484652938</v>
      </c>
      <c r="O505" s="13">
        <f t="shared" si="786"/>
        <v>0</v>
      </c>
      <c r="P505" s="13">
        <f t="shared" si="787"/>
        <v>0</v>
      </c>
      <c r="Q505" s="13">
        <f t="shared" si="788"/>
        <v>8.5210986798860591E-2</v>
      </c>
      <c r="R505" s="13">
        <f t="shared" si="789"/>
        <v>0</v>
      </c>
      <c r="S505" s="13">
        <f t="shared" si="790"/>
        <v>0</v>
      </c>
      <c r="T505" s="13">
        <f t="shared" si="791"/>
        <v>0</v>
      </c>
      <c r="U505" s="13">
        <f t="shared" si="792"/>
        <v>0</v>
      </c>
      <c r="V505" s="13">
        <f t="shared" si="793"/>
        <v>0</v>
      </c>
      <c r="W505" s="13">
        <f t="shared" si="794"/>
        <v>1.5368427659834885E-2</v>
      </c>
      <c r="X505" s="13">
        <f t="shared" si="795"/>
        <v>0</v>
      </c>
      <c r="Y505" s="13">
        <f t="shared" si="796"/>
        <v>0</v>
      </c>
      <c r="Z505" s="13">
        <f t="shared" si="797"/>
        <v>0</v>
      </c>
      <c r="AA505" s="13">
        <f t="shared" si="798"/>
        <v>0</v>
      </c>
      <c r="AB505" s="13">
        <f t="shared" si="799"/>
        <v>0</v>
      </c>
      <c r="AC505" s="13">
        <f t="shared" si="800"/>
        <v>0</v>
      </c>
      <c r="AD505" s="13">
        <f t="shared" si="801"/>
        <v>2.0788566499038838E-3</v>
      </c>
      <c r="AE505" s="13">
        <f t="shared" si="802"/>
        <v>0</v>
      </c>
      <c r="AF505" s="13">
        <f t="shared" si="803"/>
        <v>0</v>
      </c>
      <c r="AG505" s="13">
        <f t="shared" si="804"/>
        <v>0</v>
      </c>
      <c r="AH505" s="13">
        <f t="shared" si="805"/>
        <v>0</v>
      </c>
      <c r="AI505" s="13">
        <f t="shared" si="806"/>
        <v>0</v>
      </c>
      <c r="AJ505" s="13">
        <f t="shared" si="807"/>
        <v>0</v>
      </c>
      <c r="AK505" s="13">
        <f t="shared" si="808"/>
        <v>0</v>
      </c>
      <c r="AL505" s="13">
        <f t="shared" si="809"/>
        <v>0</v>
      </c>
      <c r="AM505" s="13">
        <f t="shared" si="810"/>
        <v>2.2496224423239572E-4</v>
      </c>
      <c r="AN505" s="13">
        <f t="shared" si="811"/>
        <v>0</v>
      </c>
      <c r="AO505" s="13">
        <f t="shared" si="812"/>
        <v>0</v>
      </c>
      <c r="AP505" s="13">
        <f t="shared" si="813"/>
        <v>0</v>
      </c>
      <c r="AQ505" s="13">
        <f t="shared" si="814"/>
        <v>0</v>
      </c>
      <c r="AR505" s="13">
        <f t="shared" si="815"/>
        <v>0</v>
      </c>
      <c r="AS505" s="13">
        <f t="shared" si="816"/>
        <v>0</v>
      </c>
      <c r="AT505" s="13">
        <f t="shared" si="817"/>
        <v>0</v>
      </c>
      <c r="AU505" s="13">
        <f t="shared" si="818"/>
        <v>0</v>
      </c>
      <c r="AV505" s="13">
        <f t="shared" si="819"/>
        <v>0</v>
      </c>
      <c r="AW505" s="13">
        <f t="shared" si="820"/>
        <v>0</v>
      </c>
      <c r="AX505" s="13">
        <f t="shared" si="821"/>
        <v>2.0286796964578219E-5</v>
      </c>
      <c r="AY505" s="13">
        <f t="shared" si="822"/>
        <v>0</v>
      </c>
      <c r="AZ505" s="13">
        <f t="shared" si="823"/>
        <v>0</v>
      </c>
      <c r="BA505" s="13">
        <f t="shared" si="824"/>
        <v>0</v>
      </c>
      <c r="BB505" s="13">
        <f t="shared" si="825"/>
        <v>0</v>
      </c>
      <c r="BC505" s="13">
        <f t="shared" si="826"/>
        <v>0</v>
      </c>
      <c r="BD505" s="13">
        <f t="shared" si="827"/>
        <v>0</v>
      </c>
      <c r="BE505" s="13">
        <f t="shared" si="828"/>
        <v>0</v>
      </c>
      <c r="BF505" s="13">
        <f t="shared" si="829"/>
        <v>0</v>
      </c>
      <c r="BG505" s="13">
        <f t="shared" si="830"/>
        <v>0</v>
      </c>
      <c r="BH505" s="13">
        <f t="shared" si="831"/>
        <v>0</v>
      </c>
      <c r="BI505" s="13">
        <f t="shared" si="832"/>
        <v>0</v>
      </c>
      <c r="BJ505" s="14">
        <f t="shared" si="833"/>
        <v>0.41787446499632569</v>
      </c>
      <c r="BK505" s="14">
        <f t="shared" si="834"/>
        <v>0.582123854120429</v>
      </c>
      <c r="BL505" s="14">
        <f t="shared" si="835"/>
        <v>0</v>
      </c>
      <c r="BM505" s="14">
        <f t="shared" si="836"/>
        <v>1.7692533350935746E-2</v>
      </c>
      <c r="BN505" s="14">
        <f t="shared" si="837"/>
        <v>0.98230578576581906</v>
      </c>
    </row>
    <row r="506" spans="1:66" s="10" customFormat="1" x14ac:dyDescent="0.25">
      <c r="A506" t="s">
        <v>338</v>
      </c>
      <c r="B506" t="s">
        <v>77</v>
      </c>
      <c r="C506" t="s">
        <v>88</v>
      </c>
      <c r="D506" s="11">
        <v>44429</v>
      </c>
      <c r="E506" s="10">
        <f>VLOOKUP(A506,home!$A$2:$E$405,3,FALSE)</f>
        <v>1.3308</v>
      </c>
      <c r="F506" s="10">
        <f>VLOOKUP(B506,home!$B$2:$E$405,3,FALSE)</f>
        <v>1.2022999999999999</v>
      </c>
      <c r="G506" s="10">
        <f>VLOOKUP(C506,away!$B$2:$E$405,4,FALSE)</f>
        <v>1.2022999999999999</v>
      </c>
      <c r="H506" s="10">
        <f>VLOOKUP(A506,away!$A$2:$E$405,3,FALSE)</f>
        <v>0.86150000000000004</v>
      </c>
      <c r="I506" s="10">
        <f>VLOOKUP(C506,away!$B$2:$E$405,3,FALSE)</f>
        <v>1.8572</v>
      </c>
      <c r="J506" s="10">
        <f>VLOOKUP(B506,home!$B$2:$E$405,4,FALSE)</f>
        <v>2.3214999999999999</v>
      </c>
      <c r="K506" s="12">
        <f t="shared" si="782"/>
        <v>1.9237050559319997</v>
      </c>
      <c r="L506" s="12">
        <f t="shared" si="783"/>
        <v>3.7143484626999999</v>
      </c>
      <c r="M506" s="13">
        <f t="shared" si="784"/>
        <v>3.5597907332817476E-3</v>
      </c>
      <c r="N506" s="13">
        <f t="shared" si="785"/>
        <v>6.8479874316739785E-3</v>
      </c>
      <c r="O506" s="13">
        <f t="shared" si="786"/>
        <v>1.3222303237698763E-2</v>
      </c>
      <c r="P506" s="13">
        <f t="shared" si="787"/>
        <v>2.5435811589427159E-2</v>
      </c>
      <c r="Q506" s="13">
        <f t="shared" si="788"/>
        <v>6.5867540226350121E-3</v>
      </c>
      <c r="R506" s="13">
        <f t="shared" si="789"/>
        <v>2.455612085214982E-2</v>
      </c>
      <c r="S506" s="13">
        <f t="shared" si="790"/>
        <v>4.5436695559375635E-2</v>
      </c>
      <c r="T506" s="13">
        <f t="shared" si="791"/>
        <v>2.4465499678157396E-2</v>
      </c>
      <c r="U506" s="13">
        <f t="shared" si="792"/>
        <v>4.7238733837357813E-2</v>
      </c>
      <c r="V506" s="13">
        <f t="shared" si="793"/>
        <v>3.6073257424601185E-2</v>
      </c>
      <c r="W506" s="13">
        <f t="shared" si="794"/>
        <v>4.2236573385078038E-3</v>
      </c>
      <c r="X506" s="13">
        <f t="shared" si="795"/>
        <v>1.5688135142258034E-2</v>
      </c>
      <c r="Y506" s="13">
        <f t="shared" si="796"/>
        <v>2.9135600324137988E-2</v>
      </c>
      <c r="Z506" s="13">
        <f t="shared" si="797"/>
        <v>3.04033299123527E-2</v>
      </c>
      <c r="AA506" s="13">
        <f t="shared" si="798"/>
        <v>5.8487039469561485E-2</v>
      </c>
      <c r="AB506" s="13">
        <f t="shared" si="799"/>
        <v>5.6255906767044936E-2</v>
      </c>
      <c r="AC506" s="13">
        <f t="shared" si="800"/>
        <v>1.6109665005911291E-2</v>
      </c>
      <c r="AD506" s="13">
        <f t="shared" si="801"/>
        <v>2.0312677441529387E-3</v>
      </c>
      <c r="AE506" s="13">
        <f t="shared" si="802"/>
        <v>7.5448362228265637E-3</v>
      </c>
      <c r="AF506" s="13">
        <f t="shared" si="803"/>
        <v>1.4012075412789564E-2</v>
      </c>
      <c r="AG506" s="13">
        <f t="shared" si="804"/>
        <v>1.7348576922910461E-2</v>
      </c>
      <c r="AH506" s="13">
        <f t="shared" si="805"/>
        <v>2.8232140430227048E-2</v>
      </c>
      <c r="AI506" s="13">
        <f t="shared" si="806"/>
        <v>5.4310311285409987E-2</v>
      </c>
      <c r="AJ506" s="13">
        <f t="shared" si="807"/>
        <v>5.2238510204491981E-2</v>
      </c>
      <c r="AK506" s="13">
        <f t="shared" si="808"/>
        <v>3.3497162064912198E-2</v>
      </c>
      <c r="AL506" s="13">
        <f t="shared" si="809"/>
        <v>4.6043426095599763E-3</v>
      </c>
      <c r="AM506" s="13">
        <f t="shared" si="810"/>
        <v>7.8151200587571901E-4</v>
      </c>
      <c r="AN506" s="13">
        <f t="shared" si="811"/>
        <v>2.90280791760607E-3</v>
      </c>
      <c r="AO506" s="13">
        <f t="shared" si="812"/>
        <v>5.3910200631367474E-3</v>
      </c>
      <c r="AP506" s="13">
        <f t="shared" si="813"/>
        <v>6.6747090279656116E-3</v>
      </c>
      <c r="AQ506" s="13">
        <f t="shared" si="814"/>
        <v>6.198048804248471E-3</v>
      </c>
      <c r="AR506" s="13">
        <f t="shared" si="815"/>
        <v>2.097280148114887E-2</v>
      </c>
      <c r="AS506" s="13">
        <f t="shared" si="816"/>
        <v>4.034548424634421E-2</v>
      </c>
      <c r="AT506" s="13">
        <f t="shared" si="817"/>
        <v>3.8806406014358613E-2</v>
      </c>
      <c r="AU506" s="13">
        <f t="shared" si="818"/>
        <v>2.4884026484123876E-2</v>
      </c>
      <c r="AV506" s="13">
        <f t="shared" si="819"/>
        <v>1.196738188986372E-2</v>
      </c>
      <c r="AW506" s="13">
        <f t="shared" si="820"/>
        <v>9.1387387540468076E-4</v>
      </c>
      <c r="AX506" s="13">
        <f t="shared" si="821"/>
        <v>2.5056643282911345E-4</v>
      </c>
      <c r="AY506" s="13">
        <f t="shared" si="822"/>
        <v>9.3069104458304015E-4</v>
      </c>
      <c r="AZ506" s="13">
        <f t="shared" si="823"/>
        <v>1.7284554253478364E-3</v>
      </c>
      <c r="BA506" s="13">
        <f t="shared" si="824"/>
        <v>2.1400285839954037E-3</v>
      </c>
      <c r="BB506" s="13">
        <f t="shared" si="825"/>
        <v>1.9872029702743465E-3</v>
      </c>
      <c r="BC506" s="13">
        <f t="shared" si="826"/>
        <v>1.4762328595422786E-3</v>
      </c>
      <c r="BD506" s="13">
        <f t="shared" si="827"/>
        <v>1.298338215666959E-2</v>
      </c>
      <c r="BE506" s="13">
        <f t="shared" si="828"/>
        <v>2.49761978978826E-2</v>
      </c>
      <c r="BF506" s="13">
        <f t="shared" si="829"/>
        <v>2.4023419087057477E-2</v>
      </c>
      <c r="BG506" s="13">
        <f t="shared" si="830"/>
        <v>1.5404657586181926E-2</v>
      </c>
      <c r="BH506" s="13">
        <f t="shared" si="831"/>
        <v>7.4085044208598502E-3</v>
      </c>
      <c r="BI506" s="13">
        <f t="shared" si="832"/>
        <v>2.8503554822605325E-3</v>
      </c>
      <c r="BJ506" s="14">
        <f t="shared" si="833"/>
        <v>0.15834566537545441</v>
      </c>
      <c r="BK506" s="14">
        <f t="shared" si="834"/>
        <v>0.13215025396674002</v>
      </c>
      <c r="BL506" s="14">
        <f t="shared" si="835"/>
        <v>0.59266084489560544</v>
      </c>
      <c r="BM506" s="14">
        <f t="shared" si="836"/>
        <v>0.83333450911410745</v>
      </c>
      <c r="BN506" s="14">
        <f t="shared" si="837"/>
        <v>8.0208767866866482E-2</v>
      </c>
    </row>
    <row r="507" spans="1:66" x14ac:dyDescent="0.25">
      <c r="A507" t="s">
        <v>338</v>
      </c>
      <c r="B507" t="s">
        <v>82</v>
      </c>
      <c r="C507" t="s">
        <v>83</v>
      </c>
      <c r="D507" s="11">
        <v>44429</v>
      </c>
      <c r="E507" s="10">
        <f>VLOOKUP(A507,home!$A$2:$E$405,3,FALSE)</f>
        <v>1.3308</v>
      </c>
      <c r="F507" s="10">
        <f>VLOOKUP(B507,home!$B$2:$E$405,3,FALSE)</f>
        <v>1.3775999999999999</v>
      </c>
      <c r="G507" s="10">
        <f>VLOOKUP(C507,away!$B$2:$E$405,4,FALSE)</f>
        <v>0.56359999999999999</v>
      </c>
      <c r="H507" s="10">
        <f>VLOOKUP(A507,away!$A$2:$E$405,3,FALSE)</f>
        <v>0.86150000000000004</v>
      </c>
      <c r="I507" s="10">
        <f>VLOOKUP(C507,away!$B$2:$E$405,3,FALSE)</f>
        <v>0.58040000000000003</v>
      </c>
      <c r="J507" s="10">
        <f>VLOOKUP(B507,home!$B$2:$E$405,4,FALSE)</f>
        <v>1.3542000000000001</v>
      </c>
      <c r="K507" s="12">
        <f t="shared" si="782"/>
        <v>1.033253561088</v>
      </c>
      <c r="L507" s="12">
        <f t="shared" si="783"/>
        <v>0.67711977132000012</v>
      </c>
      <c r="M507" s="13">
        <f t="shared" si="784"/>
        <v>0.18079828215794475</v>
      </c>
      <c r="N507" s="13">
        <f t="shared" si="785"/>
        <v>0.18681046887828942</v>
      </c>
      <c r="O507" s="13">
        <f t="shared" si="786"/>
        <v>0.1224220914698364</v>
      </c>
      <c r="P507" s="13">
        <f t="shared" si="787"/>
        <v>0.12649306196704935</v>
      </c>
      <c r="Q507" s="13">
        <f t="shared" si="788"/>
        <v>9.6511291108505759E-2</v>
      </c>
      <c r="R507" s="13">
        <f t="shared" si="789"/>
        <v>4.1447209290285877E-2</v>
      </c>
      <c r="S507" s="13">
        <f t="shared" si="790"/>
        <v>2.2124788099233433E-2</v>
      </c>
      <c r="T507" s="13">
        <f t="shared" si="791"/>
        <v>6.5349703365189388E-2</v>
      </c>
      <c r="U507" s="13">
        <f t="shared" si="792"/>
        <v>4.2825476596347521E-2</v>
      </c>
      <c r="V507" s="13">
        <f t="shared" si="793"/>
        <v>1.7199230475967663E-3</v>
      </c>
      <c r="W507" s="13">
        <f t="shared" si="794"/>
        <v>3.3240211741021403E-2</v>
      </c>
      <c r="X507" s="13">
        <f t="shared" si="795"/>
        <v>2.2507604572708798E-2</v>
      </c>
      <c r="Y507" s="13">
        <f t="shared" si="796"/>
        <v>7.620172030616784E-3</v>
      </c>
      <c r="Z507" s="13">
        <f t="shared" si="797"/>
        <v>9.3549082921635211E-3</v>
      </c>
      <c r="AA507" s="13">
        <f t="shared" si="798"/>
        <v>9.6659923065296194E-3</v>
      </c>
      <c r="AB507" s="13">
        <f t="shared" si="799"/>
        <v>4.9937104860854689E-3</v>
      </c>
      <c r="AC507" s="13">
        <f t="shared" si="800"/>
        <v>7.5207549693474075E-5</v>
      </c>
      <c r="AD507" s="13">
        <f t="shared" si="801"/>
        <v>8.5863917881823775E-3</v>
      </c>
      <c r="AE507" s="13">
        <f t="shared" si="802"/>
        <v>5.814015644077979E-3</v>
      </c>
      <c r="AF507" s="13">
        <f t="shared" si="803"/>
        <v>1.968392471684492E-3</v>
      </c>
      <c r="AG507" s="13">
        <f t="shared" si="804"/>
        <v>4.4427915343167107E-4</v>
      </c>
      <c r="AH507" s="13">
        <f t="shared" si="805"/>
        <v>1.5835983408773336E-3</v>
      </c>
      <c r="AI507" s="13">
        <f t="shared" si="806"/>
        <v>1.6362586250445537E-3</v>
      </c>
      <c r="AJ507" s="13">
        <f t="shared" si="807"/>
        <v>8.4533502559411961E-4</v>
      </c>
      <c r="AK507" s="13">
        <f t="shared" si="808"/>
        <v>2.9114847516917996E-4</v>
      </c>
      <c r="AL507" s="13">
        <f t="shared" si="809"/>
        <v>2.1047176179375064E-6</v>
      </c>
      <c r="AM507" s="13">
        <f t="shared" si="810"/>
        <v>1.7743839784072413E-3</v>
      </c>
      <c r="AN507" s="13">
        <f t="shared" si="811"/>
        <v>1.2014704736929833E-3</v>
      </c>
      <c r="AO507" s="13">
        <f t="shared" si="812"/>
        <v>4.0676970619736249E-4</v>
      </c>
      <c r="AP507" s="13">
        <f t="shared" si="813"/>
        <v>9.1810603480087263E-5</v>
      </c>
      <c r="AQ507" s="13">
        <f t="shared" si="814"/>
        <v>1.5541693708296972E-5</v>
      </c>
      <c r="AR507" s="13">
        <f t="shared" si="815"/>
        <v>2.1445714928751842E-4</v>
      </c>
      <c r="AS507" s="13">
        <f t="shared" si="816"/>
        <v>2.2158861320210925E-4</v>
      </c>
      <c r="AT507" s="13">
        <f t="shared" si="817"/>
        <v>1.1447861184381538E-4</v>
      </c>
      <c r="AU507" s="13">
        <f t="shared" si="818"/>
        <v>3.9428477785344386E-5</v>
      </c>
      <c r="AV507" s="13">
        <f t="shared" si="819"/>
        <v>1.0184903769996545E-5</v>
      </c>
      <c r="AW507" s="13">
        <f t="shared" si="820"/>
        <v>4.0903808022223496E-8</v>
      </c>
      <c r="AX507" s="13">
        <f t="shared" si="821"/>
        <v>3.0556476073779571E-4</v>
      </c>
      <c r="AY507" s="13">
        <f t="shared" si="822"/>
        <v>2.0690394091422678E-4</v>
      </c>
      <c r="AZ507" s="13">
        <f t="shared" si="823"/>
        <v>7.0049374578524021E-5</v>
      </c>
      <c r="BA507" s="13">
        <f t="shared" si="824"/>
        <v>1.5810605498573074E-5</v>
      </c>
      <c r="BB507" s="13">
        <f t="shared" si="825"/>
        <v>2.6764183949061333E-6</v>
      </c>
      <c r="BC507" s="13">
        <f t="shared" si="826"/>
        <v>3.6245116230309666E-7</v>
      </c>
      <c r="BD507" s="13">
        <f t="shared" si="827"/>
        <v>2.4202195980583924E-5</v>
      </c>
      <c r="BE507" s="13">
        <f t="shared" si="828"/>
        <v>2.5007005183088021E-5</v>
      </c>
      <c r="BF507" s="13">
        <f t="shared" si="829"/>
        <v>1.2919288578785884E-5</v>
      </c>
      <c r="BG507" s="13">
        <f t="shared" si="830"/>
        <v>4.4496336435846805E-6</v>
      </c>
      <c r="BH507" s="13">
        <f t="shared" si="831"/>
        <v>1.1493999519427109E-6</v>
      </c>
      <c r="BI507" s="13">
        <f t="shared" si="832"/>
        <v>2.3752431869183655E-7</v>
      </c>
      <c r="BJ507" s="14">
        <f t="shared" si="833"/>
        <v>0.43294387476048041</v>
      </c>
      <c r="BK507" s="14">
        <f t="shared" si="834"/>
        <v>0.33142027148004988</v>
      </c>
      <c r="BL507" s="14">
        <f t="shared" si="835"/>
        <v>0.22637892341931556</v>
      </c>
      <c r="BM507" s="14">
        <f t="shared" si="836"/>
        <v>0.24540871004299161</v>
      </c>
      <c r="BN507" s="14">
        <f t="shared" si="837"/>
        <v>0.75448240487191154</v>
      </c>
    </row>
    <row r="508" spans="1:66" x14ac:dyDescent="0.25">
      <c r="A508" t="s">
        <v>338</v>
      </c>
      <c r="B508" t="s">
        <v>96</v>
      </c>
      <c r="C508" t="s">
        <v>85</v>
      </c>
      <c r="D508" s="11">
        <v>44429</v>
      </c>
      <c r="E508" s="10">
        <f>VLOOKUP(A508,home!$A$2:$E$405,3,FALSE)</f>
        <v>1.3308</v>
      </c>
      <c r="F508" s="10">
        <f>VLOOKUP(B508,home!$B$2:$E$405,3,FALSE)</f>
        <v>1.5028999999999999</v>
      </c>
      <c r="G508" s="10">
        <f>VLOOKUP(C508,away!$B$2:$E$405,4,FALSE)</f>
        <v>1.5028999999999999</v>
      </c>
      <c r="H508" s="10">
        <f>VLOOKUP(A508,away!$A$2:$E$405,3,FALSE)</f>
        <v>0.86150000000000004</v>
      </c>
      <c r="I508" s="10">
        <f>VLOOKUP(C508,away!$B$2:$E$405,3,FALSE)</f>
        <v>2.6116999999999999</v>
      </c>
      <c r="J508" s="10">
        <f>VLOOKUP(B508,home!$B$2:$E$405,4,FALSE)</f>
        <v>0.38690000000000002</v>
      </c>
      <c r="K508" s="12">
        <f t="shared" si="782"/>
        <v>3.0058891520279993</v>
      </c>
      <c r="L508" s="12">
        <f t="shared" si="783"/>
        <v>0.87051708789500004</v>
      </c>
      <c r="M508" s="13">
        <f t="shared" si="784"/>
        <v>2.07251728065534E-2</v>
      </c>
      <c r="N508" s="13">
        <f t="shared" si="785"/>
        <v>6.2297572113124554E-2</v>
      </c>
      <c r="O508" s="13">
        <f t="shared" si="786"/>
        <v>1.8041617077681513E-2</v>
      </c>
      <c r="P508" s="13">
        <f t="shared" si="787"/>
        <v>5.4231101058845953E-2</v>
      </c>
      <c r="Q508" s="13">
        <f t="shared" si="788"/>
        <v>9.3629798106261569E-2</v>
      </c>
      <c r="R508" s="13">
        <f t="shared" si="789"/>
        <v>7.8527679796900028E-3</v>
      </c>
      <c r="S508" s="13">
        <f t="shared" si="790"/>
        <v>3.5476330517311777E-2</v>
      </c>
      <c r="T508" s="13">
        <f t="shared" si="791"/>
        <v>8.1506339187659621E-2</v>
      </c>
      <c r="U508" s="13">
        <f t="shared" si="792"/>
        <v>2.3604550083543011E-2</v>
      </c>
      <c r="V508" s="13">
        <f t="shared" si="793"/>
        <v>1.0314458779395306E-2</v>
      </c>
      <c r="W508" s="13">
        <f t="shared" si="794"/>
        <v>9.3813598144727783E-2</v>
      </c>
      <c r="X508" s="13">
        <f t="shared" si="795"/>
        <v>8.1666340261900214E-2</v>
      </c>
      <c r="Y508" s="13">
        <f t="shared" si="796"/>
        <v>3.5545972351915776E-2</v>
      </c>
      <c r="Z508" s="13">
        <f t="shared" si="797"/>
        <v>2.2786562378649491E-3</v>
      </c>
      <c r="AA508" s="13">
        <f t="shared" si="798"/>
        <v>6.8493880665991824E-3</v>
      </c>
      <c r="AB508" s="13">
        <f t="shared" si="799"/>
        <v>1.029425064371026E-2</v>
      </c>
      <c r="AC508" s="13">
        <f t="shared" si="800"/>
        <v>1.6868510025638175E-3</v>
      </c>
      <c r="AD508" s="13">
        <f t="shared" si="801"/>
        <v>7.0498319243987834E-2</v>
      </c>
      <c r="AE508" s="13">
        <f t="shared" si="802"/>
        <v>6.1369991569768328E-2</v>
      </c>
      <c r="AF508" s="13">
        <f t="shared" si="803"/>
        <v>2.6711813172727708E-2</v>
      </c>
      <c r="AG508" s="13">
        <f t="shared" si="804"/>
        <v>7.7510299385060771E-3</v>
      </c>
      <c r="AH508" s="13">
        <f t="shared" si="805"/>
        <v>4.959022981249929E-4</v>
      </c>
      <c r="AI508" s="13">
        <f t="shared" si="806"/>
        <v>1.4906273383996709E-3</v>
      </c>
      <c r="AJ508" s="13">
        <f t="shared" si="807"/>
        <v>2.2403302731059706E-3</v>
      </c>
      <c r="AK508" s="13">
        <f t="shared" si="808"/>
        <v>2.2447281549630542E-3</v>
      </c>
      <c r="AL508" s="13">
        <f t="shared" si="809"/>
        <v>1.7655782761401658E-4</v>
      </c>
      <c r="AM508" s="13">
        <f t="shared" si="810"/>
        <v>4.2382026610341933E-2</v>
      </c>
      <c r="AN508" s="13">
        <f t="shared" si="811"/>
        <v>3.6894278383923264E-2</v>
      </c>
      <c r="AO508" s="13">
        <f t="shared" si="812"/>
        <v>1.6058549889380158E-2</v>
      </c>
      <c r="AP508" s="13">
        <f t="shared" si="813"/>
        <v>4.6597473618399318E-3</v>
      </c>
      <c r="AQ508" s="13">
        <f t="shared" si="814"/>
        <v>1.0140974259388264E-3</v>
      </c>
      <c r="AR508" s="13">
        <f t="shared" si="815"/>
        <v>8.6338284888841412E-5</v>
      </c>
      <c r="AS508" s="13">
        <f t="shared" si="816"/>
        <v>2.5952331395207132E-4</v>
      </c>
      <c r="AT508" s="13">
        <f t="shared" si="817"/>
        <v>3.9004915705344409E-4</v>
      </c>
      <c r="AU508" s="13">
        <f t="shared" si="818"/>
        <v>3.9081484331487097E-4</v>
      </c>
      <c r="AV508" s="13">
        <f t="shared" si="819"/>
        <v>2.9368652449292325E-4</v>
      </c>
      <c r="AW508" s="13">
        <f t="shared" si="820"/>
        <v>1.2833193347150807E-5</v>
      </c>
      <c r="AX508" s="13">
        <f t="shared" si="821"/>
        <v>2.1232612338164803E-2</v>
      </c>
      <c r="AY508" s="13">
        <f t="shared" si="822"/>
        <v>1.8483351861022672E-2</v>
      </c>
      <c r="AZ508" s="13">
        <f t="shared" si="823"/>
        <v>8.0450368182980406E-3</v>
      </c>
      <c r="BA508" s="13">
        <f t="shared" si="824"/>
        <v>2.3344473410242899E-3</v>
      </c>
      <c r="BB508" s="13">
        <f t="shared" si="825"/>
        <v>5.0804407528817264E-4</v>
      </c>
      <c r="BC508" s="13">
        <f t="shared" si="826"/>
        <v>8.8452209788433654E-5</v>
      </c>
      <c r="BD508" s="13">
        <f t="shared" si="827"/>
        <v>1.2526492055880513E-5</v>
      </c>
      <c r="BE508" s="13">
        <f t="shared" si="828"/>
        <v>3.7653246583736143E-5</v>
      </c>
      <c r="BF508" s="13">
        <f t="shared" si="829"/>
        <v>5.6590742722343912E-5</v>
      </c>
      <c r="BG508" s="13">
        <f t="shared" si="830"/>
        <v>5.6701833218100335E-5</v>
      </c>
      <c r="BH508" s="13">
        <f t="shared" si="831"/>
        <v>4.2609856342597166E-5</v>
      </c>
      <c r="BI508" s="13">
        <f t="shared" si="832"/>
        <v>2.5616100989936842E-5</v>
      </c>
      <c r="BJ508" s="14">
        <f t="shared" si="833"/>
        <v>0.76649141840558999</v>
      </c>
      <c r="BK508" s="14">
        <f t="shared" si="834"/>
        <v>0.14109382385330693</v>
      </c>
      <c r="BL508" s="14">
        <f t="shared" si="835"/>
        <v>7.4766272311432375E-2</v>
      </c>
      <c r="BM508" s="14">
        <f t="shared" si="836"/>
        <v>0.70938162299836172</v>
      </c>
      <c r="BN508" s="14">
        <f t="shared" si="837"/>
        <v>0.25677802914215697</v>
      </c>
    </row>
    <row r="509" spans="1:66" x14ac:dyDescent="0.25">
      <c r="A509" t="s">
        <v>338</v>
      </c>
      <c r="B509" t="s">
        <v>73</v>
      </c>
      <c r="C509" t="s">
        <v>89</v>
      </c>
      <c r="D509" s="11">
        <v>44429</v>
      </c>
      <c r="E509" s="10">
        <f>VLOOKUP(A509,home!$A$2:$E$405,3,FALSE)</f>
        <v>1.3308</v>
      </c>
      <c r="F509" s="10">
        <f>VLOOKUP(B509,home!$B$2:$E$405,3,FALSE)</f>
        <v>0.60109999999999997</v>
      </c>
      <c r="G509" s="10">
        <f>VLOOKUP(C509,away!$B$2:$E$405,4,FALSE)</f>
        <v>0.15029999999999999</v>
      </c>
      <c r="H509" s="10">
        <f>VLOOKUP(A509,away!$A$2:$E$405,3,FALSE)</f>
        <v>0.86150000000000004</v>
      </c>
      <c r="I509" s="10">
        <f>VLOOKUP(C509,away!$B$2:$E$405,3,FALSE)</f>
        <v>1.1608000000000001</v>
      </c>
      <c r="J509" s="10">
        <f>VLOOKUP(B509,home!$B$2:$E$405,4,FALSE)</f>
        <v>1.3929</v>
      </c>
      <c r="K509" s="12">
        <f t="shared" si="782"/>
        <v>0.12023156516399998</v>
      </c>
      <c r="L509" s="12">
        <f t="shared" si="783"/>
        <v>1.3929406726800002</v>
      </c>
      <c r="M509" s="13">
        <f t="shared" si="784"/>
        <v>0.22021030931159538</v>
      </c>
      <c r="N509" s="13">
        <f t="shared" si="785"/>
        <v>2.6476230153781668E-2</v>
      </c>
      <c r="O509" s="13">
        <f t="shared" si="786"/>
        <v>0.30673989638356458</v>
      </c>
      <c r="P509" s="13">
        <f t="shared" si="787"/>
        <v>3.6879817840439137E-2</v>
      </c>
      <c r="Q509" s="13">
        <f t="shared" si="788"/>
        <v>1.5916392955157305E-3</v>
      </c>
      <c r="R509" s="13">
        <f t="shared" si="789"/>
        <v>0.21363523880315802</v>
      </c>
      <c r="S509" s="13">
        <f t="shared" si="790"/>
        <v>1.5441159046956966E-3</v>
      </c>
      <c r="T509" s="13">
        <f t="shared" si="791"/>
        <v>2.217059110959603E-3</v>
      </c>
      <c r="U509" s="13">
        <f t="shared" si="792"/>
        <v>2.5685699135488585E-2</v>
      </c>
      <c r="V509" s="13">
        <f t="shared" si="793"/>
        <v>2.8733498479362545E-5</v>
      </c>
      <c r="W509" s="13">
        <f t="shared" si="794"/>
        <v>6.3788427892127485E-5</v>
      </c>
      <c r="X509" s="13">
        <f t="shared" si="795"/>
        <v>8.8853495657259754E-5</v>
      </c>
      <c r="Y509" s="13">
        <f t="shared" si="796"/>
        <v>6.1883824005396445E-5</v>
      </c>
      <c r="Z509" s="13">
        <f t="shared" si="797"/>
        <v>9.9193737748874439E-2</v>
      </c>
      <c r="AA509" s="13">
        <f t="shared" si="798"/>
        <v>1.1926218344014521E-2</v>
      </c>
      <c r="AB509" s="13">
        <f t="shared" si="799"/>
        <v>7.169539489942367E-4</v>
      </c>
      <c r="AC509" s="13">
        <f t="shared" si="800"/>
        <v>3.0075970135950294E-7</v>
      </c>
      <c r="AD509" s="13">
        <f t="shared" si="801"/>
        <v>1.91734563120536E-6</v>
      </c>
      <c r="AE509" s="13">
        <f t="shared" si="802"/>
        <v>2.6707487132912541E-6</v>
      </c>
      <c r="AF509" s="13">
        <f t="shared" si="803"/>
        <v>1.8600972546255823E-6</v>
      </c>
      <c r="AG509" s="13">
        <f t="shared" si="804"/>
        <v>8.6366837370279311E-7</v>
      </c>
      <c r="AH509" s="13">
        <f t="shared" si="805"/>
        <v>3.4542747946390208E-2</v>
      </c>
      <c r="AI509" s="13">
        <f t="shared" si="806"/>
        <v>4.1531286506600405E-3</v>
      </c>
      <c r="AJ509" s="13">
        <f t="shared" si="807"/>
        <v>2.4966857899815393E-4</v>
      </c>
      <c r="AK509" s="13">
        <f t="shared" si="808"/>
        <v>1.0006014675073267E-5</v>
      </c>
      <c r="AL509" s="13">
        <f t="shared" si="809"/>
        <v>2.0147944997776357E-9</v>
      </c>
      <c r="AM509" s="13">
        <f t="shared" si="810"/>
        <v>4.6105093240035619E-8</v>
      </c>
      <c r="AN509" s="13">
        <f t="shared" si="811"/>
        <v>6.4221659591749338E-8</v>
      </c>
      <c r="AO509" s="13">
        <f t="shared" si="812"/>
        <v>4.4728480856178662E-8</v>
      </c>
      <c r="AP509" s="13">
        <f t="shared" si="813"/>
        <v>2.0768040070586664E-8</v>
      </c>
      <c r="AQ509" s="13">
        <f t="shared" si="814"/>
        <v>7.2321619265420547E-9</v>
      </c>
      <c r="AR509" s="13">
        <f t="shared" si="815"/>
        <v>9.623199712132097E-3</v>
      </c>
      <c r="AS509" s="13">
        <f t="shared" si="816"/>
        <v>1.1570123632753959E-3</v>
      </c>
      <c r="AT509" s="13">
        <f t="shared" si="817"/>
        <v>6.955470367534967E-5</v>
      </c>
      <c r="AU509" s="13">
        <f t="shared" si="818"/>
        <v>2.787556962468503E-6</v>
      </c>
      <c r="AV509" s="13">
        <f t="shared" si="819"/>
        <v>8.3788084145348428E-8</v>
      </c>
      <c r="AW509" s="13">
        <f t="shared" si="820"/>
        <v>9.3730163842521714E-12</v>
      </c>
      <c r="AX509" s="13">
        <f t="shared" si="821"/>
        <v>9.2388125371360441E-10</v>
      </c>
      <c r="AY509" s="13">
        <f t="shared" si="822"/>
        <v>1.2869117750242701E-9</v>
      </c>
      <c r="AZ509" s="13">
        <f t="shared" si="823"/>
        <v>8.9629587679105998E-10</v>
      </c>
      <c r="BA509" s="13">
        <f t="shared" si="824"/>
        <v>4.1616232717921643E-10</v>
      </c>
      <c r="BB509" s="13">
        <f t="shared" si="825"/>
        <v>1.4492235799127317E-10</v>
      </c>
      <c r="BC509" s="13">
        <f t="shared" si="826"/>
        <v>4.0373649365347186E-11</v>
      </c>
      <c r="BD509" s="13">
        <f t="shared" si="827"/>
        <v>2.2340910467252054E-3</v>
      </c>
      <c r="BE509" s="13">
        <f t="shared" si="828"/>
        <v>2.6860826326665044E-4</v>
      </c>
      <c r="BF509" s="13">
        <f t="shared" si="829"/>
        <v>1.6147595954266567E-5</v>
      </c>
      <c r="BG509" s="13">
        <f t="shared" si="830"/>
        <v>6.4715024507244743E-7</v>
      </c>
      <c r="BH509" s="13">
        <f t="shared" si="831"/>
        <v>1.9451971715331631E-8</v>
      </c>
      <c r="BI509" s="13">
        <f t="shared" si="832"/>
        <v>4.6774820097203618E-10</v>
      </c>
      <c r="BJ509" s="14">
        <f t="shared" si="833"/>
        <v>3.0506952931767532E-2</v>
      </c>
      <c r="BK509" s="14">
        <f t="shared" si="834"/>
        <v>0.25866328061661725</v>
      </c>
      <c r="BL509" s="14">
        <f t="shared" si="835"/>
        <v>0.61103170990598399</v>
      </c>
      <c r="BM509" s="14">
        <f t="shared" si="836"/>
        <v>0.19386254813764991</v>
      </c>
      <c r="BN509" s="14">
        <f t="shared" si="837"/>
        <v>0.80553313178805452</v>
      </c>
    </row>
    <row r="510" spans="1:66" x14ac:dyDescent="0.25">
      <c r="A510" t="s">
        <v>350</v>
      </c>
      <c r="B510" t="s">
        <v>105</v>
      </c>
      <c r="C510" t="s">
        <v>97</v>
      </c>
      <c r="D510" s="11">
        <v>44429</v>
      </c>
      <c r="E510" s="10">
        <f>VLOOKUP(A510,home!$A$2:$E$405,3,FALSE)</f>
        <v>1.6389</v>
      </c>
      <c r="F510" s="10">
        <f>VLOOKUP(B510,home!$B$2:$E$405,3,FALSE)</f>
        <v>2.2372999999999998</v>
      </c>
      <c r="G510" s="10">
        <f>VLOOKUP(C510,away!$B$2:$E$405,4,FALSE)</f>
        <v>1.6271</v>
      </c>
      <c r="H510" s="10">
        <f>VLOOKUP(A510,away!$A$2:$E$405,3,FALSE)</f>
        <v>1.1943999999999999</v>
      </c>
      <c r="I510" s="10">
        <f>VLOOKUP(C510,away!$B$2:$E$405,3,FALSE)</f>
        <v>0.55820000000000003</v>
      </c>
      <c r="J510" s="10">
        <f>VLOOKUP(B510,home!$B$2:$E$405,4,FALSE)</f>
        <v>0.55820000000000003</v>
      </c>
      <c r="K510" s="12">
        <f t="shared" si="782"/>
        <v>5.9661054192869996</v>
      </c>
      <c r="L510" s="12">
        <f t="shared" si="783"/>
        <v>0.37215979945600003</v>
      </c>
      <c r="M510" s="13">
        <f t="shared" si="784"/>
        <v>1.7673655716261196E-3</v>
      </c>
      <c r="N510" s="13">
        <f t="shared" si="785"/>
        <v>1.0544289314739859E-2</v>
      </c>
      <c r="O510" s="13">
        <f t="shared" si="786"/>
        <v>6.5774241670181553E-4</v>
      </c>
      <c r="P510" s="13">
        <f t="shared" si="787"/>
        <v>3.9241605967796295E-3</v>
      </c>
      <c r="Q510" s="13">
        <f t="shared" si="788"/>
        <v>3.1454170811599735E-2</v>
      </c>
      <c r="R510" s="13">
        <f t="shared" si="789"/>
        <v>1.2239264294672624E-4</v>
      </c>
      <c r="S510" s="13">
        <f t="shared" si="790"/>
        <v>2.1782471940920375E-3</v>
      </c>
      <c r="T510" s="13">
        <f t="shared" si="791"/>
        <v>1.1705977901299727E-2</v>
      </c>
      <c r="U510" s="13">
        <f t="shared" si="792"/>
        <v>7.3020741036532221E-4</v>
      </c>
      <c r="V510" s="13">
        <f t="shared" si="793"/>
        <v>5.373843763301899E-4</v>
      </c>
      <c r="W510" s="13">
        <f t="shared" si="794"/>
        <v>6.255296631275474E-2</v>
      </c>
      <c r="X510" s="13">
        <f t="shared" si="795"/>
        <v>2.3279699398332729E-2</v>
      </c>
      <c r="Y510" s="13">
        <f t="shared" si="796"/>
        <v>4.3318841297397366E-3</v>
      </c>
      <c r="Z510" s="13">
        <f t="shared" si="797"/>
        <v>1.5183207151314486E-5</v>
      </c>
      <c r="AA510" s="13">
        <f t="shared" si="798"/>
        <v>9.0584614467614484E-5</v>
      </c>
      <c r="AB510" s="13">
        <f t="shared" si="799"/>
        <v>2.7021867963962916E-4</v>
      </c>
      <c r="AC510" s="13">
        <f t="shared" si="800"/>
        <v>7.4573656010074746E-5</v>
      </c>
      <c r="AD510" s="13">
        <f t="shared" si="801"/>
        <v>9.3299397827750763E-2</v>
      </c>
      <c r="AE510" s="13">
        <f t="shared" si="802"/>
        <v>3.472228518494129E-2</v>
      </c>
      <c r="AF510" s="13">
        <f t="shared" si="803"/>
        <v>6.4611193455408958E-3</v>
      </c>
      <c r="AG510" s="13">
        <f t="shared" si="804"/>
        <v>8.0152295996592743E-4</v>
      </c>
      <c r="AH510" s="13">
        <f t="shared" si="805"/>
        <v>1.4126448321330257E-6</v>
      </c>
      <c r="AI510" s="13">
        <f t="shared" si="806"/>
        <v>8.4279879885166186E-6</v>
      </c>
      <c r="AJ510" s="13">
        <f t="shared" si="807"/>
        <v>2.5141132405987367E-5</v>
      </c>
      <c r="AK510" s="13">
        <f t="shared" si="808"/>
        <v>4.9998215431457766E-5</v>
      </c>
      <c r="AL510" s="13">
        <f t="shared" si="809"/>
        <v>6.6231685661565148E-6</v>
      </c>
      <c r="AM510" s="13">
        <f t="shared" si="810"/>
        <v>0.11132680859927151</v>
      </c>
      <c r="AN510" s="13">
        <f t="shared" si="811"/>
        <v>4.1431362762381387E-2</v>
      </c>
      <c r="AO510" s="13">
        <f t="shared" si="812"/>
        <v>7.7095438284183219E-3</v>
      </c>
      <c r="AP510" s="13">
        <f t="shared" si="813"/>
        <v>9.563940950271352E-4</v>
      </c>
      <c r="AQ510" s="13">
        <f t="shared" si="814"/>
        <v>8.8982858651550289E-5</v>
      </c>
      <c r="AR510" s="13">
        <f t="shared" si="815"/>
        <v>1.051459234858364E-7</v>
      </c>
      <c r="AS510" s="13">
        <f t="shared" si="816"/>
        <v>6.2731166392478472E-7</v>
      </c>
      <c r="AT510" s="13">
        <f t="shared" si="817"/>
        <v>1.8713037588618017E-6</v>
      </c>
      <c r="AU510" s="13">
        <f t="shared" si="818"/>
        <v>3.7214651656258439E-6</v>
      </c>
      <c r="AV510" s="13">
        <f t="shared" si="819"/>
        <v>5.5506633730820327E-6</v>
      </c>
      <c r="AW510" s="13">
        <f t="shared" si="820"/>
        <v>4.0849212602076995E-7</v>
      </c>
      <c r="AX510" s="13">
        <f t="shared" si="821"/>
        <v>0.11069791268267337</v>
      </c>
      <c r="AY510" s="13">
        <f t="shared" si="822"/>
        <v>4.1197312984181521E-2</v>
      </c>
      <c r="AZ510" s="13">
        <f t="shared" si="823"/>
        <v>7.6659918691595313E-3</v>
      </c>
      <c r="BA510" s="13">
        <f t="shared" si="824"/>
        <v>9.5099133221924603E-4</v>
      </c>
      <c r="BB510" s="13">
        <f t="shared" si="825"/>
        <v>8.8480185870777191E-5</v>
      </c>
      <c r="BC510" s="13">
        <f t="shared" si="826"/>
        <v>6.5857536458996142E-6</v>
      </c>
      <c r="BD510" s="13">
        <f t="shared" si="827"/>
        <v>6.5218476330174616E-9</v>
      </c>
      <c r="BE510" s="13">
        <f t="shared" si="828"/>
        <v>3.8910030507109572E-8</v>
      </c>
      <c r="BF510" s="13">
        <f t="shared" si="829"/>
        <v>1.1607067193654444E-7</v>
      </c>
      <c r="BG510" s="13">
        <f t="shared" si="830"/>
        <v>2.3082995495363385E-7</v>
      </c>
      <c r="BH510" s="13">
        <f t="shared" si="831"/>
        <v>3.442889612956621E-7</v>
      </c>
      <c r="BI510" s="13">
        <f t="shared" si="832"/>
        <v>4.1081284755734838E-7</v>
      </c>
      <c r="BJ510" s="14">
        <f t="shared" si="833"/>
        <v>0.60127368013816562</v>
      </c>
      <c r="BK510" s="14">
        <f t="shared" si="834"/>
        <v>4.968566754758573E-2</v>
      </c>
      <c r="BL510" s="14">
        <f t="shared" si="835"/>
        <v>1.9691490689780666E-3</v>
      </c>
      <c r="BM510" s="14">
        <f t="shared" si="836"/>
        <v>0.56327665411543137</v>
      </c>
      <c r="BN510" s="14">
        <f t="shared" si="837"/>
        <v>4.8470121354393887E-2</v>
      </c>
    </row>
    <row r="511" spans="1:66" x14ac:dyDescent="0.25">
      <c r="A511" t="s">
        <v>350</v>
      </c>
      <c r="B511" t="s">
        <v>107</v>
      </c>
      <c r="C511" t="s">
        <v>99</v>
      </c>
      <c r="D511" s="11">
        <v>44429</v>
      </c>
      <c r="E511" s="10">
        <f>VLOOKUP(A511,home!$A$2:$E$405,3,FALSE)</f>
        <v>1.6389</v>
      </c>
      <c r="F511" s="10">
        <f>VLOOKUP(B511,home!$B$2:$E$405,3,FALSE)</f>
        <v>0.40679999999999999</v>
      </c>
      <c r="G511" s="10">
        <f>VLOOKUP(C511,away!$B$2:$E$405,4,FALSE)</f>
        <v>0.81359999999999999</v>
      </c>
      <c r="H511" s="10">
        <f>VLOOKUP(A511,away!$A$2:$E$405,3,FALSE)</f>
        <v>1.1943999999999999</v>
      </c>
      <c r="I511" s="10">
        <f>VLOOKUP(C511,away!$B$2:$E$405,3,FALSE)</f>
        <v>0.83720000000000006</v>
      </c>
      <c r="J511" s="10">
        <f>VLOOKUP(B511,home!$B$2:$E$405,4,FALSE)</f>
        <v>0.55820000000000003</v>
      </c>
      <c r="K511" s="12">
        <f t="shared" si="782"/>
        <v>0.54243079747199996</v>
      </c>
      <c r="L511" s="12">
        <f t="shared" si="783"/>
        <v>0.55817302777600009</v>
      </c>
      <c r="M511" s="13">
        <f t="shared" si="784"/>
        <v>0.33267014840442044</v>
      </c>
      <c r="N511" s="13">
        <f t="shared" si="785"/>
        <v>0.18045053389413834</v>
      </c>
      <c r="O511" s="13">
        <f t="shared" si="786"/>
        <v>0.18568750398558664</v>
      </c>
      <c r="P511" s="13">
        <f t="shared" si="787"/>
        <v>0.10072262086748691</v>
      </c>
      <c r="Q511" s="13">
        <f t="shared" si="788"/>
        <v>4.8940963502222802E-2</v>
      </c>
      <c r="R511" s="13">
        <f t="shared" si="789"/>
        <v>5.1822878159901491E-2</v>
      </c>
      <c r="S511" s="13">
        <f t="shared" si="790"/>
        <v>7.6239530380724022E-3</v>
      </c>
      <c r="T511" s="13">
        <f t="shared" si="791"/>
        <v>2.7317525780310416E-2</v>
      </c>
      <c r="U511" s="13">
        <f t="shared" si="792"/>
        <v>2.8110325127569651E-2</v>
      </c>
      <c r="V511" s="13">
        <f t="shared" si="793"/>
        <v>2.5647845505972339E-4</v>
      </c>
      <c r="W511" s="13">
        <f t="shared" si="794"/>
        <v>8.8490286205195889E-3</v>
      </c>
      <c r="X511" s="13">
        <f t="shared" si="795"/>
        <v>4.9392890979919005E-3</v>
      </c>
      <c r="Y511" s="13">
        <f t="shared" si="796"/>
        <v>1.3784889754435636E-3</v>
      </c>
      <c r="Z511" s="13">
        <f t="shared" si="797"/>
        <v>9.6420442701929884E-3</v>
      </c>
      <c r="AA511" s="13">
        <f t="shared" si="798"/>
        <v>5.2301417627411096E-3</v>
      </c>
      <c r="AB511" s="13">
        <f t="shared" si="799"/>
        <v>1.4184949836276357E-3</v>
      </c>
      <c r="AC511" s="13">
        <f t="shared" si="800"/>
        <v>4.8533777214386571E-6</v>
      </c>
      <c r="AD511" s="13">
        <f t="shared" si="801"/>
        <v>1.1999964128702478E-3</v>
      </c>
      <c r="AE511" s="13">
        <f t="shared" si="802"/>
        <v>6.6980563109212527E-4</v>
      </c>
      <c r="AF511" s="13">
        <f t="shared" si="803"/>
        <v>1.8693371856405306E-4</v>
      </c>
      <c r="AG511" s="13">
        <f t="shared" si="804"/>
        <v>3.4780453228108061E-5</v>
      </c>
      <c r="AH511" s="13">
        <f t="shared" si="805"/>
        <v>1.3454822610609631E-3</v>
      </c>
      <c r="AI511" s="13">
        <f t="shared" si="806"/>
        <v>7.2983101585172782E-4</v>
      </c>
      <c r="AJ511" s="13">
        <f t="shared" si="807"/>
        <v>1.9794140997412624E-4</v>
      </c>
      <c r="AK511" s="13">
        <f t="shared" si="808"/>
        <v>3.5789838954999139E-5</v>
      </c>
      <c r="AL511" s="13">
        <f t="shared" si="809"/>
        <v>5.8778333614580282E-8</v>
      </c>
      <c r="AM511" s="13">
        <f t="shared" si="810"/>
        <v>1.301830022393496E-4</v>
      </c>
      <c r="AN511" s="13">
        <f t="shared" si="811"/>
        <v>7.2664640524907562E-5</v>
      </c>
      <c r="AO511" s="13">
        <f t="shared" si="812"/>
        <v>2.0279721207021143E-5</v>
      </c>
      <c r="AP511" s="13">
        <f t="shared" si="813"/>
        <v>3.7731977961920505E-6</v>
      </c>
      <c r="AQ511" s="13">
        <f t="shared" si="814"/>
        <v>5.2652430957456187E-7</v>
      </c>
      <c r="AR511" s="13">
        <f t="shared" si="815"/>
        <v>1.5020238149505939E-4</v>
      </c>
      <c r="AS511" s="13">
        <f t="shared" si="816"/>
        <v>8.1474397576558616E-5</v>
      </c>
      <c r="AT511" s="13">
        <f t="shared" si="817"/>
        <v>2.2097111225501735E-5</v>
      </c>
      <c r="AU511" s="13">
        <f t="shared" si="818"/>
        <v>3.9953845546254639E-6</v>
      </c>
      <c r="AV511" s="13">
        <f t="shared" si="819"/>
        <v>5.4180490754320038E-7</v>
      </c>
      <c r="AW511" s="13">
        <f t="shared" si="820"/>
        <v>4.9434250582241643E-10</v>
      </c>
      <c r="AX511" s="13">
        <f t="shared" si="821"/>
        <v>1.176921162033159E-5</v>
      </c>
      <c r="AY511" s="13">
        <f t="shared" si="822"/>
        <v>6.5692564846569673E-6</v>
      </c>
      <c r="AZ511" s="13">
        <f t="shared" si="823"/>
        <v>1.8333908911390512E-6</v>
      </c>
      <c r="BA511" s="13">
        <f t="shared" si="824"/>
        <v>3.4111644826800774E-7</v>
      </c>
      <c r="BB511" s="13">
        <f t="shared" si="825"/>
        <v>4.7600500188487287E-8</v>
      </c>
      <c r="BC511" s="13">
        <f t="shared" si="826"/>
        <v>5.3138630627720068E-9</v>
      </c>
      <c r="BD511" s="13">
        <f t="shared" si="827"/>
        <v>1.3973153009710518E-5</v>
      </c>
      <c r="BE511" s="13">
        <f t="shared" si="828"/>
        <v>7.5794685302555515E-6</v>
      </c>
      <c r="BF511" s="13">
        <f t="shared" si="829"/>
        <v>2.0556685796402228E-6</v>
      </c>
      <c r="BG511" s="13">
        <f t="shared" si="830"/>
        <v>3.7168598233079331E-7</v>
      </c>
      <c r="BH511" s="13">
        <f t="shared" si="831"/>
        <v>5.0403480951213962E-8</v>
      </c>
      <c r="BI511" s="13">
        <f t="shared" si="832"/>
        <v>5.4680800735463509E-9</v>
      </c>
      <c r="BJ511" s="14">
        <f t="shared" si="833"/>
        <v>0.27421533906226597</v>
      </c>
      <c r="BK511" s="14">
        <f t="shared" si="834"/>
        <v>0.44128468217757916</v>
      </c>
      <c r="BL511" s="14">
        <f t="shared" si="835"/>
        <v>0.27486073547269069</v>
      </c>
      <c r="BM511" s="14">
        <f t="shared" si="836"/>
        <v>9.970158340682983E-2</v>
      </c>
      <c r="BN511" s="14">
        <f t="shared" si="837"/>
        <v>0.90029464881375665</v>
      </c>
    </row>
    <row r="512" spans="1:66" x14ac:dyDescent="0.25">
      <c r="A512" t="s">
        <v>350</v>
      </c>
      <c r="B512" t="s">
        <v>108</v>
      </c>
      <c r="C512" t="s">
        <v>98</v>
      </c>
      <c r="D512" s="11">
        <v>44429</v>
      </c>
      <c r="E512" s="10">
        <f>VLOOKUP(A512,home!$A$2:$E$405,3,FALSE)</f>
        <v>1.6389</v>
      </c>
      <c r="F512" s="10">
        <f>VLOOKUP(B512,home!$B$2:$E$405,3,FALSE)</f>
        <v>1.2202999999999999</v>
      </c>
      <c r="G512" s="10">
        <f>VLOOKUP(C512,away!$B$2:$E$405,4,FALSE)</f>
        <v>1.2202999999999999</v>
      </c>
      <c r="H512" s="10">
        <f>VLOOKUP(A512,away!$A$2:$E$405,3,FALSE)</f>
        <v>1.1943999999999999</v>
      </c>
      <c r="I512" s="10">
        <f>VLOOKUP(C512,away!$B$2:$E$405,3,FALSE)</f>
        <v>0.55820000000000003</v>
      </c>
      <c r="J512" s="10">
        <f>VLOOKUP(B512,home!$B$2:$E$405,4,FALSE)</f>
        <v>1.6745000000000001</v>
      </c>
      <c r="K512" s="12">
        <f t="shared" si="782"/>
        <v>2.440538582301</v>
      </c>
      <c r="L512" s="12">
        <f t="shared" si="783"/>
        <v>1.1164127269599999</v>
      </c>
      <c r="M512" s="13">
        <f t="shared" si="784"/>
        <v>2.8525658192673296E-2</v>
      </c>
      <c r="N512" s="13">
        <f t="shared" si="785"/>
        <v>6.9617969404749791E-2</v>
      </c>
      <c r="O512" s="13">
        <f t="shared" si="786"/>
        <v>3.1846407851211254E-2</v>
      </c>
      <c r="P512" s="13">
        <f t="shared" si="787"/>
        <v>7.7722387068574553E-2</v>
      </c>
      <c r="Q512" s="13">
        <f t="shared" si="788"/>
        <v>8.4952670176871234E-2</v>
      </c>
      <c r="R512" s="13">
        <f t="shared" si="789"/>
        <v>1.7776867516525557E-2</v>
      </c>
      <c r="S512" s="13">
        <f t="shared" si="790"/>
        <v>5.2941543108625574E-2</v>
      </c>
      <c r="T512" s="13">
        <f t="shared" si="791"/>
        <v>9.4842242174694266E-2</v>
      </c>
      <c r="U512" s="13">
        <f t="shared" si="792"/>
        <v>4.3385131046533978E-2</v>
      </c>
      <c r="V512" s="13">
        <f t="shared" si="793"/>
        <v>1.6027454136216833E-2</v>
      </c>
      <c r="W512" s="13">
        <f t="shared" si="794"/>
        <v>6.9110089745381922E-2</v>
      </c>
      <c r="X512" s="13">
        <f t="shared" si="795"/>
        <v>7.7155383753092152E-2</v>
      </c>
      <c r="Y512" s="13">
        <f t="shared" si="796"/>
        <v>4.3068626187717444E-2</v>
      </c>
      <c r="Z512" s="13">
        <f t="shared" si="797"/>
        <v>6.6154403803103121E-3</v>
      </c>
      <c r="AA512" s="13">
        <f t="shared" si="798"/>
        <v>1.614523748705932E-2</v>
      </c>
      <c r="AB512" s="13">
        <f t="shared" si="799"/>
        <v>1.9701537503790358E-2</v>
      </c>
      <c r="AC512" s="13">
        <f t="shared" si="800"/>
        <v>2.7293235130741466E-3</v>
      </c>
      <c r="AD512" s="13">
        <f t="shared" si="801"/>
        <v>4.2166460112472305E-2</v>
      </c>
      <c r="AE512" s="13">
        <f t="shared" si="802"/>
        <v>4.7075172720415268E-2</v>
      </c>
      <c r="AF512" s="13">
        <f t="shared" si="803"/>
        <v>2.6277660974455906E-2</v>
      </c>
      <c r="AG512" s="13">
        <f t="shared" si="804"/>
        <v>9.7789050488742302E-3</v>
      </c>
      <c r="AH512" s="13">
        <f t="shared" si="805"/>
        <v>1.8463904587558832E-3</v>
      </c>
      <c r="AI512" s="13">
        <f t="shared" si="806"/>
        <v>4.5061871525861764E-3</v>
      </c>
      <c r="AJ512" s="13">
        <f t="shared" si="807"/>
        <v>5.4987618024778242E-3</v>
      </c>
      <c r="AK512" s="13">
        <f t="shared" si="808"/>
        <v>4.4733134446100402E-3</v>
      </c>
      <c r="AL512" s="13">
        <f t="shared" si="809"/>
        <v>2.9745787050480056E-4</v>
      </c>
      <c r="AM512" s="13">
        <f t="shared" si="810"/>
        <v>2.0581774556708961E-2</v>
      </c>
      <c r="AN512" s="13">
        <f t="shared" si="811"/>
        <v>2.2977755058531391E-2</v>
      </c>
      <c r="AO512" s="13">
        <f t="shared" si="812"/>
        <v>1.2826329092156983E-2</v>
      </c>
      <c r="AP512" s="13">
        <f t="shared" si="813"/>
        <v>4.7731590128871192E-3</v>
      </c>
      <c r="AQ512" s="13">
        <f t="shared" si="814"/>
        <v>1.3322038674477522E-3</v>
      </c>
      <c r="AR512" s="13">
        <f t="shared" si="815"/>
        <v>4.1226676141851602E-4</v>
      </c>
      <c r="AS512" s="13">
        <f t="shared" si="816"/>
        <v>1.0061529374421699E-3</v>
      </c>
      <c r="AT512" s="13">
        <f t="shared" si="817"/>
        <v>1.2277775317615499E-3</v>
      </c>
      <c r="AU512" s="13">
        <f t="shared" si="818"/>
        <v>9.9881281224878469E-4</v>
      </c>
      <c r="AV512" s="13">
        <f t="shared" si="819"/>
        <v>6.0941030119743083E-4</v>
      </c>
      <c r="AW512" s="13">
        <f t="shared" si="820"/>
        <v>2.2513002535600781E-5</v>
      </c>
      <c r="AX512" s="13">
        <f t="shared" si="821"/>
        <v>8.3717691496448862E-3</v>
      </c>
      <c r="AY512" s="13">
        <f t="shared" si="822"/>
        <v>9.3463496258346448E-3</v>
      </c>
      <c r="AZ512" s="13">
        <f t="shared" si="823"/>
        <v>5.217191836449816E-3</v>
      </c>
      <c r="BA512" s="13">
        <f t="shared" si="824"/>
        <v>1.9415131217347967E-3</v>
      </c>
      <c r="BB512" s="13">
        <f t="shared" si="825"/>
        <v>5.4188248966614144E-4</v>
      </c>
      <c r="BC512" s="13">
        <f t="shared" si="826"/>
        <v>1.2099290159601015E-4</v>
      </c>
      <c r="BD512" s="13">
        <f t="shared" si="827"/>
        <v>7.6709976558368893E-5</v>
      </c>
      <c r="BE512" s="13">
        <f t="shared" si="828"/>
        <v>1.8721365743810459E-4</v>
      </c>
      <c r="BF512" s="13">
        <f t="shared" si="829"/>
        <v>2.2845107705568845E-4</v>
      </c>
      <c r="BG512" s="13">
        <f t="shared" si="830"/>
        <v>1.8584788924087546E-4</v>
      </c>
      <c r="BH512" s="13">
        <f t="shared" si="831"/>
        <v>1.1339223603288984E-4</v>
      </c>
      <c r="BI512" s="13">
        <f t="shared" si="832"/>
        <v>5.5347625394329853E-5</v>
      </c>
      <c r="BJ512" s="14">
        <f t="shared" si="833"/>
        <v>0.65207610101138325</v>
      </c>
      <c r="BK512" s="14">
        <f t="shared" si="834"/>
        <v>0.18759017351550383</v>
      </c>
      <c r="BL512" s="14">
        <f t="shared" si="835"/>
        <v>0.15028121706933903</v>
      </c>
      <c r="BM512" s="14">
        <f t="shared" si="836"/>
        <v>0.67679713514263184</v>
      </c>
      <c r="BN512" s="14">
        <f t="shared" si="837"/>
        <v>0.31044196021060572</v>
      </c>
    </row>
    <row r="513" spans="1:66" x14ac:dyDescent="0.25">
      <c r="A513" t="s">
        <v>339</v>
      </c>
      <c r="B513" t="s">
        <v>112</v>
      </c>
      <c r="C513" t="s">
        <v>116</v>
      </c>
      <c r="D513" s="11">
        <v>44429</v>
      </c>
      <c r="E513" s="10">
        <f>VLOOKUP(A513,home!$A$2:$E$405,3,FALSE)</f>
        <v>1.1719999999999999</v>
      </c>
      <c r="F513" s="10">
        <f>VLOOKUP(B513,home!$B$2:$E$405,3,FALSE)</f>
        <v>0.68259999999999998</v>
      </c>
      <c r="G513" s="10">
        <f>VLOOKUP(C513,away!$B$2:$E$405,4,FALSE)</f>
        <v>1.3652</v>
      </c>
      <c r="H513" s="10">
        <f>VLOOKUP(A513,away!$A$2:$E$405,3,FALSE)</f>
        <v>1.0484</v>
      </c>
      <c r="I513" s="10">
        <f>VLOOKUP(C513,away!$B$2:$E$405,3,FALSE)</f>
        <v>0.95379999999999998</v>
      </c>
      <c r="J513" s="10">
        <f>VLOOKUP(B513,home!$B$2:$E$405,4,FALSE)</f>
        <v>0.7631</v>
      </c>
      <c r="K513" s="12">
        <f t="shared" si="782"/>
        <v>1.09216982944</v>
      </c>
      <c r="L513" s="12">
        <f t="shared" si="783"/>
        <v>0.76307246735199996</v>
      </c>
      <c r="M513" s="13">
        <f t="shared" si="784"/>
        <v>0.15641503922097375</v>
      </c>
      <c r="N513" s="13">
        <f t="shared" si="785"/>
        <v>0.17083178670782179</v>
      </c>
      <c r="O513" s="13">
        <f t="shared" si="786"/>
        <v>0.11935600990930827</v>
      </c>
      <c r="P513" s="13">
        <f t="shared" si="787"/>
        <v>0.13035703298528814</v>
      </c>
      <c r="Q513" s="13">
        <f t="shared" si="788"/>
        <v>9.3288661675806059E-2</v>
      </c>
      <c r="R513" s="13">
        <f t="shared" si="789"/>
        <v>4.5538642487392804E-2</v>
      </c>
      <c r="S513" s="13">
        <f t="shared" si="790"/>
        <v>2.7160041856206799E-2</v>
      </c>
      <c r="T513" s="13">
        <f t="shared" si="791"/>
        <v>7.118600924092329E-2</v>
      </c>
      <c r="U513" s="13">
        <f t="shared" si="792"/>
        <v>4.9735931398384926E-2</v>
      </c>
      <c r="V513" s="13">
        <f t="shared" si="793"/>
        <v>2.515034139488303E-3</v>
      </c>
      <c r="W513" s="13">
        <f t="shared" si="794"/>
        <v>3.3962353903716998E-2</v>
      </c>
      <c r="X513" s="13">
        <f t="shared" si="795"/>
        <v>2.5915737190391155E-2</v>
      </c>
      <c r="Y513" s="13">
        <f t="shared" si="796"/>
        <v>9.8877927605588809E-3</v>
      </c>
      <c r="Z513" s="13">
        <f t="shared" si="797"/>
        <v>1.1583094760905148E-2</v>
      </c>
      <c r="AA513" s="13">
        <f t="shared" si="798"/>
        <v>1.2650706629405133E-2</v>
      </c>
      <c r="AB513" s="13">
        <f t="shared" si="799"/>
        <v>6.9083600508664392E-3</v>
      </c>
      <c r="AC513" s="13">
        <f t="shared" si="800"/>
        <v>1.3100258370026059E-4</v>
      </c>
      <c r="AD513" s="13">
        <f t="shared" si="801"/>
        <v>9.2731645676008764E-3</v>
      </c>
      <c r="AE513" s="13">
        <f t="shared" si="802"/>
        <v>7.0760965667603423E-3</v>
      </c>
      <c r="AF513" s="13">
        <f t="shared" si="803"/>
        <v>2.6997872332094144E-3</v>
      </c>
      <c r="AG513" s="13">
        <f t="shared" si="804"/>
        <v>6.8671110179017926E-4</v>
      </c>
      <c r="AH513" s="13">
        <f t="shared" si="805"/>
        <v>2.2096851746939788E-3</v>
      </c>
      <c r="AI513" s="13">
        <f t="shared" si="806"/>
        <v>2.4133514803616192E-3</v>
      </c>
      <c r="AJ513" s="13">
        <f t="shared" si="807"/>
        <v>1.3178948373426603E-3</v>
      </c>
      <c r="AK513" s="13">
        <f t="shared" si="808"/>
        <v>4.7978832657346329E-4</v>
      </c>
      <c r="AL513" s="13">
        <f t="shared" si="809"/>
        <v>4.3671268976757016E-6</v>
      </c>
      <c r="AM513" s="13">
        <f t="shared" si="810"/>
        <v>2.0255741128331404E-3</v>
      </c>
      <c r="AN513" s="13">
        <f t="shared" si="811"/>
        <v>1.545659836083923E-3</v>
      </c>
      <c r="AO513" s="13">
        <f t="shared" si="812"/>
        <v>5.8972523240372336E-4</v>
      </c>
      <c r="AP513" s="13">
        <f t="shared" si="813"/>
        <v>1.5000102938334694E-4</v>
      </c>
      <c r="AQ513" s="13">
        <f t="shared" si="814"/>
        <v>2.8615413899222597E-5</v>
      </c>
      <c r="AR513" s="13">
        <f t="shared" si="815"/>
        <v>3.37229983664974E-4</v>
      </c>
      <c r="AS513" s="13">
        <f t="shared" si="816"/>
        <v>3.6831241374142858E-4</v>
      </c>
      <c r="AT513" s="13">
        <f t="shared" si="817"/>
        <v>2.0112985304830534E-4</v>
      </c>
      <c r="AU513" s="13">
        <f t="shared" si="818"/>
        <v>7.3222652433019975E-5</v>
      </c>
      <c r="AV513" s="13">
        <f t="shared" si="819"/>
        <v>1.9992892954728956E-5</v>
      </c>
      <c r="AW513" s="13">
        <f t="shared" si="820"/>
        <v>1.0109956105076841E-7</v>
      </c>
      <c r="AX513" s="13">
        <f t="shared" si="821"/>
        <v>3.6871182222184164E-4</v>
      </c>
      <c r="AY513" s="13">
        <f t="shared" si="822"/>
        <v>2.8135383992467265E-4</v>
      </c>
      <c r="AZ513" s="13">
        <f t="shared" si="823"/>
        <v>1.0734668441513978E-4</v>
      </c>
      <c r="BA513" s="13">
        <f t="shared" si="824"/>
        <v>2.7304433112905737E-5</v>
      </c>
      <c r="BB513" s="13">
        <f t="shared" si="825"/>
        <v>5.2088152862781561E-6</v>
      </c>
      <c r="BC513" s="13">
        <f t="shared" si="826"/>
        <v>7.9494070649621759E-7</v>
      </c>
      <c r="BD513" s="13">
        <f t="shared" si="827"/>
        <v>4.2888485950051032E-5</v>
      </c>
      <c r="BE513" s="13">
        <f t="shared" si="828"/>
        <v>4.6841510385007065E-5</v>
      </c>
      <c r="BF513" s="13">
        <f t="shared" si="829"/>
        <v>2.557944220395257E-5</v>
      </c>
      <c r="BG513" s="13">
        <f t="shared" si="830"/>
        <v>9.3123650096870737E-6</v>
      </c>
      <c r="BH513" s="13">
        <f t="shared" si="831"/>
        <v>2.5426710260782383E-6</v>
      </c>
      <c r="BI513" s="13">
        <f t="shared" si="832"/>
        <v>5.5540571617478005E-7</v>
      </c>
      <c r="BJ513" s="14">
        <f t="shared" si="833"/>
        <v>0.42993839710884962</v>
      </c>
      <c r="BK513" s="14">
        <f t="shared" si="834"/>
        <v>0.31686387175247954</v>
      </c>
      <c r="BL513" s="14">
        <f t="shared" si="835"/>
        <v>0.2417379779704627</v>
      </c>
      <c r="BM513" s="14">
        <f t="shared" si="836"/>
        <v>0.28405491586574272</v>
      </c>
      <c r="BN513" s="14">
        <f t="shared" si="837"/>
        <v>0.71578717298659078</v>
      </c>
    </row>
    <row r="514" spans="1:66" x14ac:dyDescent="0.25">
      <c r="A514" t="s">
        <v>339</v>
      </c>
      <c r="B514" t="s">
        <v>122</v>
      </c>
      <c r="C514" t="s">
        <v>113</v>
      </c>
      <c r="D514" s="11">
        <v>44429</v>
      </c>
      <c r="E514" s="10">
        <f>VLOOKUP(A514,home!$A$2:$E$405,3,FALSE)</f>
        <v>1.1719999999999999</v>
      </c>
      <c r="F514" s="10">
        <f>VLOOKUP(B514,home!$B$2:$E$405,3,FALSE)</f>
        <v>0.66359999999999997</v>
      </c>
      <c r="G514" s="10">
        <f>VLOOKUP(C514,away!$B$2:$E$405,4,FALSE)</f>
        <v>1.5168999999999999</v>
      </c>
      <c r="H514" s="10">
        <f>VLOOKUP(A514,away!$A$2:$E$405,3,FALSE)</f>
        <v>1.0484</v>
      </c>
      <c r="I514" s="10">
        <f>VLOOKUP(C514,away!$B$2:$E$405,3,FALSE)</f>
        <v>1.0598000000000001</v>
      </c>
      <c r="J514" s="10">
        <f>VLOOKUP(B514,home!$B$2:$E$405,4,FALSE)</f>
        <v>0.7419</v>
      </c>
      <c r="K514" s="12">
        <f t="shared" si="782"/>
        <v>1.1797525924799999</v>
      </c>
      <c r="L514" s="12">
        <f t="shared" si="783"/>
        <v>0.82432087600800008</v>
      </c>
      <c r="M514" s="13">
        <f t="shared" si="784"/>
        <v>0.13478512052102037</v>
      </c>
      <c r="N514" s="13">
        <f t="shared" si="785"/>
        <v>0.15901309536240302</v>
      </c>
      <c r="O514" s="13">
        <f t="shared" si="786"/>
        <v>0.11110618862073138</v>
      </c>
      <c r="P514" s="13">
        <f t="shared" si="787"/>
        <v>0.13107781406587971</v>
      </c>
      <c r="Q514" s="13">
        <f t="shared" si="788"/>
        <v>9.3798055746032213E-2</v>
      </c>
      <c r="R514" s="13">
        <f t="shared" si="789"/>
        <v>4.5793575366875693E-2</v>
      </c>
      <c r="S514" s="13">
        <f t="shared" si="790"/>
        <v>3.1868119555544368E-2</v>
      </c>
      <c r="T514" s="13">
        <f t="shared" si="791"/>
        <v>7.7319695480416506E-2</v>
      </c>
      <c r="U514" s="13">
        <f t="shared" si="792"/>
        <v>5.4025089257999863E-2</v>
      </c>
      <c r="V514" s="13">
        <f t="shared" si="793"/>
        <v>3.4435085626857423E-3</v>
      </c>
      <c r="W514" s="13">
        <f t="shared" si="794"/>
        <v>3.6886166478655023E-2</v>
      </c>
      <c r="X514" s="13">
        <f t="shared" si="795"/>
        <v>3.0406037064261832E-2</v>
      </c>
      <c r="Y514" s="13">
        <f t="shared" si="796"/>
        <v>1.2532165554372017E-2</v>
      </c>
      <c r="Z514" s="13">
        <f t="shared" si="797"/>
        <v>1.2582866720653783E-2</v>
      </c>
      <c r="AA514" s="13">
        <f t="shared" si="798"/>
        <v>1.4844669634521615E-2</v>
      </c>
      <c r="AB514" s="13">
        <f t="shared" si="799"/>
        <v>8.7565187429180045E-3</v>
      </c>
      <c r="AC514" s="13">
        <f t="shared" si="800"/>
        <v>2.0929961212020132E-4</v>
      </c>
      <c r="AD514" s="13">
        <f t="shared" si="801"/>
        <v>1.0879137632460536E-2</v>
      </c>
      <c r="AE514" s="13">
        <f t="shared" si="802"/>
        <v>8.9679002634014699E-3</v>
      </c>
      <c r="AF514" s="13">
        <f t="shared" si="803"/>
        <v>3.6962137005397367E-3</v>
      </c>
      <c r="AG514" s="13">
        <f t="shared" si="804"/>
        <v>1.0156220385138959E-3</v>
      </c>
      <c r="AH514" s="13">
        <f t="shared" si="805"/>
        <v>2.5930799294653084E-3</v>
      </c>
      <c r="AI514" s="13">
        <f t="shared" si="806"/>
        <v>3.0591927692945535E-3</v>
      </c>
      <c r="AJ514" s="13">
        <f t="shared" si="807"/>
        <v>1.80454530023566E-3</v>
      </c>
      <c r="AK514" s="13">
        <f t="shared" si="808"/>
        <v>7.0963899873353984E-4</v>
      </c>
      <c r="AL514" s="13">
        <f t="shared" si="809"/>
        <v>8.1417104604729507E-6</v>
      </c>
      <c r="AM514" s="13">
        <f t="shared" si="810"/>
        <v>2.5669381651684062E-3</v>
      </c>
      <c r="AN514" s="13">
        <f t="shared" si="811"/>
        <v>2.115980716969989E-3</v>
      </c>
      <c r="AO514" s="13">
        <f t="shared" si="812"/>
        <v>8.7212353911436875E-4</v>
      </c>
      <c r="AP514" s="13">
        <f t="shared" si="813"/>
        <v>2.3963654658331793E-4</v>
      </c>
      <c r="AQ514" s="13">
        <f t="shared" si="814"/>
        <v>4.9384352000773127E-5</v>
      </c>
      <c r="AR514" s="13">
        <f t="shared" si="815"/>
        <v>4.2750598380312144E-4</v>
      </c>
      <c r="AS514" s="13">
        <f t="shared" si="816"/>
        <v>5.0435129269244536E-4</v>
      </c>
      <c r="AT514" s="13">
        <f t="shared" si="817"/>
        <v>2.9750487253727586E-4</v>
      </c>
      <c r="AU514" s="13">
        <f t="shared" si="818"/>
        <v>1.1699404821709438E-4</v>
      </c>
      <c r="AV514" s="13">
        <f t="shared" si="819"/>
        <v>3.4506007922211814E-5</v>
      </c>
      <c r="AW514" s="13">
        <f t="shared" si="820"/>
        <v>2.1993806095682377E-7</v>
      </c>
      <c r="AX514" s="13">
        <f t="shared" si="821"/>
        <v>5.0472532584888024E-4</v>
      </c>
      <c r="AY514" s="13">
        <f t="shared" si="822"/>
        <v>4.1605562274717222E-4</v>
      </c>
      <c r="AZ514" s="13">
        <f t="shared" si="823"/>
        <v>1.7148166770550151E-4</v>
      </c>
      <c r="BA514" s="13">
        <f t="shared" si="824"/>
        <v>4.711863951410393E-5</v>
      </c>
      <c r="BB514" s="13">
        <f t="shared" si="825"/>
        <v>9.7102195501428265E-6</v>
      </c>
      <c r="BC514" s="13">
        <f t="shared" si="826"/>
        <v>1.6008673371607495E-6</v>
      </c>
      <c r="BD514" s="13">
        <f t="shared" si="827"/>
        <v>5.8733684511208459E-5</v>
      </c>
      <c r="BE514" s="13">
        <f t="shared" si="828"/>
        <v>6.9291216568000605E-5</v>
      </c>
      <c r="BF514" s="13">
        <f t="shared" si="829"/>
        <v>4.0873246191095918E-5</v>
      </c>
      <c r="BG514" s="13">
        <f t="shared" si="830"/>
        <v>1.6073439385672896E-5</v>
      </c>
      <c r="BH514" s="13">
        <f t="shared" si="831"/>
        <v>4.7406704463294365E-6</v>
      </c>
      <c r="BI514" s="13">
        <f t="shared" si="832"/>
        <v>1.1185636498300929E-6</v>
      </c>
      <c r="BJ514" s="14">
        <f t="shared" si="833"/>
        <v>0.44150884498359599</v>
      </c>
      <c r="BK514" s="14">
        <f t="shared" si="834"/>
        <v>0.30180805965045798</v>
      </c>
      <c r="BL514" s="14">
        <f t="shared" si="835"/>
        <v>0.24426419164669994</v>
      </c>
      <c r="BM514" s="14">
        <f t="shared" si="836"/>
        <v>0.32417427763377915</v>
      </c>
      <c r="BN514" s="14">
        <f t="shared" si="837"/>
        <v>0.67557384968294232</v>
      </c>
    </row>
    <row r="515" spans="1:66" x14ac:dyDescent="0.25">
      <c r="A515" t="s">
        <v>341</v>
      </c>
      <c r="B515" t="s">
        <v>151</v>
      </c>
      <c r="C515" t="s">
        <v>147</v>
      </c>
      <c r="D515" s="11">
        <v>44429</v>
      </c>
      <c r="E515" s="10">
        <f>VLOOKUP(A515,home!$A$2:$E$405,3,FALSE)</f>
        <v>1.3095000000000001</v>
      </c>
      <c r="F515" s="10">
        <f>VLOOKUP(B515,home!$B$2:$E$405,3,FALSE)</f>
        <v>0.76370000000000005</v>
      </c>
      <c r="G515" s="10">
        <f>VLOOKUP(C515,away!$B$2:$E$405,4,FALSE)</f>
        <v>1.7181999999999999</v>
      </c>
      <c r="H515" s="10">
        <f>VLOOKUP(A515,away!$A$2:$E$405,3,FALSE)</f>
        <v>1.2142999999999999</v>
      </c>
      <c r="I515" s="10">
        <f>VLOOKUP(C515,away!$B$2:$E$405,3,FALSE)</f>
        <v>1.4412</v>
      </c>
      <c r="J515" s="10">
        <f>VLOOKUP(B515,home!$B$2:$E$405,4,FALSE)</f>
        <v>1.3725000000000001</v>
      </c>
      <c r="K515" s="12">
        <f t="shared" si="782"/>
        <v>1.7183119407300003</v>
      </c>
      <c r="L515" s="12">
        <f t="shared" si="783"/>
        <v>2.4019424721</v>
      </c>
      <c r="M515" s="13">
        <f t="shared" si="784"/>
        <v>1.6240382154734449E-2</v>
      </c>
      <c r="N515" s="13">
        <f t="shared" si="785"/>
        <v>2.7906042578498609E-2</v>
      </c>
      <c r="O515" s="13">
        <f t="shared" si="786"/>
        <v>3.9008463660591582E-2</v>
      </c>
      <c r="P515" s="13">
        <f t="shared" si="787"/>
        <v>6.7028708897526809E-2</v>
      </c>
      <c r="Q515" s="13">
        <f t="shared" si="788"/>
        <v>2.3975643090576988E-2</v>
      </c>
      <c r="R515" s="13">
        <f t="shared" si="789"/>
        <v>4.6848042818872192E-2</v>
      </c>
      <c r="S515" s="13">
        <f t="shared" si="790"/>
        <v>6.9161670175963544E-2</v>
      </c>
      <c r="T515" s="13">
        <f t="shared" si="791"/>
        <v>5.7588115435167765E-2</v>
      </c>
      <c r="U515" s="13">
        <f t="shared" si="792"/>
        <v>8.0499551375498413E-2</v>
      </c>
      <c r="V515" s="13">
        <f t="shared" si="793"/>
        <v>3.1716669205074863E-2</v>
      </c>
      <c r="W515" s="13">
        <f t="shared" si="794"/>
        <v>1.3732544603073051E-2</v>
      </c>
      <c r="X515" s="13">
        <f t="shared" si="795"/>
        <v>3.2984782132128798E-2</v>
      </c>
      <c r="Y515" s="13">
        <f t="shared" si="796"/>
        <v>3.9613774568062685E-2</v>
      </c>
      <c r="Z515" s="13">
        <f t="shared" si="797"/>
        <v>3.7508767927136172E-2</v>
      </c>
      <c r="AA515" s="13">
        <f t="shared" si="798"/>
        <v>6.4451763811268548E-2</v>
      </c>
      <c r="AB515" s="13">
        <f t="shared" si="799"/>
        <v>5.5374117679006234E-2</v>
      </c>
      <c r="AC515" s="13">
        <f t="shared" si="800"/>
        <v>8.1814861524300668E-3</v>
      </c>
      <c r="AD515" s="13">
        <f t="shared" si="801"/>
        <v>5.8991988420169349E-3</v>
      </c>
      <c r="AE515" s="13">
        <f t="shared" si="802"/>
        <v>1.4169536250003611E-2</v>
      </c>
      <c r="AF515" s="13">
        <f t="shared" si="803"/>
        <v>1.7017205464422126E-2</v>
      </c>
      <c r="AG515" s="13">
        <f t="shared" si="804"/>
        <v>1.3624782853815902E-2</v>
      </c>
      <c r="AH515" s="13">
        <f t="shared" si="805"/>
        <v>2.2523475690082669E-2</v>
      </c>
      <c r="AI515" s="13">
        <f t="shared" si="806"/>
        <v>3.8702357225010933E-2</v>
      </c>
      <c r="AJ515" s="13">
        <f t="shared" si="807"/>
        <v>3.3251361277067147E-2</v>
      </c>
      <c r="AK515" s="13">
        <f t="shared" si="808"/>
        <v>1.9045403709303872E-2</v>
      </c>
      <c r="AL515" s="13">
        <f t="shared" si="809"/>
        <v>1.3506934712136994E-3</v>
      </c>
      <c r="AM515" s="13">
        <f t="shared" si="810"/>
        <v>2.0273327621956592E-3</v>
      </c>
      <c r="AN515" s="13">
        <f t="shared" si="811"/>
        <v>4.8695366665975626E-3</v>
      </c>
      <c r="AO515" s="13">
        <f t="shared" si="812"/>
        <v>5.8481734694744731E-3</v>
      </c>
      <c r="AP515" s="13">
        <f t="shared" si="813"/>
        <v>4.6823254135130495E-3</v>
      </c>
      <c r="AQ515" s="13">
        <f t="shared" si="814"/>
        <v>2.8116690697275481E-3</v>
      </c>
      <c r="AR515" s="13">
        <f t="shared" si="815"/>
        <v>1.0820018575864289E-2</v>
      </c>
      <c r="AS515" s="13">
        <f t="shared" si="816"/>
        <v>1.8592167117828018E-2</v>
      </c>
      <c r="AT515" s="13">
        <f t="shared" si="817"/>
        <v>1.5973571381305781E-2</v>
      </c>
      <c r="AU515" s="13">
        <f t="shared" si="818"/>
        <v>9.1491928135335743E-3</v>
      </c>
      <c r="AV515" s="13">
        <f t="shared" si="819"/>
        <v>3.9302918148839605E-3</v>
      </c>
      <c r="AW515" s="13">
        <f t="shared" si="820"/>
        <v>1.5485274544030464E-4</v>
      </c>
      <c r="AX515" s="13">
        <f t="shared" si="821"/>
        <v>5.8059834885232234E-4</v>
      </c>
      <c r="AY515" s="13">
        <f t="shared" si="822"/>
        <v>1.3945638333395251E-3</v>
      </c>
      <c r="AZ515" s="13">
        <f t="shared" si="823"/>
        <v>1.6748310506763961E-3</v>
      </c>
      <c r="BA515" s="13">
        <f t="shared" si="824"/>
        <v>1.3409492780705012E-3</v>
      </c>
      <c r="BB515" s="13">
        <f t="shared" si="825"/>
        <v>8.0522075598234264E-4</v>
      </c>
      <c r="BC515" s="13">
        <f t="shared" si="826"/>
        <v>3.8681878664209194E-4</v>
      </c>
      <c r="BD515" s="13">
        <f t="shared" si="827"/>
        <v>4.3315103610465609E-3</v>
      </c>
      <c r="BE515" s="13">
        <f t="shared" si="828"/>
        <v>7.4428859747820196E-3</v>
      </c>
      <c r="BF515" s="13">
        <f t="shared" si="829"/>
        <v>6.3945999219798969E-3</v>
      </c>
      <c r="BG515" s="13">
        <f t="shared" si="830"/>
        <v>3.6626391340430606E-3</v>
      </c>
      <c r="BH515" s="13">
        <f t="shared" si="831"/>
        <v>1.5733891396527944E-3</v>
      </c>
      <c r="BI515" s="13">
        <f t="shared" si="832"/>
        <v>5.4071466921606004E-4</v>
      </c>
      <c r="BJ515" s="14">
        <f t="shared" si="833"/>
        <v>0.27293364525283798</v>
      </c>
      <c r="BK515" s="14">
        <f t="shared" si="834"/>
        <v>0.19507417389028295</v>
      </c>
      <c r="BL515" s="14">
        <f t="shared" si="835"/>
        <v>0.48211551815083759</v>
      </c>
      <c r="BM515" s="14">
        <f t="shared" si="836"/>
        <v>0.7653851109323947</v>
      </c>
      <c r="BN515" s="14">
        <f t="shared" si="837"/>
        <v>0.22100728320080062</v>
      </c>
    </row>
    <row r="516" spans="1:66" x14ac:dyDescent="0.25">
      <c r="A516" t="s">
        <v>351</v>
      </c>
      <c r="B516" t="s">
        <v>161</v>
      </c>
      <c r="C516" t="s">
        <v>160</v>
      </c>
      <c r="D516" s="11">
        <v>44429</v>
      </c>
      <c r="E516" s="10">
        <f>VLOOKUP(A516,home!$A$2:$E$405,3,FALSE)</f>
        <v>1.2019</v>
      </c>
      <c r="F516" s="10">
        <f>VLOOKUP(B516,home!$B$2:$E$405,3,FALSE)</f>
        <v>1.3867</v>
      </c>
      <c r="G516" s="10">
        <f>VLOOKUP(C516,away!$B$2:$E$405,4,FALSE)</f>
        <v>1.3311999999999999</v>
      </c>
      <c r="H516" s="10">
        <f>VLOOKUP(A516,away!$A$2:$E$405,3,FALSE)</f>
        <v>1.1635</v>
      </c>
      <c r="I516" s="10">
        <f>VLOOKUP(C516,away!$B$2:$E$405,3,FALSE)</f>
        <v>0.60160000000000002</v>
      </c>
      <c r="J516" s="10">
        <f>VLOOKUP(B516,home!$B$2:$E$405,4,FALSE)</f>
        <v>0.57299999999999995</v>
      </c>
      <c r="K516" s="12">
        <f t="shared" si="782"/>
        <v>2.2186774005759999</v>
      </c>
      <c r="L516" s="12">
        <f t="shared" si="783"/>
        <v>0.40107799679999995</v>
      </c>
      <c r="M516" s="13">
        <f t="shared" si="784"/>
        <v>7.2820672776809287E-2</v>
      </c>
      <c r="N516" s="13">
        <f t="shared" si="785"/>
        <v>0.16156558098464671</v>
      </c>
      <c r="O516" s="13">
        <f t="shared" si="786"/>
        <v>2.9206769562950957E-2</v>
      </c>
      <c r="P516" s="13">
        <f t="shared" si="787"/>
        <v>6.4800399573150272E-2</v>
      </c>
      <c r="Q516" s="13">
        <f t="shared" si="788"/>
        <v>0.17923095162078362</v>
      </c>
      <c r="R516" s="13">
        <f t="shared" si="789"/>
        <v>5.85709631465379E-3</v>
      </c>
      <c r="S516" s="13">
        <f t="shared" si="790"/>
        <v>1.4415864426678266E-2</v>
      </c>
      <c r="T516" s="13">
        <f t="shared" si="791"/>
        <v>7.1885591040621588E-2</v>
      </c>
      <c r="U516" s="13">
        <f t="shared" si="792"/>
        <v>1.2995007226319339E-2</v>
      </c>
      <c r="V516" s="13">
        <f t="shared" si="793"/>
        <v>1.4253488732736898E-3</v>
      </c>
      <c r="W516" s="13">
        <f t="shared" si="794"/>
        <v>0.13255188728158765</v>
      </c>
      <c r="X516" s="13">
        <f t="shared" si="795"/>
        <v>5.3163645422958566E-2</v>
      </c>
      <c r="Y516" s="13">
        <f t="shared" si="796"/>
        <v>1.0661384204412854E-2</v>
      </c>
      <c r="Z516" s="13">
        <f t="shared" si="797"/>
        <v>7.8305081898200155E-4</v>
      </c>
      <c r="AA516" s="13">
        <f t="shared" si="798"/>
        <v>1.7373371555778952E-3</v>
      </c>
      <c r="AB516" s="13">
        <f t="shared" si="799"/>
        <v>1.9272953421308333E-3</v>
      </c>
      <c r="AC516" s="13">
        <f t="shared" si="800"/>
        <v>7.9272798675557665E-5</v>
      </c>
      <c r="AD516" s="13">
        <f t="shared" si="801"/>
        <v>7.3522469178838992E-2</v>
      </c>
      <c r="AE516" s="13">
        <f t="shared" si="802"/>
        <v>2.9488244658038482E-2</v>
      </c>
      <c r="AF516" s="13">
        <f t="shared" si="803"/>
        <v>5.9135430482971868E-3</v>
      </c>
      <c r="AG516" s="13">
        <f t="shared" si="804"/>
        <v>7.9059733326720049E-4</v>
      </c>
      <c r="AH516" s="13">
        <f t="shared" si="805"/>
        <v>7.8516113467475113E-5</v>
      </c>
      <c r="AI516" s="13">
        <f t="shared" si="806"/>
        <v>1.7420192653134795E-4</v>
      </c>
      <c r="AJ516" s="13">
        <f t="shared" si="807"/>
        <v>1.9324893876595124E-4</v>
      </c>
      <c r="AK516" s="13">
        <f t="shared" si="808"/>
        <v>1.4291901770843707E-4</v>
      </c>
      <c r="AL516" s="13">
        <f t="shared" si="809"/>
        <v>2.8216762265860011E-6</v>
      </c>
      <c r="AM516" s="13">
        <f t="shared" si="810"/>
        <v>3.2624528160327064E-2</v>
      </c>
      <c r="AN516" s="13">
        <f t="shared" si="811"/>
        <v>1.3084980401089167E-2</v>
      </c>
      <c r="AO516" s="13">
        <f t="shared" si="812"/>
        <v>2.6240488637180514E-3</v>
      </c>
      <c r="AP516" s="13">
        <f t="shared" si="813"/>
        <v>3.5081608725511741E-4</v>
      </c>
      <c r="AQ516" s="13">
        <f t="shared" si="814"/>
        <v>3.5176153380374113E-5</v>
      </c>
      <c r="AR516" s="13">
        <f t="shared" si="815"/>
        <v>6.2982171012112883E-6</v>
      </c>
      <c r="AS516" s="13">
        <f t="shared" si="816"/>
        <v>1.397371194637877E-5</v>
      </c>
      <c r="AT516" s="13">
        <f t="shared" si="817"/>
        <v>1.5501579448794725E-5</v>
      </c>
      <c r="AU516" s="13">
        <f t="shared" si="818"/>
        <v>1.1464334665424741E-5</v>
      </c>
      <c r="AV516" s="13">
        <f t="shared" si="819"/>
        <v>6.3589150587044752E-6</v>
      </c>
      <c r="AW516" s="13">
        <f t="shared" si="820"/>
        <v>6.9747344163152654E-8</v>
      </c>
      <c r="AX516" s="13">
        <f t="shared" si="821"/>
        <v>1.2063883888962167E-2</v>
      </c>
      <c r="AY516" s="13">
        <f t="shared" si="822"/>
        <v>4.8385583838127392E-3</v>
      </c>
      <c r="AZ516" s="13">
        <f t="shared" si="823"/>
        <v>9.7031965198972933E-4</v>
      </c>
      <c r="BA516" s="13">
        <f t="shared" si="824"/>
        <v>1.2972462075857126E-4</v>
      </c>
      <c r="BB516" s="13">
        <f t="shared" si="825"/>
        <v>1.3007422757371859E-5</v>
      </c>
      <c r="BC516" s="13">
        <f t="shared" si="826"/>
        <v>1.043398212611488E-6</v>
      </c>
      <c r="BD516" s="13">
        <f t="shared" si="827"/>
        <v>4.2101271639422082E-7</v>
      </c>
      <c r="BE516" s="13">
        <f t="shared" si="828"/>
        <v>9.3409139921897052E-7</v>
      </c>
      <c r="BF516" s="13">
        <f t="shared" si="829"/>
        <v>1.0362237387597721E-6</v>
      </c>
      <c r="BG516" s="13">
        <f t="shared" si="830"/>
        <v>7.6634873037555845E-7</v>
      </c>
      <c r="BH516" s="13">
        <f t="shared" si="831"/>
        <v>4.2507015226109066E-7</v>
      </c>
      <c r="BI516" s="13">
        <f t="shared" si="832"/>
        <v>1.8861870809621593E-7</v>
      </c>
      <c r="BJ516" s="14">
        <f t="shared" si="833"/>
        <v>0.78550998180571563</v>
      </c>
      <c r="BK516" s="14">
        <f t="shared" si="834"/>
        <v>0.15838293850862645</v>
      </c>
      <c r="BL516" s="14">
        <f t="shared" si="835"/>
        <v>5.2369759721771651E-2</v>
      </c>
      <c r="BM516" s="14">
        <f t="shared" si="836"/>
        <v>0.47872577138563249</v>
      </c>
      <c r="BN516" s="14">
        <f t="shared" si="837"/>
        <v>0.51348147083299467</v>
      </c>
    </row>
    <row r="517" spans="1:66" x14ac:dyDescent="0.25">
      <c r="A517" t="s">
        <v>342</v>
      </c>
      <c r="B517" t="s">
        <v>174</v>
      </c>
      <c r="C517" t="s">
        <v>168</v>
      </c>
      <c r="D517" s="11">
        <v>44429</v>
      </c>
      <c r="E517" s="10">
        <f>VLOOKUP(A517,home!$A$2:$E$405,3,FALSE)</f>
        <v>1.3226</v>
      </c>
      <c r="F517" s="10">
        <f>VLOOKUP(B517,home!$B$2:$E$405,3,FALSE)</f>
        <v>1.0309999999999999</v>
      </c>
      <c r="G517" s="10">
        <f>VLOOKUP(C517,away!$B$2:$E$405,4,FALSE)</f>
        <v>0.75609999999999999</v>
      </c>
      <c r="H517" s="10">
        <f>VLOOKUP(A517,away!$A$2:$E$405,3,FALSE)</f>
        <v>1.2016</v>
      </c>
      <c r="I517" s="10">
        <f>VLOOKUP(C517,away!$B$2:$E$405,3,FALSE)</f>
        <v>0.97089999999999999</v>
      </c>
      <c r="J517" s="10">
        <f>VLOOKUP(B517,home!$B$2:$E$405,4,FALSE)</f>
        <v>0.68089999999999995</v>
      </c>
      <c r="K517" s="12">
        <f t="shared" si="782"/>
        <v>1.0310184136599998</v>
      </c>
      <c r="L517" s="12">
        <f t="shared" si="783"/>
        <v>0.794360709296</v>
      </c>
      <c r="M517" s="13">
        <f t="shared" si="784"/>
        <v>0.16115653440475672</v>
      </c>
      <c r="N517" s="13">
        <f t="shared" si="785"/>
        <v>0.16615535445293544</v>
      </c>
      <c r="O517" s="13">
        <f t="shared" si="786"/>
        <v>0.12801641897744778</v>
      </c>
      <c r="P517" s="13">
        <f t="shared" si="787"/>
        <v>0.13198728521656208</v>
      </c>
      <c r="Q517" s="13">
        <f t="shared" si="788"/>
        <v>8.5654614984590233E-2</v>
      </c>
      <c r="R517" s="13">
        <f t="shared" si="789"/>
        <v>5.0845606690229667E-2</v>
      </c>
      <c r="S517" s="13">
        <f t="shared" si="790"/>
        <v>2.7024413752725743E-2</v>
      </c>
      <c r="T517" s="13">
        <f t="shared" si="791"/>
        <v>6.804066071363489E-2</v>
      </c>
      <c r="U517" s="13">
        <f t="shared" si="792"/>
        <v>5.2422756751340858E-2</v>
      </c>
      <c r="V517" s="13">
        <f t="shared" si="793"/>
        <v>2.4592232080207824E-3</v>
      </c>
      <c r="W517" s="13">
        <f t="shared" si="794"/>
        <v>2.9437161754690095E-2</v>
      </c>
      <c r="X517" s="13">
        <f t="shared" si="795"/>
        <v>2.3383724691116707E-2</v>
      </c>
      <c r="Y517" s="13">
        <f t="shared" si="796"/>
        <v>9.2875560658089284E-3</v>
      </c>
      <c r="Z517" s="13">
        <f t="shared" si="797"/>
        <v>1.3463250731678759E-2</v>
      </c>
      <c r="AA517" s="13">
        <f t="shared" si="798"/>
        <v>1.3880859412082265E-2</v>
      </c>
      <c r="AB517" s="13">
        <f t="shared" si="799"/>
        <v>7.1557108256412663E-3</v>
      </c>
      <c r="AC517" s="13">
        <f t="shared" si="800"/>
        <v>1.2588156763512193E-4</v>
      </c>
      <c r="AD517" s="13">
        <f t="shared" si="801"/>
        <v>7.5875639537433485E-3</v>
      </c>
      <c r="AE517" s="13">
        <f t="shared" si="802"/>
        <v>6.0272626841243286E-3</v>
      </c>
      <c r="AF517" s="13">
        <f t="shared" si="803"/>
        <v>2.3939103304371572E-3</v>
      </c>
      <c r="AG517" s="13">
        <f t="shared" si="804"/>
        <v>6.338761026923606E-4</v>
      </c>
      <c r="AH517" s="13">
        <f t="shared" si="805"/>
        <v>2.6736693501615573E-3</v>
      </c>
      <c r="AI517" s="13">
        <f t="shared" si="806"/>
        <v>2.7566023320549312E-3</v>
      </c>
      <c r="AJ517" s="13">
        <f t="shared" si="807"/>
        <v>1.4210538817433654E-3</v>
      </c>
      <c r="AK517" s="13">
        <f t="shared" si="808"/>
        <v>4.8837757296014321E-4</v>
      </c>
      <c r="AL517" s="13">
        <f t="shared" si="809"/>
        <v>4.1238827658667736E-6</v>
      </c>
      <c r="AM517" s="13">
        <f t="shared" si="810"/>
        <v>1.5645836302264535E-3</v>
      </c>
      <c r="AN517" s="13">
        <f t="shared" si="811"/>
        <v>1.2428437622595961E-3</v>
      </c>
      <c r="AO517" s="13">
        <f t="shared" si="812"/>
        <v>4.9363312626632102E-4</v>
      </c>
      <c r="AP517" s="13">
        <f t="shared" si="813"/>
        <v>1.3070758677097223E-4</v>
      </c>
      <c r="AQ517" s="13">
        <f t="shared" si="814"/>
        <v>2.5957242834439489E-5</v>
      </c>
      <c r="AR517" s="13">
        <f t="shared" si="815"/>
        <v>4.2477157628346203E-4</v>
      </c>
      <c r="AS517" s="13">
        <f t="shared" si="816"/>
        <v>4.3794731674763263E-4</v>
      </c>
      <c r="AT517" s="13">
        <f t="shared" si="817"/>
        <v>2.2576587388989879E-4</v>
      </c>
      <c r="AU517" s="13">
        <f t="shared" si="818"/>
        <v>7.7589591052175687E-5</v>
      </c>
      <c r="AV517" s="13">
        <f t="shared" si="819"/>
        <v>1.9999074270785569E-5</v>
      </c>
      <c r="AW517" s="13">
        <f t="shared" si="820"/>
        <v>9.3818392304195636E-8</v>
      </c>
      <c r="AX517" s="13">
        <f t="shared" si="821"/>
        <v>2.6885242207908016E-4</v>
      </c>
      <c r="AY517" s="13">
        <f t="shared" si="822"/>
        <v>2.1356580069868566E-4</v>
      </c>
      <c r="AZ517" s="13">
        <f t="shared" si="823"/>
        <v>8.4824140462188064E-5</v>
      </c>
      <c r="BA517" s="13">
        <f t="shared" si="824"/>
        <v>2.2460321460989079E-5</v>
      </c>
      <c r="BB517" s="13">
        <f t="shared" si="825"/>
        <v>4.4603992216918634E-6</v>
      </c>
      <c r="BC517" s="13">
        <f t="shared" si="826"/>
        <v>7.0863317789729509E-7</v>
      </c>
      <c r="BD517" s="13">
        <f t="shared" si="827"/>
        <v>5.6236975104218475E-5</v>
      </c>
      <c r="BE517" s="13">
        <f t="shared" si="828"/>
        <v>5.7981356860988235E-5</v>
      </c>
      <c r="BF517" s="13">
        <f t="shared" si="829"/>
        <v>2.9889923286335211E-5</v>
      </c>
      <c r="BG517" s="13">
        <f t="shared" si="830"/>
        <v>1.0272353763698808E-5</v>
      </c>
      <c r="BH517" s="13">
        <f t="shared" si="831"/>
        <v>2.6477464705007683E-6</v>
      </c>
      <c r="BI517" s="13">
        <f t="shared" si="832"/>
        <v>5.4597507315791335E-7</v>
      </c>
      <c r="BJ517" s="14">
        <f t="shared" si="833"/>
        <v>0.40265428279923182</v>
      </c>
      <c r="BK517" s="14">
        <f t="shared" si="834"/>
        <v>0.322971027833165</v>
      </c>
      <c r="BL517" s="14">
        <f t="shared" si="835"/>
        <v>0.26100470355646471</v>
      </c>
      <c r="BM517" s="14">
        <f t="shared" si="836"/>
        <v>0.27606397821171197</v>
      </c>
      <c r="BN517" s="14">
        <f t="shared" si="837"/>
        <v>0.7238158147265219</v>
      </c>
    </row>
    <row r="518" spans="1:66" x14ac:dyDescent="0.25">
      <c r="A518" t="s">
        <v>343</v>
      </c>
      <c r="B518" t="s">
        <v>194</v>
      </c>
      <c r="C518" t="s">
        <v>182</v>
      </c>
      <c r="D518" s="11">
        <v>44429</v>
      </c>
      <c r="E518" s="10">
        <f>VLOOKUP(A518,home!$A$2:$E$405,3,FALSE)</f>
        <v>1.29</v>
      </c>
      <c r="F518" s="10">
        <f>VLOOKUP(B518,home!$B$2:$E$405,3,FALSE)</f>
        <v>1.133</v>
      </c>
      <c r="G518" s="10">
        <f>VLOOKUP(C518,away!$B$2:$E$405,4,FALSE)</f>
        <v>0.67179999999999995</v>
      </c>
      <c r="H518" s="10">
        <f>VLOOKUP(A518,away!$A$2:$E$405,3,FALSE)</f>
        <v>1.1041000000000001</v>
      </c>
      <c r="I518" s="10">
        <f>VLOOKUP(C518,away!$B$2:$E$405,3,FALSE)</f>
        <v>1.268</v>
      </c>
      <c r="J518" s="10">
        <f>VLOOKUP(B518,home!$B$2:$E$405,4,FALSE)</f>
        <v>0.627</v>
      </c>
      <c r="K518" s="12">
        <f t="shared" si="782"/>
        <v>0.98188272599999993</v>
      </c>
      <c r="L518" s="12">
        <f t="shared" si="783"/>
        <v>0.87779924760000005</v>
      </c>
      <c r="M518" s="13">
        <f t="shared" si="784"/>
        <v>0.15572214624747288</v>
      </c>
      <c r="N518" s="13">
        <f t="shared" si="785"/>
        <v>0.15290088545603936</v>
      </c>
      <c r="O518" s="13">
        <f t="shared" si="786"/>
        <v>0.13669278281068883</v>
      </c>
      <c r="P518" s="13">
        <f t="shared" si="787"/>
        <v>0.1342162822106851</v>
      </c>
      <c r="Q518" s="13">
        <f t="shared" si="788"/>
        <v>7.5065369109694816E-2</v>
      </c>
      <c r="R518" s="13">
        <f t="shared" si="789"/>
        <v>5.9994410951786446E-2</v>
      </c>
      <c r="S518" s="13">
        <f t="shared" si="790"/>
        <v>2.8920116445464491E-2</v>
      </c>
      <c r="T518" s="13">
        <f t="shared" si="791"/>
        <v>6.5892324525306384E-2</v>
      </c>
      <c r="U518" s="13">
        <f t="shared" si="792"/>
        <v>5.8907475770104335E-2</v>
      </c>
      <c r="V518" s="13">
        <f t="shared" si="793"/>
        <v>2.7695700350815851E-3</v>
      </c>
      <c r="W518" s="13">
        <f t="shared" si="794"/>
        <v>2.456846308320778E-2</v>
      </c>
      <c r="X518" s="13">
        <f t="shared" si="795"/>
        <v>2.1566178409128164E-2</v>
      </c>
      <c r="Y518" s="13">
        <f t="shared" si="796"/>
        <v>9.4653875905700343E-3</v>
      </c>
      <c r="Z518" s="13">
        <f t="shared" si="797"/>
        <v>1.7554349597894453E-2</v>
      </c>
      <c r="AA518" s="13">
        <f t="shared" si="798"/>
        <v>1.7236312636337611E-2</v>
      </c>
      <c r="AB518" s="13">
        <f t="shared" si="799"/>
        <v>8.4620188187777071E-3</v>
      </c>
      <c r="AC518" s="13">
        <f t="shared" si="800"/>
        <v>1.4919256926052005E-4</v>
      </c>
      <c r="AD518" s="13">
        <f t="shared" si="801"/>
        <v>6.0308373764426026E-3</v>
      </c>
      <c r="AE518" s="13">
        <f t="shared" si="802"/>
        <v>5.2938645114392743E-3</v>
      </c>
      <c r="AF518" s="13">
        <f t="shared" si="803"/>
        <v>2.3234751425188684E-3</v>
      </c>
      <c r="AG518" s="13">
        <f t="shared" si="804"/>
        <v>6.7984824397345541E-4</v>
      </c>
      <c r="AH518" s="13">
        <f t="shared" si="805"/>
        <v>3.8522987172847772E-3</v>
      </c>
      <c r="AI518" s="13">
        <f t="shared" si="806"/>
        <v>3.7825055658938806E-3</v>
      </c>
      <c r="AJ518" s="13">
        <f t="shared" si="807"/>
        <v>1.8569884380750276E-3</v>
      </c>
      <c r="AK518" s="13">
        <f t="shared" si="808"/>
        <v>6.0778162324253001E-4</v>
      </c>
      <c r="AL518" s="13">
        <f t="shared" si="809"/>
        <v>5.1435386583447181E-6</v>
      </c>
      <c r="AM518" s="13">
        <f t="shared" si="810"/>
        <v>1.1843150086488308E-3</v>
      </c>
      <c r="AN518" s="13">
        <f t="shared" si="811"/>
        <v>1.0395908235133311E-3</v>
      </c>
      <c r="AO518" s="13">
        <f t="shared" si="812"/>
        <v>4.5627602134593325E-4</v>
      </c>
      <c r="AP518" s="13">
        <f t="shared" si="813"/>
        <v>1.3350624941179396E-4</v>
      </c>
      <c r="AQ518" s="13">
        <f t="shared" si="814"/>
        <v>2.9297921320892659E-5</v>
      </c>
      <c r="AR518" s="13">
        <f t="shared" si="815"/>
        <v>6.7630898311260481E-4</v>
      </c>
      <c r="AS518" s="13">
        <f t="shared" si="816"/>
        <v>6.6405610795689245E-4</v>
      </c>
      <c r="AT518" s="13">
        <f t="shared" si="817"/>
        <v>3.2601261074883186E-4</v>
      </c>
      <c r="AU518" s="13">
        <f t="shared" si="818"/>
        <v>1.0670205031747997E-4</v>
      </c>
      <c r="AV518" s="13">
        <f t="shared" si="819"/>
        <v>2.6192225008879092E-5</v>
      </c>
      <c r="AW518" s="13">
        <f t="shared" si="820"/>
        <v>1.2314430484139131E-7</v>
      </c>
      <c r="AX518" s="13">
        <f t="shared" si="821"/>
        <v>1.9380974152247117E-4</v>
      </c>
      <c r="AY518" s="13">
        <f t="shared" si="822"/>
        <v>1.7012604528597564E-4</v>
      </c>
      <c r="AZ518" s="13">
        <f t="shared" si="823"/>
        <v>7.4668257274596481E-5</v>
      </c>
      <c r="BA518" s="13">
        <f t="shared" si="824"/>
        <v>2.1847913351748013E-5</v>
      </c>
      <c r="BB518" s="13">
        <f t="shared" si="825"/>
        <v>4.7945204754485982E-6</v>
      </c>
      <c r="BC518" s="13">
        <f t="shared" si="826"/>
        <v>8.4172529319031515E-7</v>
      </c>
      <c r="BD518" s="13">
        <f t="shared" si="827"/>
        <v>9.8943919420227565E-5</v>
      </c>
      <c r="BE518" s="13">
        <f t="shared" si="828"/>
        <v>9.7151325321457387E-5</v>
      </c>
      <c r="BF518" s="13">
        <f t="shared" si="829"/>
        <v>4.7695604070572693E-5</v>
      </c>
      <c r="BG518" s="13">
        <f t="shared" si="830"/>
        <v>1.5610496581010203E-5</v>
      </c>
      <c r="BH518" s="13">
        <f t="shared" si="831"/>
        <v>3.8319192342939931E-6</v>
      </c>
      <c r="BI518" s="13">
        <f t="shared" si="832"/>
        <v>7.5249906071608417E-7</v>
      </c>
      <c r="BJ518" s="14">
        <f t="shared" si="833"/>
        <v>0.36709570767576488</v>
      </c>
      <c r="BK518" s="14">
        <f t="shared" si="834"/>
        <v>0.32195257709190894</v>
      </c>
      <c r="BL518" s="14">
        <f t="shared" si="835"/>
        <v>0.2934558330730242</v>
      </c>
      <c r="BM518" s="14">
        <f t="shared" si="836"/>
        <v>0.28529658775124384</v>
      </c>
      <c r="BN518" s="14">
        <f t="shared" si="837"/>
        <v>0.7145918767863676</v>
      </c>
    </row>
    <row r="519" spans="1:66" x14ac:dyDescent="0.25">
      <c r="A519" t="s">
        <v>343</v>
      </c>
      <c r="B519" t="s">
        <v>195</v>
      </c>
      <c r="C519" t="s">
        <v>193</v>
      </c>
      <c r="D519" s="11">
        <v>44429</v>
      </c>
      <c r="E519" s="10">
        <f>VLOOKUP(A519,home!$A$2:$E$405,3,FALSE)</f>
        <v>1.29</v>
      </c>
      <c r="F519" s="10">
        <f>VLOOKUP(B519,home!$B$2:$E$405,3,FALSE)</f>
        <v>1.8088</v>
      </c>
      <c r="G519" s="10">
        <f>VLOOKUP(C519,away!$B$2:$E$405,4,FALSE)</f>
        <v>1.5504</v>
      </c>
      <c r="H519" s="10">
        <f>VLOOKUP(A519,away!$A$2:$E$405,3,FALSE)</f>
        <v>1.1041000000000001</v>
      </c>
      <c r="I519" s="10">
        <f>VLOOKUP(C519,away!$B$2:$E$405,3,FALSE)</f>
        <v>0.69669999999999999</v>
      </c>
      <c r="J519" s="10">
        <f>VLOOKUP(B519,home!$B$2:$E$405,4,FALSE)</f>
        <v>0.54339999999999999</v>
      </c>
      <c r="K519" s="12">
        <f t="shared" si="782"/>
        <v>3.6176289408</v>
      </c>
      <c r="L519" s="12">
        <f t="shared" si="783"/>
        <v>0.41799766379800002</v>
      </c>
      <c r="M519" s="13">
        <f t="shared" si="784"/>
        <v>1.7674601655970359E-2</v>
      </c>
      <c r="N519" s="13">
        <f t="shared" si="785"/>
        <v>6.3940150467749993E-2</v>
      </c>
      <c r="O519" s="13">
        <f t="shared" si="786"/>
        <v>7.3879422007558709E-3</v>
      </c>
      <c r="P519" s="13">
        <f t="shared" si="787"/>
        <v>2.6726833518412086E-2</v>
      </c>
      <c r="Q519" s="13">
        <f t="shared" si="788"/>
        <v>0.1156558694056195</v>
      </c>
      <c r="R519" s="13">
        <f t="shared" si="789"/>
        <v>1.5440712900953045E-3</v>
      </c>
      <c r="S519" s="13">
        <f t="shared" si="790"/>
        <v>1.0103815121621456E-2</v>
      </c>
      <c r="T519" s="13">
        <f t="shared" si="791"/>
        <v>4.8343883216075523E-2</v>
      </c>
      <c r="U519" s="13">
        <f t="shared" si="792"/>
        <v>5.5858769857071661E-3</v>
      </c>
      <c r="V519" s="13">
        <f t="shared" si="793"/>
        <v>1.6976210642233604E-3</v>
      </c>
      <c r="W519" s="13">
        <f t="shared" si="794"/>
        <v>0.13946667344505148</v>
      </c>
      <c r="X519" s="13">
        <f t="shared" si="795"/>
        <v>5.8296743677710074E-2</v>
      </c>
      <c r="Y519" s="13">
        <f t="shared" si="796"/>
        <v>1.2183951332156818E-2</v>
      </c>
      <c r="Z519" s="13">
        <f t="shared" si="797"/>
        <v>2.1513939733246713E-4</v>
      </c>
      <c r="AA519" s="13">
        <f t="shared" si="798"/>
        <v>7.7829451009620346E-4</v>
      </c>
      <c r="AB519" s="13">
        <f t="shared" si="799"/>
        <v>1.4077903720948917E-3</v>
      </c>
      <c r="AC519" s="13">
        <f t="shared" si="800"/>
        <v>1.6044221407360873E-4</v>
      </c>
      <c r="AD519" s="13">
        <f t="shared" si="801"/>
        <v>0.12613466853298028</v>
      </c>
      <c r="AE519" s="13">
        <f t="shared" si="802"/>
        <v>5.2723996770720843E-2</v>
      </c>
      <c r="AF519" s="13">
        <f t="shared" si="803"/>
        <v>1.1019253738127304E-2</v>
      </c>
      <c r="AG519" s="13">
        <f t="shared" si="804"/>
        <v>1.535340773111531E-3</v>
      </c>
      <c r="AH519" s="13">
        <f t="shared" si="805"/>
        <v>2.2481941368970223E-5</v>
      </c>
      <c r="AI519" s="13">
        <f t="shared" si="806"/>
        <v>8.1331321741755469E-5</v>
      </c>
      <c r="AJ519" s="13">
        <f t="shared" si="807"/>
        <v>1.4711327166324541E-4</v>
      </c>
      <c r="AK519" s="13">
        <f t="shared" si="808"/>
        <v>1.7740040971490973E-4</v>
      </c>
      <c r="AL519" s="13">
        <f t="shared" si="809"/>
        <v>9.7045747979780462E-6</v>
      </c>
      <c r="AM519" s="13">
        <f t="shared" si="810"/>
        <v>9.1261685464624862E-2</v>
      </c>
      <c r="AN519" s="13">
        <f t="shared" si="811"/>
        <v>3.8147171318481082E-2</v>
      </c>
      <c r="AO519" s="13">
        <f t="shared" si="812"/>
        <v>7.9727142458135818E-3</v>
      </c>
      <c r="AP519" s="13">
        <f t="shared" si="813"/>
        <v>1.1108586429597039E-3</v>
      </c>
      <c r="AQ519" s="13">
        <f t="shared" si="814"/>
        <v>1.1608407939174315E-4</v>
      </c>
      <c r="AR519" s="13">
        <f t="shared" si="815"/>
        <v>1.8794797939746343E-6</v>
      </c>
      <c r="AS519" s="13">
        <f t="shared" si="816"/>
        <v>6.7992604963314594E-6</v>
      </c>
      <c r="AT519" s="13">
        <f t="shared" si="817"/>
        <v>1.2298600773783428E-5</v>
      </c>
      <c r="AU519" s="13">
        <f t="shared" si="818"/>
        <v>1.4830591363528071E-5</v>
      </c>
      <c r="AV519" s="13">
        <f t="shared" si="819"/>
        <v>1.3412894131469421E-5</v>
      </c>
      <c r="AW519" s="13">
        <f t="shared" si="820"/>
        <v>4.0763539311809061E-7</v>
      </c>
      <c r="AX519" s="13">
        <f t="shared" si="821"/>
        <v>5.5025152420502293E-2</v>
      </c>
      <c r="AY519" s="13">
        <f t="shared" si="822"/>
        <v>2.3000385161898819E-2</v>
      </c>
      <c r="AZ519" s="13">
        <f t="shared" si="823"/>
        <v>4.807053632063945E-3</v>
      </c>
      <c r="BA519" s="13">
        <f t="shared" si="824"/>
        <v>6.6977906265147343E-4</v>
      </c>
      <c r="BB519" s="13">
        <f t="shared" si="825"/>
        <v>6.9991520862282519E-5</v>
      </c>
      <c r="BC519" s="13">
        <f t="shared" si="826"/>
        <v>5.8512584412206187E-6</v>
      </c>
      <c r="BD519" s="13">
        <f t="shared" si="827"/>
        <v>1.3093636050615712E-7</v>
      </c>
      <c r="BE519" s="13">
        <f t="shared" si="828"/>
        <v>4.7367916717009627E-7</v>
      </c>
      <c r="BF519" s="13">
        <f t="shared" si="829"/>
        <v>8.567977319042906E-7</v>
      </c>
      <c r="BG519" s="13">
        <f t="shared" si="830"/>
        <v>1.0331920904495873E-6</v>
      </c>
      <c r="BH519" s="13">
        <f t="shared" si="831"/>
        <v>9.3442640195401951E-7</v>
      </c>
      <c r="BI519" s="13">
        <f t="shared" si="832"/>
        <v>6.7608159895129469E-7</v>
      </c>
      <c r="BJ519" s="14">
        <f t="shared" si="833"/>
        <v>0.85148725816699433</v>
      </c>
      <c r="BK519" s="14">
        <f t="shared" si="834"/>
        <v>7.9373403310997667E-2</v>
      </c>
      <c r="BL519" s="14">
        <f t="shared" si="835"/>
        <v>1.718562824314834E-2</v>
      </c>
      <c r="BM519" s="14">
        <f t="shared" si="836"/>
        <v>0.69233198305336396</v>
      </c>
      <c r="BN519" s="14">
        <f t="shared" si="837"/>
        <v>0.23292946853860313</v>
      </c>
    </row>
    <row r="520" spans="1:66" x14ac:dyDescent="0.25">
      <c r="A520" t="s">
        <v>343</v>
      </c>
      <c r="B520" t="s">
        <v>178</v>
      </c>
      <c r="C520" t="s">
        <v>196</v>
      </c>
      <c r="D520" s="11">
        <v>44429</v>
      </c>
      <c r="E520" s="10">
        <f>VLOOKUP(A520,home!$A$2:$E$405,3,FALSE)</f>
        <v>1.29</v>
      </c>
      <c r="F520" s="10">
        <f>VLOOKUP(B520,home!$B$2:$E$405,3,FALSE)</f>
        <v>1.1073999999999999</v>
      </c>
      <c r="G520" s="10">
        <f>VLOOKUP(C520,away!$B$2:$E$405,4,FALSE)</f>
        <v>1.9934000000000001</v>
      </c>
      <c r="H520" s="10">
        <f>VLOOKUP(A520,away!$A$2:$E$405,3,FALSE)</f>
        <v>1.1041000000000001</v>
      </c>
      <c r="I520" s="10">
        <f>VLOOKUP(C520,away!$B$2:$E$405,3,FALSE)</f>
        <v>0.45290000000000002</v>
      </c>
      <c r="J520" s="10">
        <f>VLOOKUP(B520,home!$B$2:$E$405,4,FALSE)</f>
        <v>1.1645000000000001</v>
      </c>
      <c r="K520" s="12">
        <f t="shared" si="782"/>
        <v>2.8476635963999999</v>
      </c>
      <c r="L520" s="12">
        <f t="shared" si="783"/>
        <v>0.58230460340500012</v>
      </c>
      <c r="M520" s="13">
        <f t="shared" si="784"/>
        <v>3.238797070031494E-2</v>
      </c>
      <c r="N520" s="13">
        <f t="shared" si="785"/>
        <v>9.2230045124556639E-2</v>
      </c>
      <c r="O520" s="13">
        <f t="shared" si="786"/>
        <v>1.885966443373965E-2</v>
      </c>
      <c r="P520" s="13">
        <f t="shared" si="787"/>
        <v>5.3705979848280211E-2</v>
      </c>
      <c r="Q520" s="13">
        <f t="shared" si="788"/>
        <v>0.13132007099776466</v>
      </c>
      <c r="R520" s="13">
        <f t="shared" si="789"/>
        <v>5.4910347092200756E-3</v>
      </c>
      <c r="S520" s="13">
        <f t="shared" si="790"/>
        <v>2.2263916271202461E-2</v>
      </c>
      <c r="T520" s="13">
        <f t="shared" si="791"/>
        <v>7.6468281861469797E-2</v>
      </c>
      <c r="U520" s="13">
        <f t="shared" si="792"/>
        <v>1.5636619648014865E-2</v>
      </c>
      <c r="V520" s="13">
        <f t="shared" si="793"/>
        <v>4.1020217374627887E-3</v>
      </c>
      <c r="W520" s="13">
        <f t="shared" si="794"/>
        <v>0.12465179521899927</v>
      </c>
      <c r="X520" s="13">
        <f t="shared" si="795"/>
        <v>7.2585314178720647E-2</v>
      </c>
      <c r="Y520" s="13">
        <f t="shared" si="796"/>
        <v>2.1133381292933625E-2</v>
      </c>
      <c r="Z520" s="13">
        <f t="shared" si="797"/>
        <v>1.0658182628784957E-3</v>
      </c>
      <c r="AA520" s="13">
        <f t="shared" si="798"/>
        <v>3.0350918675773769E-3</v>
      </c>
      <c r="AB520" s="13">
        <f t="shared" si="799"/>
        <v>4.3214603115148938E-3</v>
      </c>
      <c r="AC520" s="13">
        <f t="shared" si="800"/>
        <v>4.2512523169451334E-4</v>
      </c>
      <c r="AD520" s="13">
        <f t="shared" si="801"/>
        <v>8.8741594867762952E-2</v>
      </c>
      <c r="AE520" s="13">
        <f t="shared" si="802"/>
        <v>5.1674639204999893E-2</v>
      </c>
      <c r="AF520" s="13">
        <f t="shared" si="803"/>
        <v>1.5045190144181963E-2</v>
      </c>
      <c r="AG520" s="13">
        <f t="shared" si="804"/>
        <v>2.9202944933535654E-3</v>
      </c>
      <c r="AH520" s="13">
        <f t="shared" si="805"/>
        <v>1.5515772021681713E-4</v>
      </c>
      <c r="AI520" s="13">
        <f t="shared" si="806"/>
        <v>4.4183699156184633E-4</v>
      </c>
      <c r="AJ520" s="13">
        <f t="shared" si="807"/>
        <v>6.2910155820678198E-4</v>
      </c>
      <c r="AK520" s="13">
        <f t="shared" si="808"/>
        <v>5.9715653524798954E-4</v>
      </c>
      <c r="AL520" s="13">
        <f t="shared" si="809"/>
        <v>2.8197835965263465E-5</v>
      </c>
      <c r="AM520" s="13">
        <f t="shared" si="810"/>
        <v>5.0541241838281119E-2</v>
      </c>
      <c r="AN520" s="13">
        <f t="shared" si="811"/>
        <v>2.9430397784236485E-2</v>
      </c>
      <c r="AO520" s="13">
        <f t="shared" si="812"/>
        <v>8.5687280549006078E-3</v>
      </c>
      <c r="AP520" s="13">
        <f t="shared" si="813"/>
        <v>1.663203263898066E-3</v>
      </c>
      <c r="AQ520" s="13">
        <f t="shared" si="814"/>
        <v>2.4212272924151621E-4</v>
      </c>
      <c r="AR520" s="13">
        <f t="shared" si="815"/>
        <v>1.8069810947215534E-5</v>
      </c>
      <c r="AS520" s="13">
        <f t="shared" si="816"/>
        <v>5.1456742828215866E-5</v>
      </c>
      <c r="AT520" s="13">
        <f t="shared" si="817"/>
        <v>7.326574667061356E-5</v>
      </c>
      <c r="AU520" s="13">
        <f t="shared" si="818"/>
        <v>6.9545399885656908E-5</v>
      </c>
      <c r="AV520" s="13">
        <f t="shared" si="819"/>
        <v>4.9510475887866479E-5</v>
      </c>
      <c r="AW520" s="13">
        <f t="shared" si="820"/>
        <v>1.298829624917933E-6</v>
      </c>
      <c r="AX520" s="13">
        <f t="shared" si="821"/>
        <v>2.3987409083286941E-2</v>
      </c>
      <c r="AY520" s="13">
        <f t="shared" si="822"/>
        <v>1.3967978732956899E-2</v>
      </c>
      <c r="AZ520" s="13">
        <f t="shared" si="823"/>
        <v>4.0668091582319703E-3</v>
      </c>
      <c r="BA520" s="13">
        <f t="shared" si="824"/>
        <v>7.8937389800269684E-4</v>
      </c>
      <c r="BB520" s="13">
        <f t="shared" si="825"/>
        <v>1.1491401365367982E-4</v>
      </c>
      <c r="BC520" s="13">
        <f t="shared" si="826"/>
        <v>1.3382991829256561E-5</v>
      </c>
      <c r="BD520" s="13">
        <f t="shared" si="827"/>
        <v>1.7536890162036115E-6</v>
      </c>
      <c r="BE520" s="13">
        <f t="shared" si="828"/>
        <v>4.9939163708495533E-6</v>
      </c>
      <c r="BF520" s="13">
        <f t="shared" si="829"/>
        <v>7.1104969263671388E-6</v>
      </c>
      <c r="BG520" s="13">
        <f t="shared" si="830"/>
        <v>6.7494344165099304E-6</v>
      </c>
      <c r="BH520" s="13">
        <f t="shared" si="831"/>
        <v>4.8050296710461509E-6</v>
      </c>
      <c r="BI520" s="13">
        <f t="shared" si="832"/>
        <v>2.7366216147719981E-6</v>
      </c>
      <c r="BJ520" s="14">
        <f t="shared" si="833"/>
        <v>0.81015616893326214</v>
      </c>
      <c r="BK520" s="14">
        <f t="shared" si="834"/>
        <v>0.12688119035787707</v>
      </c>
      <c r="BL520" s="14">
        <f t="shared" si="835"/>
        <v>4.9457121139535598E-2</v>
      </c>
      <c r="BM520" s="14">
        <f t="shared" si="836"/>
        <v>0.63959885297634533</v>
      </c>
      <c r="BN520" s="14">
        <f t="shared" si="837"/>
        <v>0.33399476581387622</v>
      </c>
    </row>
    <row r="521" spans="1:66" x14ac:dyDescent="0.25">
      <c r="A521" t="s">
        <v>343</v>
      </c>
      <c r="B521" t="s">
        <v>180</v>
      </c>
      <c r="C521" t="s">
        <v>179</v>
      </c>
      <c r="D521" s="11">
        <v>44429</v>
      </c>
      <c r="E521" s="10">
        <f>VLOOKUP(A521,home!$A$2:$E$405,3,FALSE)</f>
        <v>1.29</v>
      </c>
      <c r="F521" s="10">
        <f>VLOOKUP(B521,home!$B$2:$E$405,3,FALSE)</f>
        <v>0.59630000000000005</v>
      </c>
      <c r="G521" s="10">
        <f>VLOOKUP(C521,away!$B$2:$E$405,4,FALSE)</f>
        <v>0.8236</v>
      </c>
      <c r="H521" s="10">
        <f>VLOOKUP(A521,away!$A$2:$E$405,3,FALSE)</f>
        <v>1.1041000000000001</v>
      </c>
      <c r="I521" s="10">
        <f>VLOOKUP(C521,away!$B$2:$E$405,3,FALSE)</f>
        <v>0.96230000000000004</v>
      </c>
      <c r="J521" s="10">
        <f>VLOOKUP(B521,home!$B$2:$E$405,4,FALSE)</f>
        <v>1.1147</v>
      </c>
      <c r="K521" s="12">
        <f t="shared" si="782"/>
        <v>0.63353535720000009</v>
      </c>
      <c r="L521" s="12">
        <f t="shared" si="783"/>
        <v>1.1843413618210001</v>
      </c>
      <c r="M521" s="13">
        <f t="shared" si="784"/>
        <v>0.16237014261971908</v>
      </c>
      <c r="N521" s="13">
        <f t="shared" si="785"/>
        <v>0.10286722630319868</v>
      </c>
      <c r="O521" s="13">
        <f t="shared" si="786"/>
        <v>0.19230167582930807</v>
      </c>
      <c r="P521" s="13">
        <f t="shared" si="787"/>
        <v>0.12182991088667931</v>
      </c>
      <c r="Q521" s="13">
        <f t="shared" si="788"/>
        <v>3.2585012480085107E-2</v>
      </c>
      <c r="R521" s="13">
        <f t="shared" si="789"/>
        <v>0.11387541431607168</v>
      </c>
      <c r="S521" s="13">
        <f t="shared" si="790"/>
        <v>2.2852919488742383E-2</v>
      </c>
      <c r="T521" s="13">
        <f t="shared" si="791"/>
        <v>3.8591778055618281E-2</v>
      </c>
      <c r="U521" s="13">
        <f t="shared" si="792"/>
        <v>7.2144101285030474E-2</v>
      </c>
      <c r="V521" s="13">
        <f t="shared" si="793"/>
        <v>1.905227908348094E-3</v>
      </c>
      <c r="W521" s="13">
        <f t="shared" si="794"/>
        <v>6.8812525069790595E-3</v>
      </c>
      <c r="X521" s="13">
        <f t="shared" si="795"/>
        <v>8.1497519651497503E-3</v>
      </c>
      <c r="Y521" s="13">
        <f t="shared" si="796"/>
        <v>4.826044170454416E-3</v>
      </c>
      <c r="Z521" s="13">
        <f t="shared" si="797"/>
        <v>4.4955787756342312E-2</v>
      </c>
      <c r="AA521" s="13">
        <f t="shared" si="798"/>
        <v>2.8481081054421719E-2</v>
      </c>
      <c r="AB521" s="13">
        <f t="shared" si="799"/>
        <v>9.0218859296276096E-3</v>
      </c>
      <c r="AC521" s="13">
        <f t="shared" si="800"/>
        <v>8.9345916122525449E-5</v>
      </c>
      <c r="AD521" s="13">
        <f t="shared" si="801"/>
        <v>1.0898791912480935E-3</v>
      </c>
      <c r="AE521" s="13">
        <f t="shared" si="802"/>
        <v>1.2907890055831371E-3</v>
      </c>
      <c r="AF521" s="13">
        <f t="shared" si="803"/>
        <v>7.6436740434795405E-4</v>
      </c>
      <c r="AG521" s="13">
        <f t="shared" si="804"/>
        <v>3.0175731086567965E-4</v>
      </c>
      <c r="AH521" s="13">
        <f t="shared" si="805"/>
        <v>1.331074972327057E-2</v>
      </c>
      <c r="AI521" s="13">
        <f t="shared" si="806"/>
        <v>8.432830580532024E-3</v>
      </c>
      <c r="AJ521" s="13">
        <f t="shared" si="807"/>
        <v>2.6712481670222196E-3</v>
      </c>
      <c r="AK521" s="13">
        <f t="shared" si="808"/>
        <v>5.6411005388808913E-4</v>
      </c>
      <c r="AL521" s="13">
        <f t="shared" si="809"/>
        <v>2.6815287154829601E-6</v>
      </c>
      <c r="AM521" s="13">
        <f t="shared" si="810"/>
        <v>1.3809540054644172E-4</v>
      </c>
      <c r="AN521" s="13">
        <f t="shared" si="811"/>
        <v>1.6355209474438928E-4</v>
      </c>
      <c r="AO521" s="13">
        <f t="shared" si="812"/>
        <v>9.6850755309123659E-5</v>
      </c>
      <c r="AP521" s="13">
        <f t="shared" si="813"/>
        <v>3.8234785145399989E-5</v>
      </c>
      <c r="AQ521" s="13">
        <f t="shared" si="814"/>
        <v>1.1320759377009091E-5</v>
      </c>
      <c r="AR521" s="13">
        <f t="shared" si="815"/>
        <v>3.1528942908233535E-3</v>
      </c>
      <c r="AS521" s="13">
        <f t="shared" si="816"/>
        <v>1.9974700107506143E-3</v>
      </c>
      <c r="AT521" s="13">
        <f t="shared" si="817"/>
        <v>6.3273393837858915E-4</v>
      </c>
      <c r="AU521" s="13">
        <f t="shared" si="818"/>
        <v>1.3361977388774745E-4</v>
      </c>
      <c r="AV521" s="13">
        <f t="shared" si="819"/>
        <v>2.1163212794739326E-5</v>
      </c>
      <c r="AW521" s="13">
        <f t="shared" si="820"/>
        <v>5.588917586975778E-8</v>
      </c>
      <c r="AX521" s="13">
        <f t="shared" si="821"/>
        <v>1.4581386485477836E-5</v>
      </c>
      <c r="AY521" s="13">
        <f t="shared" si="822"/>
        <v>1.7269339127449145E-5</v>
      </c>
      <c r="AZ521" s="13">
        <f t="shared" si="823"/>
        <v>1.0226396309975907E-5</v>
      </c>
      <c r="BA521" s="13">
        <f t="shared" si="824"/>
        <v>4.0371813774260387E-6</v>
      </c>
      <c r="BB521" s="13">
        <f t="shared" si="825"/>
        <v>1.1953502226147836E-6</v>
      </c>
      <c r="BC521" s="13">
        <f t="shared" si="826"/>
        <v>2.8314054210092566E-7</v>
      </c>
      <c r="BD521" s="13">
        <f t="shared" si="827"/>
        <v>6.2235051967856475E-4</v>
      </c>
      <c r="BE521" s="13">
        <f t="shared" si="828"/>
        <v>3.9428105878816527E-4</v>
      </c>
      <c r="BF521" s="13">
        <f t="shared" si="829"/>
        <v>1.2489549570827724E-4</v>
      </c>
      <c r="BG521" s="13">
        <f t="shared" si="830"/>
        <v>2.6375237495404833E-5</v>
      </c>
      <c r="BH521" s="13">
        <f t="shared" si="831"/>
        <v>4.1774113769715339E-6</v>
      </c>
      <c r="BI521" s="13">
        <f t="shared" si="832"/>
        <v>5.2930756177620137E-7</v>
      </c>
      <c r="BJ521" s="14">
        <f t="shared" si="833"/>
        <v>0.19784350498271755</v>
      </c>
      <c r="BK521" s="14">
        <f t="shared" si="834"/>
        <v>0.30906749768745428</v>
      </c>
      <c r="BL521" s="14">
        <f t="shared" si="835"/>
        <v>0.44791358719641661</v>
      </c>
      <c r="BM521" s="14">
        <f t="shared" si="836"/>
        <v>0.27393378173791733</v>
      </c>
      <c r="BN521" s="14">
        <f t="shared" si="837"/>
        <v>0.7258293824350619</v>
      </c>
    </row>
    <row r="522" spans="1:66" x14ac:dyDescent="0.25">
      <c r="A522" t="s">
        <v>343</v>
      </c>
      <c r="B522" t="s">
        <v>183</v>
      </c>
      <c r="C522" t="s">
        <v>187</v>
      </c>
      <c r="D522" s="11">
        <v>44429</v>
      </c>
      <c r="E522" s="10">
        <f>VLOOKUP(A522,home!$A$2:$E$405,3,FALSE)</f>
        <v>1.29</v>
      </c>
      <c r="F522" s="10">
        <f>VLOOKUP(B522,home!$B$2:$E$405,3,FALSE)</f>
        <v>0.94130000000000003</v>
      </c>
      <c r="G522" s="10">
        <f>VLOOKUP(C522,away!$B$2:$E$405,4,FALSE)</f>
        <v>0.66449999999999998</v>
      </c>
      <c r="H522" s="10">
        <f>VLOOKUP(A522,away!$A$2:$E$405,3,FALSE)</f>
        <v>1.1041000000000001</v>
      </c>
      <c r="I522" s="10">
        <f>VLOOKUP(C522,away!$B$2:$E$405,3,FALSE)</f>
        <v>0.84099999999999997</v>
      </c>
      <c r="J522" s="10">
        <f>VLOOKUP(B522,home!$B$2:$E$405,4,FALSE)</f>
        <v>1.4233</v>
      </c>
      <c r="K522" s="12">
        <f t="shared" si="782"/>
        <v>0.80688706649999997</v>
      </c>
      <c r="L522" s="12">
        <f t="shared" si="783"/>
        <v>1.32160251073</v>
      </c>
      <c r="M522" s="13">
        <f t="shared" si="784"/>
        <v>0.11901692403157556</v>
      </c>
      <c r="N522" s="13">
        <f t="shared" si="785"/>
        <v>9.6033216695691342E-2</v>
      </c>
      <c r="O522" s="13">
        <f t="shared" si="786"/>
        <v>0.15729306561949191</v>
      </c>
      <c r="P522" s="13">
        <f t="shared" si="787"/>
        <v>0.12691774029850381</v>
      </c>
      <c r="Q522" s="13">
        <f t="shared" si="788"/>
        <v>3.8743980253072609E-2</v>
      </c>
      <c r="R522" s="13">
        <f t="shared" si="789"/>
        <v>0.10393945522156962</v>
      </c>
      <c r="S522" s="13">
        <f t="shared" si="790"/>
        <v>3.3835761034718345E-2</v>
      </c>
      <c r="T522" s="13">
        <f t="shared" si="791"/>
        <v>5.1204141578134292E-2</v>
      </c>
      <c r="U522" s="13">
        <f t="shared" si="792"/>
        <v>8.3867402117340409E-2</v>
      </c>
      <c r="V522" s="13">
        <f t="shared" si="793"/>
        <v>4.0091014755993977E-3</v>
      </c>
      <c r="W522" s="13">
        <f t="shared" si="794"/>
        <v>1.0420672190311895E-2</v>
      </c>
      <c r="X522" s="13">
        <f t="shared" si="795"/>
        <v>1.3771986530210488E-2</v>
      </c>
      <c r="Y522" s="13">
        <f t="shared" si="796"/>
        <v>9.1005459880329643E-3</v>
      </c>
      <c r="Z522" s="13">
        <f t="shared" si="797"/>
        <v>4.5788881661578268E-2</v>
      </c>
      <c r="AA522" s="13">
        <f t="shared" si="798"/>
        <v>3.6946456402226525E-2</v>
      </c>
      <c r="AB522" s="13">
        <f t="shared" si="799"/>
        <v>1.4905808911981353E-2</v>
      </c>
      <c r="AC522" s="13">
        <f t="shared" si="800"/>
        <v>2.6720259747233497E-4</v>
      </c>
      <c r="AD522" s="13">
        <f t="shared" si="801"/>
        <v>2.1020764036497231E-3</v>
      </c>
      <c r="AE522" s="13">
        <f t="shared" si="802"/>
        <v>2.7781094528097627E-3</v>
      </c>
      <c r="AF522" s="13">
        <f t="shared" si="803"/>
        <v>1.8357782139580652E-3</v>
      </c>
      <c r="AG522" s="13">
        <f t="shared" si="804"/>
        <v>8.087230322368045E-4</v>
      </c>
      <c r="AH522" s="13">
        <f t="shared" si="805"/>
        <v>1.5128675241865177E-2</v>
      </c>
      <c r="AI522" s="13">
        <f t="shared" si="806"/>
        <v>1.2207132385939767E-2</v>
      </c>
      <c r="AJ522" s="13">
        <f t="shared" si="807"/>
        <v>4.924888620634043E-3</v>
      </c>
      <c r="AK522" s="13">
        <f t="shared" si="808"/>
        <v>1.3246096439808782E-3</v>
      </c>
      <c r="AL522" s="13">
        <f t="shared" si="809"/>
        <v>1.1397622699132212E-5</v>
      </c>
      <c r="AM522" s="13">
        <f t="shared" si="810"/>
        <v>3.3922765257995909E-4</v>
      </c>
      <c r="AN522" s="13">
        <f t="shared" si="811"/>
        <v>4.4832411735871807E-4</v>
      </c>
      <c r="AO522" s="13">
        <f t="shared" si="812"/>
        <v>2.962531395610466E-4</v>
      </c>
      <c r="AP522" s="13">
        <f t="shared" si="813"/>
        <v>1.3050963101850807E-4</v>
      </c>
      <c r="AQ522" s="13">
        <f t="shared" si="814"/>
        <v>4.3120464007126545E-5</v>
      </c>
      <c r="AR522" s="13">
        <f t="shared" si="815"/>
        <v>3.9988190367335622E-3</v>
      </c>
      <c r="AS522" s="13">
        <f t="shared" si="816"/>
        <v>3.2265953620142993E-3</v>
      </c>
      <c r="AT522" s="13">
        <f t="shared" si="817"/>
        <v>1.3017490332191118E-3</v>
      </c>
      <c r="AU522" s="13">
        <f t="shared" si="818"/>
        <v>3.5012148624446007E-4</v>
      </c>
      <c r="AV522" s="13">
        <f t="shared" si="819"/>
        <v>7.06271247386031E-5</v>
      </c>
      <c r="AW522" s="13">
        <f t="shared" si="820"/>
        <v>3.3761783822839065E-7</v>
      </c>
      <c r="AX522" s="13">
        <f t="shared" si="821"/>
        <v>4.5619734244320703E-5</v>
      </c>
      <c r="AY522" s="13">
        <f t="shared" si="822"/>
        <v>6.0291155316129596E-5</v>
      </c>
      <c r="AZ522" s="13">
        <f t="shared" si="823"/>
        <v>3.9840471120304645E-5</v>
      </c>
      <c r="BA522" s="13">
        <f t="shared" si="824"/>
        <v>1.7551088887086888E-5</v>
      </c>
      <c r="BB522" s="13">
        <f t="shared" si="825"/>
        <v>5.7988907848048601E-6</v>
      </c>
      <c r="BC522" s="13">
        <f t="shared" si="826"/>
        <v>1.5327657241294329E-6</v>
      </c>
      <c r="BD522" s="13">
        <f t="shared" si="827"/>
        <v>8.8080821315033209E-4</v>
      </c>
      <c r="BE522" s="13">
        <f t="shared" si="828"/>
        <v>7.1071275525797807E-4</v>
      </c>
      <c r="BF522" s="13">
        <f t="shared" si="829"/>
        <v>2.8673246510712116E-4</v>
      </c>
      <c r="BG522" s="13">
        <f t="shared" si="830"/>
        <v>7.7120239213532887E-5</v>
      </c>
      <c r="BH522" s="13">
        <f t="shared" si="831"/>
        <v>1.5556830896696449E-5</v>
      </c>
      <c r="BI522" s="13">
        <f t="shared" si="832"/>
        <v>2.510521129254393E-6</v>
      </c>
      <c r="BJ522" s="14">
        <f t="shared" si="833"/>
        <v>0.22822729944871012</v>
      </c>
      <c r="BK522" s="14">
        <f t="shared" si="834"/>
        <v>0.28411841821588474</v>
      </c>
      <c r="BL522" s="14">
        <f t="shared" si="835"/>
        <v>0.44145884723273471</v>
      </c>
      <c r="BM522" s="14">
        <f t="shared" si="836"/>
        <v>0.35758911090152506</v>
      </c>
      <c r="BN522" s="14">
        <f t="shared" si="837"/>
        <v>0.6419443821199049</v>
      </c>
    </row>
    <row r="523" spans="1:66" x14ac:dyDescent="0.25">
      <c r="A523" t="s">
        <v>343</v>
      </c>
      <c r="B523" t="s">
        <v>186</v>
      </c>
      <c r="C523" t="s">
        <v>181</v>
      </c>
      <c r="D523" s="11">
        <v>44429</v>
      </c>
      <c r="E523" s="10">
        <f>VLOOKUP(A523,home!$A$2:$E$405,3,FALSE)</f>
        <v>1.29</v>
      </c>
      <c r="F523" s="10">
        <f>VLOOKUP(B523,home!$B$2:$E$405,3,FALSE)</f>
        <v>0.55369999999999997</v>
      </c>
      <c r="G523" s="10">
        <f>VLOOKUP(C523,away!$B$2:$E$405,4,FALSE)</f>
        <v>1.0336000000000001</v>
      </c>
      <c r="H523" s="10">
        <f>VLOOKUP(A523,away!$A$2:$E$405,3,FALSE)</f>
        <v>1.1041000000000001</v>
      </c>
      <c r="I523" s="10">
        <f>VLOOKUP(C523,away!$B$2:$E$405,3,FALSE)</f>
        <v>0.75480000000000003</v>
      </c>
      <c r="J523" s="10">
        <f>VLOOKUP(B523,home!$B$2:$E$405,4,FALSE)</f>
        <v>1.1645000000000001</v>
      </c>
      <c r="K523" s="12">
        <f t="shared" si="782"/>
        <v>0.73827257280000003</v>
      </c>
      <c r="L523" s="12">
        <f t="shared" si="783"/>
        <v>0.97046481486000025</v>
      </c>
      <c r="M523" s="13">
        <f t="shared" si="784"/>
        <v>0.18109430022667106</v>
      </c>
      <c r="N523" s="13">
        <f t="shared" si="785"/>
        <v>0.13369695494776007</v>
      </c>
      <c r="O523" s="13">
        <f t="shared" si="786"/>
        <v>0.17574564654167762</v>
      </c>
      <c r="P523" s="13">
        <f t="shared" si="787"/>
        <v>0.12974819063072374</v>
      </c>
      <c r="Q523" s="13">
        <f t="shared" si="788"/>
        <v>4.9352397452404259E-2</v>
      </c>
      <c r="R523" s="13">
        <f t="shared" si="789"/>
        <v>8.5277483166760093E-2</v>
      </c>
      <c r="S523" s="13">
        <f t="shared" si="790"/>
        <v>2.3240092248727882E-2</v>
      </c>
      <c r="T523" s="13">
        <f t="shared" si="791"/>
        <v>4.7894765256544639E-2</v>
      </c>
      <c r="U523" s="13">
        <f t="shared" si="792"/>
        <v>6.2958026899432668E-2</v>
      </c>
      <c r="V523" s="13">
        <f t="shared" si="793"/>
        <v>1.8500857874656116E-3</v>
      </c>
      <c r="W523" s="13">
        <f t="shared" si="794"/>
        <v>1.2145173813678219E-2</v>
      </c>
      <c r="X523" s="13">
        <f t="shared" si="795"/>
        <v>1.1786463856533754E-2</v>
      </c>
      <c r="Y523" s="13">
        <f t="shared" si="796"/>
        <v>5.7191742321925565E-3</v>
      </c>
      <c r="Z523" s="13">
        <f t="shared" si="797"/>
        <v>2.758626563771888E-2</v>
      </c>
      <c r="AA523" s="13">
        <f t="shared" si="798"/>
        <v>2.0366183306302951E-2</v>
      </c>
      <c r="AB523" s="13">
        <f t="shared" si="799"/>
        <v>7.5178972738303446E-3</v>
      </c>
      <c r="AC523" s="13">
        <f t="shared" si="800"/>
        <v>8.2845402621321574E-5</v>
      </c>
      <c r="AD523" s="13">
        <f t="shared" si="801"/>
        <v>2.2416121796318515E-3</v>
      </c>
      <c r="AE523" s="13">
        <f t="shared" si="802"/>
        <v>2.1754057488943459E-3</v>
      </c>
      <c r="AF523" s="13">
        <f t="shared" si="803"/>
        <v>1.0555773686730659E-3</v>
      </c>
      <c r="AG523" s="13">
        <f t="shared" si="804"/>
        <v>3.4146689855323774E-4</v>
      </c>
      <c r="AH523" s="13">
        <f t="shared" si="805"/>
        <v>6.6928750436969081E-3</v>
      </c>
      <c r="AI523" s="13">
        <f t="shared" si="806"/>
        <v>4.9411660779390288E-3</v>
      </c>
      <c r="AJ523" s="13">
        <f t="shared" si="807"/>
        <v>1.8239636964960662E-3</v>
      </c>
      <c r="AK523" s="13">
        <f t="shared" si="808"/>
        <v>4.4886079030198307E-4</v>
      </c>
      <c r="AL523" s="13">
        <f t="shared" si="809"/>
        <v>2.374241724612206E-6</v>
      </c>
      <c r="AM523" s="13">
        <f t="shared" si="810"/>
        <v>3.3098415821532462E-4</v>
      </c>
      <c r="AN523" s="13">
        <f t="shared" si="811"/>
        <v>3.2120847982402802E-4</v>
      </c>
      <c r="AO523" s="13">
        <f t="shared" si="812"/>
        <v>1.5586076395194374E-4</v>
      </c>
      <c r="AP523" s="13">
        <f t="shared" si="813"/>
        <v>5.0419129144187104E-5</v>
      </c>
      <c r="AQ523" s="13">
        <f t="shared" si="814"/>
        <v>1.2232497707578992E-5</v>
      </c>
      <c r="AR523" s="13">
        <f t="shared" si="815"/>
        <v>1.2990399480324879E-3</v>
      </c>
      <c r="AS523" s="13">
        <f t="shared" si="816"/>
        <v>9.5904556460392303E-4</v>
      </c>
      <c r="AT523" s="13">
        <f t="shared" si="817"/>
        <v>3.5401851820628344E-4</v>
      </c>
      <c r="AU523" s="13">
        <f t="shared" si="818"/>
        <v>8.712072075166551E-5</v>
      </c>
      <c r="AV523" s="13">
        <f t="shared" si="819"/>
        <v>1.6079709663380611E-5</v>
      </c>
      <c r="AW523" s="13">
        <f t="shared" si="820"/>
        <v>4.7251865695082587E-8</v>
      </c>
      <c r="AX523" s="13">
        <f t="shared" si="821"/>
        <v>4.0726087673611639E-5</v>
      </c>
      <c r="AY523" s="13">
        <f t="shared" si="822"/>
        <v>3.9523235134143656E-5</v>
      </c>
      <c r="AZ523" s="13">
        <f t="shared" si="823"/>
        <v>1.9177954533562488E-5</v>
      </c>
      <c r="BA523" s="13">
        <f t="shared" si="824"/>
        <v>6.2038433652690756E-6</v>
      </c>
      <c r="BB523" s="13">
        <f t="shared" si="825"/>
        <v>1.5051529257240732E-6</v>
      </c>
      <c r="BC523" s="13">
        <f t="shared" si="826"/>
        <v>2.9213959107976019E-7</v>
      </c>
      <c r="BD523" s="13">
        <f t="shared" si="827"/>
        <v>2.1011209377718199E-4</v>
      </c>
      <c r="BE523" s="13">
        <f t="shared" si="828"/>
        <v>1.5511999604927502E-4</v>
      </c>
      <c r="BF523" s="13">
        <f t="shared" si="829"/>
        <v>5.7260419288012056E-5</v>
      </c>
      <c r="BG523" s="13">
        <f t="shared" si="830"/>
        <v>1.4091265689122468E-5</v>
      </c>
      <c r="BH523" s="13">
        <f t="shared" si="831"/>
        <v>2.6007987435792023E-6</v>
      </c>
      <c r="BI523" s="13">
        <f t="shared" si="832"/>
        <v>3.8401967595144512E-7</v>
      </c>
      <c r="BJ523" s="14">
        <f t="shared" si="833"/>
        <v>0.26738712519693242</v>
      </c>
      <c r="BK523" s="14">
        <f t="shared" si="834"/>
        <v>0.3360574117730683</v>
      </c>
      <c r="BL523" s="14">
        <f t="shared" si="835"/>
        <v>0.3689269758509186</v>
      </c>
      <c r="BM523" s="14">
        <f t="shared" si="836"/>
        <v>0.24500332950937301</v>
      </c>
      <c r="BN523" s="14">
        <f t="shared" si="837"/>
        <v>0.75491497296599686</v>
      </c>
    </row>
    <row r="524" spans="1:66" x14ac:dyDescent="0.25">
      <c r="A524" t="s">
        <v>343</v>
      </c>
      <c r="B524" t="s">
        <v>188</v>
      </c>
      <c r="C524" t="s">
        <v>184</v>
      </c>
      <c r="D524" s="11">
        <v>44429</v>
      </c>
      <c r="E524" s="10">
        <f>VLOOKUP(A524,home!$A$2:$E$405,3,FALSE)</f>
        <v>1.29</v>
      </c>
      <c r="F524" s="10">
        <f>VLOOKUP(B524,home!$B$2:$E$405,3,FALSE)</f>
        <v>0.8306</v>
      </c>
      <c r="G524" s="10">
        <f>VLOOKUP(C524,away!$B$2:$E$405,4,FALSE)</f>
        <v>0.3876</v>
      </c>
      <c r="H524" s="10">
        <f>VLOOKUP(A524,away!$A$2:$E$405,3,FALSE)</f>
        <v>1.1041000000000001</v>
      </c>
      <c r="I524" s="10">
        <f>VLOOKUP(C524,away!$B$2:$E$405,3,FALSE)</f>
        <v>2.0055000000000001</v>
      </c>
      <c r="J524" s="10">
        <f>VLOOKUP(B524,home!$B$2:$E$405,4,FALSE)</f>
        <v>0.84099999999999997</v>
      </c>
      <c r="K524" s="12">
        <f t="shared" si="782"/>
        <v>0.41530332240000001</v>
      </c>
      <c r="L524" s="12">
        <f t="shared" si="783"/>
        <v>1.8622032145500003</v>
      </c>
      <c r="M524" s="13">
        <f t="shared" si="784"/>
        <v>0.10253956683879165</v>
      </c>
      <c r="N524" s="13">
        <f t="shared" si="785"/>
        <v>4.2585022785607031E-2</v>
      </c>
      <c r="O524" s="13">
        <f t="shared" si="786"/>
        <v>0.19094951098576241</v>
      </c>
      <c r="P524" s="13">
        <f t="shared" si="787"/>
        <v>7.9301966323042414E-2</v>
      </c>
      <c r="Q524" s="13">
        <f t="shared" si="788"/>
        <v>8.8428507236711518E-3</v>
      </c>
      <c r="R524" s="13">
        <f t="shared" si="789"/>
        <v>0.17779339658721871</v>
      </c>
      <c r="S524" s="13">
        <f t="shared" si="790"/>
        <v>1.5332622461210373E-2</v>
      </c>
      <c r="T524" s="13">
        <f t="shared" si="791"/>
        <v>1.6467185043406215E-2</v>
      </c>
      <c r="U524" s="13">
        <f t="shared" si="792"/>
        <v>7.3838188303452748E-2</v>
      </c>
      <c r="V524" s="13">
        <f t="shared" si="793"/>
        <v>1.3175478907510967E-3</v>
      </c>
      <c r="W524" s="13">
        <f t="shared" si="794"/>
        <v>1.2241550950092914E-3</v>
      </c>
      <c r="X524" s="13">
        <f t="shared" si="795"/>
        <v>2.279625553034063E-3</v>
      </c>
      <c r="Y524" s="13">
        <f t="shared" si="796"/>
        <v>2.1225630164151779E-3</v>
      </c>
      <c r="Z524" s="13">
        <f t="shared" si="797"/>
        <v>0.11036247821682726</v>
      </c>
      <c r="AA524" s="13">
        <f t="shared" si="798"/>
        <v>4.5833903871745983E-2</v>
      </c>
      <c r="AB524" s="13">
        <f t="shared" si="799"/>
        <v>9.5174862782491654E-3</v>
      </c>
      <c r="AC524" s="13">
        <f t="shared" si="800"/>
        <v>6.3685256873576281E-5</v>
      </c>
      <c r="AD524" s="13">
        <f t="shared" si="801"/>
        <v>1.2709891952256158E-4</v>
      </c>
      <c r="AE524" s="13">
        <f t="shared" si="802"/>
        <v>2.3668401650074592E-4</v>
      </c>
      <c r="AF524" s="13">
        <f t="shared" si="803"/>
        <v>2.2037686818014726E-4</v>
      </c>
      <c r="AG524" s="13">
        <f t="shared" si="804"/>
        <v>1.3679550411251065E-4</v>
      </c>
      <c r="AH524" s="13">
        <f t="shared" si="805"/>
        <v>5.1379340425270037E-2</v>
      </c>
      <c r="AI524" s="13">
        <f t="shared" si="806"/>
        <v>2.1338010781335272E-2</v>
      </c>
      <c r="AJ524" s="13">
        <f t="shared" si="807"/>
        <v>4.4308733854477797E-3</v>
      </c>
      <c r="AK524" s="13">
        <f t="shared" si="808"/>
        <v>6.1338547937006625E-4</v>
      </c>
      <c r="AL524" s="13">
        <f t="shared" si="809"/>
        <v>1.9701140746196529E-6</v>
      </c>
      <c r="AM524" s="13">
        <f t="shared" si="810"/>
        <v>1.0556920710234013E-5</v>
      </c>
      <c r="AN524" s="13">
        <f t="shared" si="811"/>
        <v>1.965913168234725E-5</v>
      </c>
      <c r="AO524" s="13">
        <f t="shared" si="812"/>
        <v>1.8304649107064407E-5</v>
      </c>
      <c r="AP524" s="13">
        <f t="shared" si="813"/>
        <v>1.1362325469461712E-5</v>
      </c>
      <c r="AQ524" s="13">
        <f t="shared" si="814"/>
        <v>5.2897397534987364E-6</v>
      </c>
      <c r="AR524" s="13">
        <f t="shared" si="815"/>
        <v>1.9135754580279312E-2</v>
      </c>
      <c r="AS524" s="13">
        <f t="shared" si="816"/>
        <v>7.9471424538210145E-3</v>
      </c>
      <c r="AT524" s="13">
        <f t="shared" si="817"/>
        <v>1.6502373323289778E-3</v>
      </c>
      <c r="AU524" s="13">
        <f t="shared" si="818"/>
        <v>2.2844968228824585E-4</v>
      </c>
      <c r="AV524" s="13">
        <f t="shared" si="819"/>
        <v>2.371897801388323E-5</v>
      </c>
      <c r="AW524" s="13">
        <f t="shared" si="820"/>
        <v>4.2323478095821854E-8</v>
      </c>
      <c r="AX524" s="13">
        <f t="shared" si="821"/>
        <v>7.3072070754559191E-7</v>
      </c>
      <c r="AY524" s="13">
        <f t="shared" si="822"/>
        <v>1.3607504505296518E-6</v>
      </c>
      <c r="AZ524" s="13">
        <f t="shared" si="823"/>
        <v>1.2669969315883396E-6</v>
      </c>
      <c r="BA524" s="13">
        <f t="shared" si="824"/>
        <v>7.8646858627626443E-7</v>
      </c>
      <c r="BB524" s="13">
        <f t="shared" si="825"/>
        <v>3.6614108237656351E-7</v>
      </c>
      <c r="BC524" s="13">
        <f t="shared" si="826"/>
        <v>1.363658201160905E-7</v>
      </c>
      <c r="BD524" s="13">
        <f t="shared" si="827"/>
        <v>5.9391106153726782E-3</v>
      </c>
      <c r="BE524" s="13">
        <f t="shared" si="828"/>
        <v>2.4665323706653816E-3</v>
      </c>
      <c r="BF524" s="13">
        <f t="shared" si="829"/>
        <v>5.1217954417224066E-4</v>
      </c>
      <c r="BG524" s="13">
        <f t="shared" si="830"/>
        <v>7.0903288786683039E-5</v>
      </c>
      <c r="BH524" s="13">
        <f t="shared" si="831"/>
        <v>7.3615928505490316E-6</v>
      </c>
      <c r="BI524" s="13">
        <f t="shared" si="832"/>
        <v>6.1145879379782013E-7</v>
      </c>
      <c r="BJ524" s="14">
        <f t="shared" si="833"/>
        <v>7.4312177735759932E-2</v>
      </c>
      <c r="BK524" s="14">
        <f t="shared" si="834"/>
        <v>0.19855871963519425</v>
      </c>
      <c r="BL524" s="14">
        <f t="shared" si="835"/>
        <v>0.61367609799522482</v>
      </c>
      <c r="BM524" s="14">
        <f t="shared" si="836"/>
        <v>0.39489584091194063</v>
      </c>
      <c r="BN524" s="14">
        <f t="shared" si="837"/>
        <v>0.6020123142440934</v>
      </c>
    </row>
    <row r="525" spans="1:66" x14ac:dyDescent="0.25">
      <c r="A525" t="s">
        <v>343</v>
      </c>
      <c r="B525" t="s">
        <v>190</v>
      </c>
      <c r="C525" t="s">
        <v>189</v>
      </c>
      <c r="D525" s="11">
        <v>44429</v>
      </c>
      <c r="E525" s="10">
        <f>VLOOKUP(A525,home!$A$2:$E$405,3,FALSE)</f>
        <v>1.29</v>
      </c>
      <c r="F525" s="10">
        <f>VLOOKUP(B525,home!$B$2:$E$405,3,FALSE)</f>
        <v>0.55369999999999997</v>
      </c>
      <c r="G525" s="10">
        <f>VLOOKUP(C525,away!$B$2:$E$405,4,FALSE)</f>
        <v>0.99670000000000003</v>
      </c>
      <c r="H525" s="10">
        <f>VLOOKUP(A525,away!$A$2:$E$405,3,FALSE)</f>
        <v>1.1041000000000001</v>
      </c>
      <c r="I525" s="10">
        <f>VLOOKUP(C525,away!$B$2:$E$405,3,FALSE)</f>
        <v>1.0350999999999999</v>
      </c>
      <c r="J525" s="10">
        <f>VLOOKUP(B525,home!$B$2:$E$405,4,FALSE)</f>
        <v>0.71160000000000001</v>
      </c>
      <c r="K525" s="12">
        <f t="shared" si="782"/>
        <v>0.71191589909999997</v>
      </c>
      <c r="L525" s="12">
        <f t="shared" si="783"/>
        <v>0.81325484235599999</v>
      </c>
      <c r="M525" s="13">
        <f t="shared" si="784"/>
        <v>0.21758390310106163</v>
      </c>
      <c r="N525" s="13">
        <f t="shared" si="785"/>
        <v>0.15490144000587952</v>
      </c>
      <c r="O525" s="13">
        <f t="shared" si="786"/>
        <v>0.17695116281565704</v>
      </c>
      <c r="P525" s="13">
        <f t="shared" si="787"/>
        <v>0.12597434617269893</v>
      </c>
      <c r="Q525" s="13">
        <f t="shared" si="788"/>
        <v>5.5138398966835207E-2</v>
      </c>
      <c r="R525" s="13">
        <f t="shared" si="789"/>
        <v>7.1953195010179022E-2</v>
      </c>
      <c r="S525" s="13">
        <f t="shared" si="790"/>
        <v>1.8233811954218915E-2</v>
      </c>
      <c r="T525" s="13">
        <f t="shared" si="791"/>
        <v>4.4841569959535796E-2</v>
      </c>
      <c r="U525" s="13">
        <f t="shared" si="792"/>
        <v>5.1224623518789217E-2</v>
      </c>
      <c r="V525" s="13">
        <f t="shared" si="793"/>
        <v>1.1729792029809311E-3</v>
      </c>
      <c r="W525" s="13">
        <f t="shared" si="794"/>
        <v>1.3084634291803001E-2</v>
      </c>
      <c r="X525" s="13">
        <f t="shared" si="795"/>
        <v>1.064114219826616E-2</v>
      </c>
      <c r="Y525" s="13">
        <f t="shared" si="796"/>
        <v>4.3269802104693627E-3</v>
      </c>
      <c r="Z525" s="13">
        <f t="shared" si="797"/>
        <v>1.9505428088337887E-2</v>
      </c>
      <c r="AA525" s="13">
        <f t="shared" si="798"/>
        <v>1.3886224374839459E-2</v>
      </c>
      <c r="AB525" s="13">
        <f t="shared" si="799"/>
        <v>4.9429119554590837E-3</v>
      </c>
      <c r="AC525" s="13">
        <f t="shared" si="800"/>
        <v>4.2444916094351272E-5</v>
      </c>
      <c r="AD525" s="13">
        <f t="shared" si="801"/>
        <v>2.3287897965609057E-3</v>
      </c>
      <c r="AE525" s="13">
        <f t="shared" si="802"/>
        <v>1.8938995788824007E-3</v>
      </c>
      <c r="AF525" s="13">
        <f t="shared" si="803"/>
        <v>7.7011150173105067E-4</v>
      </c>
      <c r="AG525" s="13">
        <f t="shared" si="804"/>
        <v>2.0876563597894268E-4</v>
      </c>
      <c r="AH525" s="13">
        <f t="shared" si="805"/>
        <v>3.9657209612668802E-3</v>
      </c>
      <c r="AI525" s="13">
        <f t="shared" si="806"/>
        <v>2.8232598037200266E-3</v>
      </c>
      <c r="AJ525" s="13">
        <f t="shared" si="807"/>
        <v>1.0049617707791161E-3</v>
      </c>
      <c r="AK525" s="13">
        <f t="shared" si="808"/>
        <v>2.3848275420178085E-4</v>
      </c>
      <c r="AL525" s="13">
        <f t="shared" si="809"/>
        <v>9.8297171383260939E-7</v>
      </c>
      <c r="AM525" s="13">
        <f t="shared" si="810"/>
        <v>3.3158049636671275E-4</v>
      </c>
      <c r="AN525" s="13">
        <f t="shared" si="811"/>
        <v>2.696594443010352E-4</v>
      </c>
      <c r="AO525" s="13">
        <f t="shared" si="812"/>
        <v>1.0965092443242245E-4</v>
      </c>
      <c r="AP525" s="13">
        <f t="shared" si="813"/>
        <v>2.9724715087826466E-5</v>
      </c>
      <c r="AQ525" s="13">
        <f t="shared" si="814"/>
        <v>6.0434421207068303E-6</v>
      </c>
      <c r="AR525" s="13">
        <f t="shared" si="815"/>
        <v>6.4502835503659666E-4</v>
      </c>
      <c r="AS525" s="13">
        <f t="shared" si="816"/>
        <v>4.5920594132087261E-4</v>
      </c>
      <c r="AT525" s="13">
        <f t="shared" si="817"/>
        <v>1.634580052937554E-4</v>
      </c>
      <c r="AU525" s="13">
        <f t="shared" si="818"/>
        <v>3.8789450934598815E-5</v>
      </c>
      <c r="AV525" s="13">
        <f t="shared" si="819"/>
        <v>6.9037067094250616E-6</v>
      </c>
      <c r="AW525" s="13">
        <f t="shared" si="820"/>
        <v>1.5808616710799628E-8</v>
      </c>
      <c r="AX525" s="13">
        <f t="shared" si="821"/>
        <v>3.9342904532488743E-5</v>
      </c>
      <c r="AY525" s="13">
        <f t="shared" si="822"/>
        <v>3.1995807623396288E-5</v>
      </c>
      <c r="AZ525" s="13">
        <f t="shared" si="823"/>
        <v>1.3010372742409025E-5</v>
      </c>
      <c r="BA525" s="13">
        <f t="shared" si="824"/>
        <v>3.5269162112068837E-6</v>
      </c>
      <c r="BB525" s="13">
        <f t="shared" si="825"/>
        <v>7.1707042183696865E-7</v>
      </c>
      <c r="BC525" s="13">
        <f t="shared" si="826"/>
        <v>1.1663219857383494E-7</v>
      </c>
      <c r="BD525" s="13">
        <f t="shared" si="827"/>
        <v>8.7428738865072861E-5</v>
      </c>
      <c r="BE525" s="13">
        <f t="shared" si="828"/>
        <v>6.2241909236307436E-5</v>
      </c>
      <c r="BF525" s="13">
        <f t="shared" si="829"/>
        <v>2.2155502387833199E-5</v>
      </c>
      <c r="BG525" s="13">
        <f t="shared" si="830"/>
        <v>5.2576181341488239E-6</v>
      </c>
      <c r="BH525" s="13">
        <f t="shared" si="831"/>
        <v>9.3574548527425585E-7</v>
      </c>
      <c r="BI525" s="13">
        <f t="shared" si="832"/>
        <v>1.3323441769555756E-7</v>
      </c>
      <c r="BJ525" s="14">
        <f t="shared" si="833"/>
        <v>0.28897110087198102</v>
      </c>
      <c r="BK525" s="14">
        <f t="shared" si="834"/>
        <v>0.36304046412639202</v>
      </c>
      <c r="BL525" s="14">
        <f t="shared" si="835"/>
        <v>0.32848208117271327</v>
      </c>
      <c r="BM525" s="14">
        <f t="shared" si="836"/>
        <v>0.19746464818810602</v>
      </c>
      <c r="BN525" s="14">
        <f t="shared" si="837"/>
        <v>0.80250244607231136</v>
      </c>
    </row>
    <row r="526" spans="1:66" x14ac:dyDescent="0.25">
      <c r="A526" t="s">
        <v>343</v>
      </c>
      <c r="B526" t="s">
        <v>191</v>
      </c>
      <c r="C526" t="s">
        <v>192</v>
      </c>
      <c r="D526" s="11">
        <v>44429</v>
      </c>
      <c r="E526" s="10">
        <f>VLOOKUP(A526,home!$A$2:$E$405,3,FALSE)</f>
        <v>1.29</v>
      </c>
      <c r="F526" s="10">
        <f>VLOOKUP(B526,home!$B$2:$E$405,3,FALSE)</f>
        <v>0.60909999999999997</v>
      </c>
      <c r="G526" s="10">
        <f>VLOOKUP(C526,away!$B$2:$E$405,4,FALSE)</f>
        <v>0.7752</v>
      </c>
      <c r="H526" s="10">
        <f>VLOOKUP(A526,away!$A$2:$E$405,3,FALSE)</f>
        <v>1.1041000000000001</v>
      </c>
      <c r="I526" s="10">
        <f>VLOOKUP(C526,away!$B$2:$E$405,3,FALSE)</f>
        <v>0.76639999999999997</v>
      </c>
      <c r="J526" s="10">
        <f>VLOOKUP(B526,home!$B$2:$E$405,4,FALSE)</f>
        <v>0.97040000000000004</v>
      </c>
      <c r="K526" s="12">
        <f t="shared" si="782"/>
        <v>0.60910487279999992</v>
      </c>
      <c r="L526" s="12">
        <f t="shared" si="783"/>
        <v>0.82113524569600005</v>
      </c>
      <c r="M526" s="13">
        <f t="shared" si="784"/>
        <v>0.23925146664361821</v>
      </c>
      <c r="N526" s="13">
        <f t="shared" si="785"/>
        <v>0.14572923415717448</v>
      </c>
      <c r="O526" s="13">
        <f t="shared" si="786"/>
        <v>0.19645781184553579</v>
      </c>
      <c r="P526" s="13">
        <f t="shared" si="787"/>
        <v>0.11966341049474138</v>
      </c>
      <c r="Q526" s="13">
        <f t="shared" si="788"/>
        <v>4.4382193317273576E-2</v>
      </c>
      <c r="R526" s="13">
        <f t="shared" si="789"/>
        <v>8.065921679934128E-2</v>
      </c>
      <c r="S526" s="13">
        <f t="shared" si="790"/>
        <v>1.4962637441803676E-2</v>
      </c>
      <c r="T526" s="13">
        <f t="shared" si="791"/>
        <v>3.6443783214106809E-2</v>
      </c>
      <c r="U526" s="13">
        <f t="shared" si="792"/>
        <v>4.9129921988710377E-2</v>
      </c>
      <c r="V526" s="13">
        <f t="shared" si="793"/>
        <v>8.3151944753201955E-4</v>
      </c>
      <c r="W526" s="13">
        <f t="shared" si="794"/>
        <v>9.011136738367646E-3</v>
      </c>
      <c r="X526" s="13">
        <f t="shared" si="795"/>
        <v>7.3993619796597684E-3</v>
      </c>
      <c r="Y526" s="13">
        <f t="shared" si="796"/>
        <v>3.0379384585807823E-3</v>
      </c>
      <c r="Z526" s="13">
        <f t="shared" si="797"/>
        <v>2.2077375268058017E-2</v>
      </c>
      <c r="AA526" s="13">
        <f t="shared" si="798"/>
        <v>1.3447436854408341E-2</v>
      </c>
      <c r="AB526" s="13">
        <f t="shared" si="799"/>
        <v>4.0954496573452114E-3</v>
      </c>
      <c r="AC526" s="13">
        <f t="shared" si="800"/>
        <v>2.5993166933381977E-5</v>
      </c>
      <c r="AD526" s="13">
        <f t="shared" si="801"/>
        <v>1.3721818242017074E-3</v>
      </c>
      <c r="AE526" s="13">
        <f t="shared" si="802"/>
        <v>1.1267468593554545E-3</v>
      </c>
      <c r="AF526" s="13">
        <f t="shared" si="803"/>
        <v>4.6260577959701872E-4</v>
      </c>
      <c r="AG526" s="13">
        <f t="shared" si="804"/>
        <v>1.2662063682992923E-4</v>
      </c>
      <c r="AH526" s="13">
        <f t="shared" si="805"/>
        <v>4.5321277412649023E-3</v>
      </c>
      <c r="AI526" s="13">
        <f t="shared" si="806"/>
        <v>2.7605410913565092E-3</v>
      </c>
      <c r="AJ526" s="13">
        <f t="shared" si="807"/>
        <v>8.4072951515493967E-4</v>
      </c>
      <c r="AK526" s="13">
        <f t="shared" si="808"/>
        <v>1.7069748146255175E-4</v>
      </c>
      <c r="AL526" s="13">
        <f t="shared" si="809"/>
        <v>5.200270741814648E-7</v>
      </c>
      <c r="AM526" s="13">
        <f t="shared" si="810"/>
        <v>1.6716052709777061E-4</v>
      </c>
      <c r="AN526" s="13">
        <f t="shared" si="811"/>
        <v>1.3726140048910074E-4</v>
      </c>
      <c r="AO526" s="13">
        <f t="shared" si="812"/>
        <v>5.6355086907597389E-5</v>
      </c>
      <c r="AP526" s="13">
        <f t="shared" si="813"/>
        <v>1.5425049378029808E-5</v>
      </c>
      <c r="AQ526" s="13">
        <f t="shared" si="814"/>
        <v>3.1665129277253593E-6</v>
      </c>
      <c r="AR526" s="13">
        <f t="shared" si="815"/>
        <v>7.4429796526984289E-4</v>
      </c>
      <c r="AS526" s="13">
        <f t="shared" si="816"/>
        <v>4.533555174609864E-4</v>
      </c>
      <c r="AT526" s="13">
        <f t="shared" si="817"/>
        <v>1.380705273981261E-4</v>
      </c>
      <c r="AU526" s="13">
        <f t="shared" si="818"/>
        <v>2.8033143676088175E-5</v>
      </c>
      <c r="AV526" s="13">
        <f t="shared" si="819"/>
        <v>4.2687811032519519E-6</v>
      </c>
      <c r="AW526" s="13">
        <f t="shared" si="820"/>
        <v>7.2248730731281149E-9</v>
      </c>
      <c r="AX526" s="13">
        <f t="shared" si="821"/>
        <v>1.6969715265844749E-5</v>
      </c>
      <c r="AY526" s="13">
        <f t="shared" si="822"/>
        <v>1.3934431314210588E-5</v>
      </c>
      <c r="AZ526" s="13">
        <f t="shared" si="823"/>
        <v>5.7210263404141731E-6</v>
      </c>
      <c r="BA526" s="13">
        <f t="shared" si="824"/>
        <v>1.5659121232230936E-6</v>
      </c>
      <c r="BB526" s="13">
        <f t="shared" si="825"/>
        <v>3.2145640901028496E-7</v>
      </c>
      <c r="BC526" s="13">
        <f t="shared" si="826"/>
        <v>5.2791837478642858E-8</v>
      </c>
      <c r="BD526" s="13">
        <f t="shared" si="827"/>
        <v>1.0186154876381418E-4</v>
      </c>
      <c r="BE526" s="13">
        <f t="shared" si="828"/>
        <v>6.2044365702994015E-5</v>
      </c>
      <c r="BF526" s="13">
        <f t="shared" si="829"/>
        <v>1.8895762739739422E-5</v>
      </c>
      <c r="BG526" s="13">
        <f t="shared" si="830"/>
        <v>3.8365003866826543E-6</v>
      </c>
      <c r="BH526" s="13">
        <f t="shared" si="831"/>
        <v>5.8420777000687195E-7</v>
      </c>
      <c r="BI526" s="13">
        <f t="shared" si="832"/>
        <v>7.1168759887761487E-8</v>
      </c>
      <c r="BJ526" s="14">
        <f t="shared" si="833"/>
        <v>0.24950973687523764</v>
      </c>
      <c r="BK526" s="14">
        <f t="shared" si="834"/>
        <v>0.37474948165301697</v>
      </c>
      <c r="BL526" s="14">
        <f t="shared" si="835"/>
        <v>0.35364925246361129</v>
      </c>
      <c r="BM526" s="14">
        <f t="shared" si="836"/>
        <v>0.17382858579579813</v>
      </c>
      <c r="BN526" s="14">
        <f t="shared" si="837"/>
        <v>0.82614333325768474</v>
      </c>
    </row>
    <row r="527" spans="1:66" x14ac:dyDescent="0.25">
      <c r="A527" t="s">
        <v>344</v>
      </c>
      <c r="B527" t="s">
        <v>205</v>
      </c>
      <c r="C527" t="s">
        <v>213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344</v>
      </c>
      <c r="B528" t="s">
        <v>198</v>
      </c>
      <c r="C528" t="s">
        <v>212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345</v>
      </c>
      <c r="B529" t="s">
        <v>226</v>
      </c>
      <c r="C529" t="s">
        <v>220</v>
      </c>
      <c r="D529" s="11">
        <v>44429</v>
      </c>
      <c r="E529" s="10">
        <f>VLOOKUP(A529,home!$A$2:$E$405,3,FALSE)</f>
        <v>1.8603000000000001</v>
      </c>
      <c r="F529" s="10">
        <f>VLOOKUP(B529,home!$B$2:$E$405,3,FALSE)</f>
        <v>0.67190000000000005</v>
      </c>
      <c r="G529" s="10">
        <f>VLOOKUP(C529,away!$B$2:$E$405,4,FALSE)</f>
        <v>0.67190000000000005</v>
      </c>
      <c r="H529" s="10">
        <f>VLOOKUP(A529,away!$A$2:$E$405,3,FALSE)</f>
        <v>1.2059</v>
      </c>
      <c r="I529" s="10">
        <f>VLOOKUP(C529,away!$B$2:$E$405,3,FALSE)</f>
        <v>0.93289999999999995</v>
      </c>
      <c r="J529" s="10">
        <f>VLOOKUP(B529,home!$B$2:$E$405,4,FALSE)</f>
        <v>1.4512</v>
      </c>
      <c r="K529" s="12">
        <f t="shared" si="782"/>
        <v>0.83983170948300012</v>
      </c>
      <c r="L529" s="12">
        <f t="shared" si="783"/>
        <v>1.6325769404320001</v>
      </c>
      <c r="M529" s="13">
        <f t="shared" si="784"/>
        <v>8.4381368854763272E-2</v>
      </c>
      <c r="N529" s="13">
        <f t="shared" si="785"/>
        <v>7.086614925381142E-2</v>
      </c>
      <c r="O529" s="13">
        <f t="shared" si="786"/>
        <v>0.13775907699437348</v>
      </c>
      <c r="P529" s="13">
        <f t="shared" si="787"/>
        <v>0.11569444112898492</v>
      </c>
      <c r="Q529" s="13">
        <f t="shared" si="788"/>
        <v>2.9757819636152937E-2</v>
      </c>
      <c r="R529" s="13">
        <f t="shared" si="789"/>
        <v>0.11245114621810533</v>
      </c>
      <c r="S529" s="13">
        <f t="shared" si="790"/>
        <v>3.9656869430462469E-2</v>
      </c>
      <c r="T529" s="13">
        <f t="shared" si="791"/>
        <v>4.8581930135517856E-2</v>
      </c>
      <c r="U529" s="13">
        <f t="shared" si="792"/>
        <v>9.4440038361674195E-2</v>
      </c>
      <c r="V529" s="13">
        <f t="shared" si="793"/>
        <v>6.0414591619408547E-3</v>
      </c>
      <c r="W529" s="13">
        <f t="shared" si="794"/>
        <v>8.330520178505706E-3</v>
      </c>
      <c r="X529" s="13">
        <f t="shared" si="795"/>
        <v>1.3600215145231884E-2</v>
      </c>
      <c r="Y529" s="13">
        <f t="shared" si="796"/>
        <v>1.1101698815509813E-2</v>
      </c>
      <c r="Z529" s="13">
        <f t="shared" si="797"/>
        <v>6.1195049413608614E-2</v>
      </c>
      <c r="AA529" s="13">
        <f t="shared" si="798"/>
        <v>5.1393542960927581E-2</v>
      </c>
      <c r="AB529" s="13">
        <f t="shared" si="799"/>
        <v>2.1580963520631907E-2</v>
      </c>
      <c r="AC529" s="13">
        <f t="shared" si="800"/>
        <v>5.177114708723381E-4</v>
      </c>
      <c r="AD529" s="13">
        <f t="shared" si="801"/>
        <v>1.7490587505992682E-3</v>
      </c>
      <c r="AE529" s="13">
        <f t="shared" si="802"/>
        <v>2.85547298368917E-3</v>
      </c>
      <c r="AF529" s="13">
        <f t="shared" si="803"/>
        <v>2.3308896735987502E-3</v>
      </c>
      <c r="AG529" s="13">
        <f t="shared" si="804"/>
        <v>1.2684522439361302E-3</v>
      </c>
      <c r="AH529" s="13">
        <f t="shared" si="805"/>
        <v>2.4976406635313555E-2</v>
      </c>
      <c r="AI529" s="13">
        <f t="shared" si="806"/>
        <v>2.0975978281277931E-2</v>
      </c>
      <c r="AJ529" s="13">
        <f t="shared" si="807"/>
        <v>8.808145849021962E-3</v>
      </c>
      <c r="AK529" s="13">
        <f t="shared" si="808"/>
        <v>2.4657867285865693E-3</v>
      </c>
      <c r="AL529" s="13">
        <f t="shared" si="809"/>
        <v>2.8393158395774843E-5</v>
      </c>
      <c r="AM529" s="13">
        <f t="shared" si="810"/>
        <v>2.9378300010039684E-4</v>
      </c>
      <c r="AN529" s="13">
        <f t="shared" si="811"/>
        <v>4.7962335145483983E-4</v>
      </c>
      <c r="AO529" s="13">
        <f t="shared" si="812"/>
        <v>3.9151101183894225E-4</v>
      </c>
      <c r="AP529" s="13">
        <f t="shared" si="813"/>
        <v>2.1305728328448558E-4</v>
      </c>
      <c r="AQ529" s="13">
        <f t="shared" si="814"/>
        <v>8.695810192033486E-5</v>
      </c>
      <c r="AR529" s="13">
        <f t="shared" si="815"/>
        <v>8.155181105533137E-3</v>
      </c>
      <c r="AS529" s="13">
        <f t="shared" si="816"/>
        <v>6.8489796890033568E-3</v>
      </c>
      <c r="AT529" s="13">
        <f t="shared" si="817"/>
        <v>2.8759951602150171E-3</v>
      </c>
      <c r="AU529" s="13">
        <f t="shared" si="818"/>
        <v>8.0511731062273787E-4</v>
      </c>
      <c r="AV529" s="13">
        <f t="shared" si="819"/>
        <v>1.6904076182866235E-4</v>
      </c>
      <c r="AW529" s="13">
        <f t="shared" si="820"/>
        <v>1.0813770059899518E-6</v>
      </c>
      <c r="AX529" s="13">
        <f t="shared" si="821"/>
        <v>4.1121379865226766E-5</v>
      </c>
      <c r="AY529" s="13">
        <f t="shared" si="822"/>
        <v>6.7133816526713955E-5</v>
      </c>
      <c r="AZ529" s="13">
        <f t="shared" si="823"/>
        <v>5.4800560392352975E-5</v>
      </c>
      <c r="BA529" s="13">
        <f t="shared" si="824"/>
        <v>2.982204373976888E-5</v>
      </c>
      <c r="BB529" s="13">
        <f t="shared" si="825"/>
        <v>1.2171695231525293E-5</v>
      </c>
      <c r="BC529" s="13">
        <f t="shared" si="826"/>
        <v>3.9742457921908629E-6</v>
      </c>
      <c r="BD529" s="13">
        <f t="shared" si="827"/>
        <v>2.2189934363233584E-3</v>
      </c>
      <c r="BE529" s="13">
        <f t="shared" si="828"/>
        <v>1.8635810509590026E-3</v>
      </c>
      <c r="BF529" s="13">
        <f t="shared" si="829"/>
        <v>7.825472298935124E-4</v>
      </c>
      <c r="BG529" s="13">
        <f t="shared" si="830"/>
        <v>2.1906932594421835E-4</v>
      </c>
      <c r="BH529" s="13">
        <f t="shared" si="831"/>
        <v>4.599534162575535E-5</v>
      </c>
      <c r="BI529" s="13">
        <f t="shared" si="832"/>
        <v>7.7256692771625446E-6</v>
      </c>
      <c r="BJ529" s="14">
        <f t="shared" si="833"/>
        <v>0.19211616330669973</v>
      </c>
      <c r="BK529" s="14">
        <f t="shared" si="834"/>
        <v>0.24638737702194635</v>
      </c>
      <c r="BL529" s="14">
        <f t="shared" si="835"/>
        <v>0.49884331163113838</v>
      </c>
      <c r="BM529" s="14">
        <f t="shared" si="836"/>
        <v>0.44756584684768091</v>
      </c>
      <c r="BN529" s="14">
        <f t="shared" si="837"/>
        <v>0.55091000208619134</v>
      </c>
    </row>
    <row r="530" spans="1:66" s="10" customFormat="1" x14ac:dyDescent="0.25">
      <c r="A530" t="s">
        <v>345</v>
      </c>
      <c r="B530" t="s">
        <v>227</v>
      </c>
      <c r="C530" t="s">
        <v>216</v>
      </c>
      <c r="D530" s="11">
        <v>44429</v>
      </c>
      <c r="E530" s="10">
        <f>VLOOKUP(A530,home!$A$2:$E$405,3,FALSE)</f>
        <v>1.8603000000000001</v>
      </c>
      <c r="F530" s="10">
        <f>VLOOKUP(B530,home!$B$2:$E$405,3,FALSE)</f>
        <v>1.2766999999999999</v>
      </c>
      <c r="G530" s="10">
        <f>VLOOKUP(C530,away!$B$2:$E$405,4,FALSE)</f>
        <v>1.2766999999999999</v>
      </c>
      <c r="H530" s="10">
        <f>VLOOKUP(A530,away!$A$2:$E$405,3,FALSE)</f>
        <v>1.2059</v>
      </c>
      <c r="I530" s="10">
        <f>VLOOKUP(C530,away!$B$2:$E$405,3,FALSE)</f>
        <v>0.62190000000000001</v>
      </c>
      <c r="J530" s="10">
        <f>VLOOKUP(B530,home!$B$2:$E$405,4,FALSE)</f>
        <v>0.62190000000000001</v>
      </c>
      <c r="K530" s="12">
        <f t="shared" si="782"/>
        <v>3.032219964267</v>
      </c>
      <c r="L530" s="12">
        <f t="shared" si="783"/>
        <v>0.466393413699</v>
      </c>
      <c r="M530" s="13">
        <f t="shared" si="784"/>
        <v>3.0239284823530395E-2</v>
      </c>
      <c r="N530" s="13">
        <f t="shared" si="785"/>
        <v>9.1692163147064965E-2</v>
      </c>
      <c r="O530" s="13">
        <f t="shared" si="786"/>
        <v>1.4103403276662705E-2</v>
      </c>
      <c r="P530" s="13">
        <f t="shared" si="787"/>
        <v>4.2764620979605282E-2</v>
      </c>
      <c r="Q530" s="13">
        <f t="shared" si="788"/>
        <v>0.13901540383067867</v>
      </c>
      <c r="R530" s="13">
        <f t="shared" si="789"/>
        <v>3.2888671994881907E-3</v>
      </c>
      <c r="S530" s="13">
        <f t="shared" si="790"/>
        <v>1.5119511078071397E-2</v>
      </c>
      <c r="T530" s="13">
        <f t="shared" si="791"/>
        <v>6.4835868749335279E-2</v>
      </c>
      <c r="U530" s="13">
        <f t="shared" si="792"/>
        <v>9.9725687821109899E-3</v>
      </c>
      <c r="V530" s="13">
        <f t="shared" si="793"/>
        <v>2.3757916396353715E-3</v>
      </c>
      <c r="W530" s="13">
        <f t="shared" si="794"/>
        <v>0.14050842761200769</v>
      </c>
      <c r="X530" s="13">
        <f t="shared" si="795"/>
        <v>6.5532205207443101E-2</v>
      </c>
      <c r="Y530" s="13">
        <f t="shared" si="796"/>
        <v>1.5281894446961385E-2</v>
      </c>
      <c r="Z530" s="13">
        <f t="shared" si="797"/>
        <v>5.113020001239893E-4</v>
      </c>
      <c r="AA530" s="13">
        <f t="shared" si="798"/>
        <v>1.5503801325456082E-3</v>
      </c>
      <c r="AB530" s="13">
        <f t="shared" si="799"/>
        <v>2.3505467950538563E-3</v>
      </c>
      <c r="AC530" s="13">
        <f t="shared" si="800"/>
        <v>2.0999138535442212E-4</v>
      </c>
      <c r="AD530" s="13">
        <f t="shared" si="801"/>
        <v>0.10651311483822358</v>
      </c>
      <c r="AE530" s="13">
        <f t="shared" si="802"/>
        <v>4.9677015233112715E-2</v>
      </c>
      <c r="AF530" s="13">
        <f t="shared" si="803"/>
        <v>1.1584516358474331E-2</v>
      </c>
      <c r="AG530" s="13">
        <f t="shared" si="804"/>
        <v>1.8009807101602511E-3</v>
      </c>
      <c r="AH530" s="13">
        <f t="shared" si="805"/>
        <v>5.9616971317238439E-5</v>
      </c>
      <c r="AI530" s="13">
        <f t="shared" si="806"/>
        <v>1.8077177063726351E-4</v>
      </c>
      <c r="AJ530" s="13">
        <f t="shared" si="807"/>
        <v>2.7406988595110284E-4</v>
      </c>
      <c r="AK530" s="13">
        <f t="shared" si="808"/>
        <v>2.7701339326177124E-4</v>
      </c>
      <c r="AL530" s="13">
        <f t="shared" si="809"/>
        <v>1.1878855014026313E-5</v>
      </c>
      <c r="AM530" s="13">
        <f t="shared" si="810"/>
        <v>6.4594238653745015E-2</v>
      </c>
      <c r="AN530" s="13">
        <f t="shared" si="811"/>
        <v>3.0126327471008039E-2</v>
      </c>
      <c r="AO530" s="13">
        <f t="shared" si="812"/>
        <v>7.0253603557086999E-3</v>
      </c>
      <c r="AP530" s="13">
        <f t="shared" si="813"/>
        <v>1.0921939329215343E-3</v>
      </c>
      <c r="AQ530" s="13">
        <f t="shared" si="814"/>
        <v>1.2734801419915271E-4</v>
      </c>
      <c r="AR530" s="13">
        <f t="shared" si="815"/>
        <v>5.5609925534084429E-6</v>
      </c>
      <c r="AS530" s="13">
        <f t="shared" si="816"/>
        <v>1.6862152641585199E-5</v>
      </c>
      <c r="AT530" s="13">
        <f t="shared" si="817"/>
        <v>2.5564877940166097E-5</v>
      </c>
      <c r="AU530" s="13">
        <f t="shared" si="818"/>
        <v>2.5839444424740215E-5</v>
      </c>
      <c r="AV530" s="13">
        <f t="shared" si="819"/>
        <v>1.9587719812566229E-5</v>
      </c>
      <c r="AW530" s="13">
        <f t="shared" si="820"/>
        <v>4.6664346957117844E-7</v>
      </c>
      <c r="AX530" s="13">
        <f t="shared" si="821"/>
        <v>3.2643990003752128E-2</v>
      </c>
      <c r="AY530" s="13">
        <f t="shared" si="822"/>
        <v>1.522494193460599E-2</v>
      </c>
      <c r="AZ530" s="13">
        <f t="shared" si="823"/>
        <v>3.550406321124972E-3</v>
      </c>
      <c r="BA530" s="13">
        <f t="shared" si="824"/>
        <v>5.5196204137599478E-4</v>
      </c>
      <c r="BB530" s="13">
        <f t="shared" si="825"/>
        <v>6.4357865177404702E-5</v>
      </c>
      <c r="BC530" s="13">
        <f t="shared" si="826"/>
        <v>6.0032168876939567E-6</v>
      </c>
      <c r="BD530" s="13">
        <f t="shared" si="827"/>
        <v>4.3226838342314706E-7</v>
      </c>
      <c r="BE530" s="13">
        <f t="shared" si="828"/>
        <v>1.3107328221370887E-6</v>
      </c>
      <c r="BF530" s="13">
        <f t="shared" si="829"/>
        <v>1.9872151155520542E-6</v>
      </c>
      <c r="BG530" s="13">
        <f t="shared" si="830"/>
        <v>2.0085577822233639E-6</v>
      </c>
      <c r="BH530" s="13">
        <f t="shared" si="831"/>
        <v>1.5225972516603834E-6</v>
      </c>
      <c r="BI530" s="13">
        <f t="shared" si="832"/>
        <v>9.2336995680453581E-7</v>
      </c>
      <c r="BJ530" s="14">
        <f t="shared" si="833"/>
        <v>0.84144871994396864</v>
      </c>
      <c r="BK530" s="14">
        <f t="shared" si="834"/>
        <v>0.10594602069581689</v>
      </c>
      <c r="BL530" s="14">
        <f t="shared" si="835"/>
        <v>3.2158838135712985E-2</v>
      </c>
      <c r="BM530" s="14">
        <f t="shared" si="836"/>
        <v>0.64373666222745585</v>
      </c>
      <c r="BN530" s="14">
        <f t="shared" si="837"/>
        <v>0.32110374325703017</v>
      </c>
    </row>
    <row r="531" spans="1:66" x14ac:dyDescent="0.25">
      <c r="A531" t="s">
        <v>346</v>
      </c>
      <c r="B531" t="s">
        <v>238</v>
      </c>
      <c r="C531" t="s">
        <v>241</v>
      </c>
      <c r="D531" s="11">
        <v>44429</v>
      </c>
      <c r="E531" s="10">
        <f>VLOOKUP(A531,home!$A$2:$E$405,3,FALSE)</f>
        <v>1.4510000000000001</v>
      </c>
      <c r="F531" s="10">
        <f>VLOOKUP(B531,home!$B$2:$E$405,3,FALSE)</f>
        <v>1.6081000000000001</v>
      </c>
      <c r="G531" s="10">
        <f>VLOOKUP(C531,away!$B$2:$E$405,4,FALSE)</f>
        <v>1.3784000000000001</v>
      </c>
      <c r="H531" s="10">
        <f>VLOOKUP(A531,away!$A$2:$E$405,3,FALSE)</f>
        <v>1.0980000000000001</v>
      </c>
      <c r="I531" s="10">
        <f>VLOOKUP(C531,away!$B$2:$E$405,3,FALSE)</f>
        <v>0.60719999999999996</v>
      </c>
      <c r="J531" s="10">
        <f>VLOOKUP(B531,home!$B$2:$E$405,4,FALSE)</f>
        <v>0.30359999999999998</v>
      </c>
      <c r="K531" s="12">
        <f t="shared" si="782"/>
        <v>3.2162939130400003</v>
      </c>
      <c r="L531" s="12">
        <f t="shared" si="783"/>
        <v>0.20241182015999998</v>
      </c>
      <c r="M531" s="13">
        <f t="shared" si="784"/>
        <v>3.2754800968066919E-2</v>
      </c>
      <c r="N531" s="13">
        <f t="shared" si="785"/>
        <v>0.10534906697643036</v>
      </c>
      <c r="O531" s="13">
        <f t="shared" si="786"/>
        <v>6.6299588829249537E-3</v>
      </c>
      <c r="P531" s="13">
        <f t="shared" si="787"/>
        <v>2.1323896398857012E-2</v>
      </c>
      <c r="Q531" s="13">
        <f t="shared" si="788"/>
        <v>0.16941678143036817</v>
      </c>
      <c r="R531" s="13">
        <f t="shared" si="789"/>
        <v>6.7099102253940005E-4</v>
      </c>
      <c r="S531" s="13">
        <f t="shared" si="790"/>
        <v>3.4705489286325415E-3</v>
      </c>
      <c r="T531" s="13">
        <f t="shared" si="791"/>
        <v>3.4291959094969703E-2</v>
      </c>
      <c r="U531" s="13">
        <f t="shared" si="792"/>
        <v>2.158104341497958E-3</v>
      </c>
      <c r="V531" s="13">
        <f t="shared" si="793"/>
        <v>2.5104250577723985E-4</v>
      </c>
      <c r="W531" s="13">
        <f t="shared" si="794"/>
        <v>0.18163138762710707</v>
      </c>
      <c r="X531" s="13">
        <f t="shared" si="795"/>
        <v>3.6764339767789235E-2</v>
      </c>
      <c r="Y531" s="13">
        <f t="shared" si="796"/>
        <v>3.7207684646894451E-3</v>
      </c>
      <c r="Z531" s="13">
        <f t="shared" si="797"/>
        <v>4.5272171394406523E-5</v>
      </c>
      <c r="AA531" s="13">
        <f t="shared" si="798"/>
        <v>1.4560860928593334E-4</v>
      </c>
      <c r="AB531" s="13">
        <f t="shared" si="799"/>
        <v>2.341600418662836E-4</v>
      </c>
      <c r="AC531" s="13">
        <f t="shared" si="800"/>
        <v>1.0214541507446176E-5</v>
      </c>
      <c r="AD531" s="13">
        <f t="shared" si="801"/>
        <v>0.14604498161051835</v>
      </c>
      <c r="AE531" s="13">
        <f t="shared" si="802"/>
        <v>2.9561230553018739E-2</v>
      </c>
      <c r="AF531" s="13">
        <f t="shared" si="803"/>
        <v>2.9917712412029628E-3</v>
      </c>
      <c r="AG531" s="13">
        <f t="shared" si="804"/>
        <v>2.0185662081141141E-4</v>
      </c>
      <c r="AH531" s="13">
        <f t="shared" si="805"/>
        <v>2.2909056536343269E-6</v>
      </c>
      <c r="AI531" s="13">
        <f t="shared" si="806"/>
        <v>7.3682259091330095E-6</v>
      </c>
      <c r="AJ531" s="13">
        <f t="shared" si="807"/>
        <v>1.1849190070724062E-5</v>
      </c>
      <c r="AK531" s="13">
        <f t="shared" si="808"/>
        <v>1.2703492632974602E-5</v>
      </c>
      <c r="AL531" s="13">
        <f t="shared" si="809"/>
        <v>2.6599315938931396E-7</v>
      </c>
      <c r="AM531" s="13">
        <f t="shared" si="810"/>
        <v>9.394471707678978E-2</v>
      </c>
      <c r="AN531" s="13">
        <f t="shared" si="811"/>
        <v>1.9015521177929248E-2</v>
      </c>
      <c r="AO531" s="13">
        <f t="shared" si="812"/>
        <v>1.9244831264578429E-3</v>
      </c>
      <c r="AP531" s="13">
        <f t="shared" si="813"/>
        <v>1.2984604416451317E-4</v>
      </c>
      <c r="AQ531" s="13">
        <f t="shared" si="814"/>
        <v>6.5705935349787126E-6</v>
      </c>
      <c r="AR531" s="13">
        <f t="shared" si="815"/>
        <v>9.2741276633391708E-8</v>
      </c>
      <c r="AS531" s="13">
        <f t="shared" si="816"/>
        <v>2.9828320352353663E-7</v>
      </c>
      <c r="AT531" s="13">
        <f t="shared" si="817"/>
        <v>4.7968322592741136E-7</v>
      </c>
      <c r="AU531" s="13">
        <f t="shared" si="818"/>
        <v>5.1426741324590801E-7</v>
      </c>
      <c r="AV531" s="13">
        <f t="shared" si="819"/>
        <v>4.1350878772441015E-7</v>
      </c>
      <c r="AW531" s="13">
        <f t="shared" si="820"/>
        <v>4.8101604836766333E-9</v>
      </c>
      <c r="AX531" s="13">
        <f t="shared" si="821"/>
        <v>5.0358970282723972E-2</v>
      </c>
      <c r="AY531" s="13">
        <f t="shared" si="822"/>
        <v>1.0193250836309507E-2</v>
      </c>
      <c r="AZ531" s="13">
        <f t="shared" si="823"/>
        <v>1.0316172275624245E-3</v>
      </c>
      <c r="BA531" s="13">
        <f t="shared" si="824"/>
        <v>6.9603840246441114E-5</v>
      </c>
      <c r="BB531" s="13">
        <f t="shared" si="825"/>
        <v>3.5221599986020006E-6</v>
      </c>
      <c r="BC531" s="13">
        <f t="shared" si="826"/>
        <v>1.4258536324235481E-7</v>
      </c>
      <c r="BD531" s="13">
        <f t="shared" si="827"/>
        <v>3.1286551012211497E-9</v>
      </c>
      <c r="BE531" s="13">
        <f t="shared" si="828"/>
        <v>1.0062674358059131E-8</v>
      </c>
      <c r="BF531" s="13">
        <f t="shared" si="829"/>
        <v>1.618225914336464E-8</v>
      </c>
      <c r="BG531" s="13">
        <f t="shared" si="830"/>
        <v>1.7348967194013192E-8</v>
      </c>
      <c r="BH531" s="13">
        <f t="shared" si="831"/>
        <v>1.3949844395908822E-8</v>
      </c>
      <c r="BI531" s="13">
        <f t="shared" si="832"/>
        <v>8.9733599236833399E-9</v>
      </c>
      <c r="BJ531" s="14">
        <f t="shared" si="833"/>
        <v>0.88665238833798599</v>
      </c>
      <c r="BK531" s="14">
        <f t="shared" si="834"/>
        <v>6.8004020172310053E-2</v>
      </c>
      <c r="BL531" s="14">
        <f t="shared" si="835"/>
        <v>9.8749028420481652E-3</v>
      </c>
      <c r="BM531" s="14">
        <f t="shared" si="836"/>
        <v>0.61823784181840269</v>
      </c>
      <c r="BN531" s="14">
        <f t="shared" si="837"/>
        <v>0.33614549567918683</v>
      </c>
    </row>
    <row r="532" spans="1:66" x14ac:dyDescent="0.25">
      <c r="A532" t="s">
        <v>346</v>
      </c>
      <c r="B532" t="s">
        <v>231</v>
      </c>
      <c r="C532" t="s">
        <v>233</v>
      </c>
      <c r="D532" s="11">
        <v>44429</v>
      </c>
      <c r="E532" s="10">
        <f>VLOOKUP(A532,home!$A$2:$E$405,3,FALSE)</f>
        <v>1.4510000000000001</v>
      </c>
      <c r="F532" s="10">
        <f>VLOOKUP(B532,home!$B$2:$E$405,3,FALSE)</f>
        <v>1.0338000000000001</v>
      </c>
      <c r="G532" s="10">
        <f>VLOOKUP(C532,away!$B$2:$E$405,4,FALSE)</f>
        <v>1.0338000000000001</v>
      </c>
      <c r="H532" s="10">
        <f>VLOOKUP(A532,away!$A$2:$E$405,3,FALSE)</f>
        <v>1.0980000000000001</v>
      </c>
      <c r="I532" s="10">
        <f>VLOOKUP(C532,away!$B$2:$E$405,3,FALSE)</f>
        <v>0.91069999999999995</v>
      </c>
      <c r="J532" s="10">
        <f>VLOOKUP(B532,home!$B$2:$E$405,4,FALSE)</f>
        <v>1.3661000000000001</v>
      </c>
      <c r="K532" s="12">
        <f t="shared" si="782"/>
        <v>1.5507452804400002</v>
      </c>
      <c r="L532" s="12">
        <f t="shared" si="783"/>
        <v>1.3660297824600003</v>
      </c>
      <c r="M532" s="13">
        <f t="shared" si="784"/>
        <v>5.4107900812291491E-2</v>
      </c>
      <c r="N532" s="13">
        <f t="shared" si="785"/>
        <v>8.3907571819176671E-2</v>
      </c>
      <c r="O532" s="13">
        <f t="shared" si="786"/>
        <v>7.3913003975981828E-2</v>
      </c>
      <c r="P532" s="13">
        <f t="shared" si="787"/>
        <v>0.11462024207889676</v>
      </c>
      <c r="Q532" s="13">
        <f t="shared" si="788"/>
        <v>6.5059635495884297E-2</v>
      </c>
      <c r="R532" s="13">
        <f t="shared" si="789"/>
        <v>5.0483682371137803E-2</v>
      </c>
      <c r="S532" s="13">
        <f t="shared" si="790"/>
        <v>6.0701855445297728E-2</v>
      </c>
      <c r="T532" s="13">
        <f t="shared" si="791"/>
        <v>8.8873399723369759E-2</v>
      </c>
      <c r="U532" s="13">
        <f t="shared" si="792"/>
        <v>7.8287332176273969E-2</v>
      </c>
      <c r="V532" s="13">
        <f t="shared" si="793"/>
        <v>1.4287626640116352E-2</v>
      </c>
      <c r="W532" s="13">
        <f t="shared" si="794"/>
        <v>3.3630307564129762E-2</v>
      </c>
      <c r="X532" s="13">
        <f t="shared" si="795"/>
        <v>4.5940001725891084E-2</v>
      </c>
      <c r="Y532" s="13">
        <f t="shared" si="796"/>
        <v>3.1377705281915524E-2</v>
      </c>
      <c r="Z532" s="13">
        <f t="shared" si="797"/>
        <v>2.2987404549075035E-2</v>
      </c>
      <c r="AA532" s="13">
        <f t="shared" si="798"/>
        <v>3.5647609114043098E-2</v>
      </c>
      <c r="AB532" s="13">
        <f t="shared" si="799"/>
        <v>2.7640180796286138E-2</v>
      </c>
      <c r="AC532" s="13">
        <f t="shared" si="800"/>
        <v>1.8916498326005701E-3</v>
      </c>
      <c r="AD532" s="13">
        <f t="shared" si="801"/>
        <v>1.3038010183704971E-2</v>
      </c>
      <c r="AE532" s="13">
        <f t="shared" si="802"/>
        <v>1.781031021495777E-2</v>
      </c>
      <c r="AF532" s="13">
        <f t="shared" si="803"/>
        <v>1.2164707094241944E-2</v>
      </c>
      <c r="AG532" s="13">
        <f t="shared" si="804"/>
        <v>5.5391173952123139E-3</v>
      </c>
      <c r="AH532" s="13">
        <f t="shared" si="805"/>
        <v>7.8503698088732473E-3</v>
      </c>
      <c r="AI532" s="13">
        <f t="shared" si="806"/>
        <v>1.2173923930818854E-2</v>
      </c>
      <c r="AJ532" s="13">
        <f t="shared" si="807"/>
        <v>9.4393275400764583E-3</v>
      </c>
      <c r="AK532" s="13">
        <f t="shared" si="808"/>
        <v>4.879330877766961E-3</v>
      </c>
      <c r="AL532" s="13">
        <f t="shared" si="809"/>
        <v>1.6028813425482375E-4</v>
      </c>
      <c r="AM532" s="13">
        <f t="shared" si="810"/>
        <v>4.0437265517418259E-3</v>
      </c>
      <c r="AN532" s="13">
        <f t="shared" si="811"/>
        <v>5.5238509018036138E-3</v>
      </c>
      <c r="AO532" s="13">
        <f t="shared" si="812"/>
        <v>3.7728724228661341E-3</v>
      </c>
      <c r="AP532" s="13">
        <f t="shared" si="813"/>
        <v>1.7179520316857194E-3</v>
      </c>
      <c r="AQ532" s="13">
        <f t="shared" si="814"/>
        <v>5.8669341003008974E-4</v>
      </c>
      <c r="AR532" s="13">
        <f t="shared" si="815"/>
        <v>2.1447677924491342E-3</v>
      </c>
      <c r="AS532" s="13">
        <f t="shared" si="816"/>
        <v>3.3259885317802121E-3</v>
      </c>
      <c r="AT532" s="13">
        <f t="shared" si="817"/>
        <v>2.5788805092278651E-3</v>
      </c>
      <c r="AU532" s="13">
        <f t="shared" si="818"/>
        <v>1.3330622595012719E-3</v>
      </c>
      <c r="AV532" s="13">
        <f t="shared" si="819"/>
        <v>5.168100018635702E-4</v>
      </c>
      <c r="AW532" s="13">
        <f t="shared" si="820"/>
        <v>9.4319069832121994E-6</v>
      </c>
      <c r="AX532" s="13">
        <f t="shared" si="821"/>
        <v>1.0451316442505925E-3</v>
      </c>
      <c r="AY532" s="13">
        <f t="shared" si="822"/>
        <v>1.4276809526376994E-3</v>
      </c>
      <c r="AZ532" s="13">
        <f t="shared" si="823"/>
        <v>9.7512735057698129E-4</v>
      </c>
      <c r="BA532" s="13">
        <f t="shared" si="824"/>
        <v>4.4401766752648998E-4</v>
      </c>
      <c r="BB532" s="13">
        <f t="shared" si="825"/>
        <v>1.5163533944490196E-4</v>
      </c>
      <c r="BC532" s="13">
        <f t="shared" si="826"/>
        <v>4.1427677951033516E-5</v>
      </c>
      <c r="BD532" s="13">
        <f t="shared" si="827"/>
        <v>4.8830278015775039E-4</v>
      </c>
      <c r="BE532" s="13">
        <f t="shared" si="828"/>
        <v>7.5723323175536214E-4</v>
      </c>
      <c r="BF532" s="13">
        <f t="shared" si="829"/>
        <v>5.8713793016847843E-4</v>
      </c>
      <c r="BG532" s="13">
        <f t="shared" si="830"/>
        <v>3.0350045805869276E-4</v>
      </c>
      <c r="BH532" s="13">
        <f t="shared" si="831"/>
        <v>1.1766297573647404E-4</v>
      </c>
      <c r="BI532" s="13">
        <f t="shared" si="832"/>
        <v>3.6493060861172653E-5</v>
      </c>
      <c r="BJ532" s="14">
        <f t="shared" si="833"/>
        <v>0.41707088244899915</v>
      </c>
      <c r="BK532" s="14">
        <f t="shared" si="834"/>
        <v>0.2471972438960954</v>
      </c>
      <c r="BL532" s="14">
        <f t="shared" si="835"/>
        <v>0.31250460012281844</v>
      </c>
      <c r="BM532" s="14">
        <f t="shared" si="836"/>
        <v>0.55624984541796463</v>
      </c>
      <c r="BN532" s="14">
        <f t="shared" si="837"/>
        <v>0.44209203655336882</v>
      </c>
    </row>
    <row r="533" spans="1:66" x14ac:dyDescent="0.25">
      <c r="A533" t="s">
        <v>346</v>
      </c>
      <c r="B533" t="s">
        <v>322</v>
      </c>
      <c r="C533" t="s">
        <v>243</v>
      </c>
      <c r="D533" s="11">
        <v>44429</v>
      </c>
      <c r="E533" s="10">
        <f>VLOOKUP(A533,home!$A$2:$E$405,3,FALSE)</f>
        <v>1.4510000000000001</v>
      </c>
      <c r="F533" s="10">
        <f>VLOOKUP(B533,home!$B$2:$E$405,3,FALSE)</f>
        <v>0.45950000000000002</v>
      </c>
      <c r="G533" s="10">
        <f>VLOOKUP(C533,away!$B$2:$E$405,4,FALSE)</f>
        <v>1.1486000000000001</v>
      </c>
      <c r="H533" s="10">
        <f>VLOOKUP(A533,away!$A$2:$E$405,3,FALSE)</f>
        <v>1.0980000000000001</v>
      </c>
      <c r="I533" s="10">
        <f>VLOOKUP(C533,away!$B$2:$E$405,3,FALSE)</f>
        <v>1.8214999999999999</v>
      </c>
      <c r="J533" s="10">
        <f>VLOOKUP(B533,home!$B$2:$E$405,4,FALSE)</f>
        <v>2.4287000000000001</v>
      </c>
      <c r="K533" s="12">
        <f t="shared" si="782"/>
        <v>0.7658112467</v>
      </c>
      <c r="L533" s="12">
        <f t="shared" si="783"/>
        <v>4.8574170008999999</v>
      </c>
      <c r="M533" s="13">
        <f t="shared" si="784"/>
        <v>3.6129587369453271E-3</v>
      </c>
      <c r="N533" s="13">
        <f t="shared" si="785"/>
        <v>2.7668444346157584E-3</v>
      </c>
      <c r="O533" s="13">
        <f t="shared" si="786"/>
        <v>1.7549647192388426E-2</v>
      </c>
      <c r="P533" s="13">
        <f t="shared" si="787"/>
        <v>1.3439717195548135E-2</v>
      </c>
      <c r="Q533" s="13">
        <f t="shared" si="788"/>
        <v>1.0594402929490251E-3</v>
      </c>
      <c r="R533" s="13">
        <f t="shared" si="789"/>
        <v>4.2622977316052253E-2</v>
      </c>
      <c r="S533" s="13">
        <f t="shared" si="790"/>
        <v>1.2498481953950247E-2</v>
      </c>
      <c r="T533" s="13">
        <f t="shared" si="791"/>
        <v>5.1461432904090724E-3</v>
      </c>
      <c r="U533" s="13">
        <f t="shared" si="792"/>
        <v>3.2641155396471791E-2</v>
      </c>
      <c r="V533" s="13">
        <f t="shared" si="793"/>
        <v>5.1658511321441844E-3</v>
      </c>
      <c r="W533" s="13">
        <f t="shared" si="794"/>
        <v>2.704437638491688E-4</v>
      </c>
      <c r="X533" s="13">
        <f t="shared" si="795"/>
        <v>1.3136581363083375E-3</v>
      </c>
      <c r="Y533" s="13">
        <f t="shared" si="796"/>
        <v>3.1904926823373642E-3</v>
      </c>
      <c r="Z533" s="13">
        <f t="shared" si="797"/>
        <v>6.901252488132241E-2</v>
      </c>
      <c r="AA533" s="13">
        <f t="shared" si="798"/>
        <v>5.2850567717280278E-2</v>
      </c>
      <c r="AB533" s="13">
        <f t="shared" si="799"/>
        <v>2.0236779576186591E-2</v>
      </c>
      <c r="AC533" s="13">
        <f t="shared" si="800"/>
        <v>1.2010166622643777E-3</v>
      </c>
      <c r="AD533" s="13">
        <f t="shared" si="801"/>
        <v>5.1777218988893075E-5</v>
      </c>
      <c r="AE533" s="13">
        <f t="shared" si="802"/>
        <v>2.5150354377597155E-4</v>
      </c>
      <c r="AF533" s="13">
        <f t="shared" si="803"/>
        <v>6.1082879466200081E-4</v>
      </c>
      <c r="AG533" s="13">
        <f t="shared" si="804"/>
        <v>9.8901672394348578E-4</v>
      </c>
      <c r="AH533" s="13">
        <f t="shared" si="805"/>
        <v>8.3805652908392439E-2</v>
      </c>
      <c r="AI533" s="13">
        <f t="shared" si="806"/>
        <v>6.4179311534283495E-2</v>
      </c>
      <c r="AJ533" s="13">
        <f t="shared" si="807"/>
        <v>2.4574619289208666E-2</v>
      </c>
      <c r="AK533" s="13">
        <f t="shared" si="808"/>
        <v>6.2731732783489202E-3</v>
      </c>
      <c r="AL533" s="13">
        <f t="shared" si="809"/>
        <v>1.7870477315909229E-4</v>
      </c>
      <c r="AM533" s="13">
        <f t="shared" si="810"/>
        <v>7.9303153249086252E-6</v>
      </c>
      <c r="AN533" s="13">
        <f t="shared" si="811"/>
        <v>3.8520848481708969E-5</v>
      </c>
      <c r="AO533" s="13">
        <f t="shared" si="812"/>
        <v>9.3555912152073052E-5</v>
      </c>
      <c r="AP533" s="13">
        <f t="shared" si="813"/>
        <v>1.5148002607406216E-4</v>
      </c>
      <c r="AQ533" s="13">
        <f t="shared" si="814"/>
        <v>1.8395041348723124E-4</v>
      </c>
      <c r="AR533" s="13">
        <f t="shared" si="815"/>
        <v>8.1415800641749983E-2</v>
      </c>
      <c r="AS533" s="13">
        <f t="shared" si="816"/>
        <v>6.2349135790537212E-2</v>
      </c>
      <c r="AT533" s="13">
        <f t="shared" si="817"/>
        <v>2.3873834705209443E-2</v>
      </c>
      <c r="AU533" s="13">
        <f t="shared" si="818"/>
        <v>6.0942837063687255E-3</v>
      </c>
      <c r="AV533" s="13">
        <f t="shared" si="819"/>
        <v>1.1667677507294322E-3</v>
      </c>
      <c r="AW533" s="13">
        <f t="shared" si="820"/>
        <v>1.8465487611711378E-5</v>
      </c>
      <c r="AX533" s="13">
        <f t="shared" si="821"/>
        <v>1.0121874442820647E-6</v>
      </c>
      <c r="AY533" s="13">
        <f t="shared" si="822"/>
        <v>4.9166164999532232E-6</v>
      </c>
      <c r="AZ533" s="13">
        <f t="shared" si="823"/>
        <v>1.194102828688912E-5</v>
      </c>
      <c r="BA533" s="13">
        <f t="shared" si="824"/>
        <v>1.9334184602987669E-5</v>
      </c>
      <c r="BB533" s="13">
        <f t="shared" si="825"/>
        <v>2.3478549247272834E-5</v>
      </c>
      <c r="BC533" s="13">
        <f t="shared" si="826"/>
        <v>2.2809020854034189E-5</v>
      </c>
      <c r="BD533" s="13">
        <f t="shared" si="827"/>
        <v>6.5911749029853556E-2</v>
      </c>
      <c r="BE533" s="13">
        <f t="shared" si="828"/>
        <v>5.0475958696729675E-2</v>
      </c>
      <c r="BF533" s="13">
        <f t="shared" si="829"/>
        <v>1.9327528428960128E-2</v>
      </c>
      <c r="BG533" s="13">
        <f t="shared" si="830"/>
        <v>4.933746213937217E-3</v>
      </c>
      <c r="BH533" s="13">
        <f t="shared" si="831"/>
        <v>9.4457958474916594E-4</v>
      </c>
      <c r="BI533" s="13">
        <f t="shared" si="832"/>
        <v>1.4467393388082546E-4</v>
      </c>
      <c r="BJ533" s="14">
        <f t="shared" si="833"/>
        <v>1.6209077984294482E-2</v>
      </c>
      <c r="BK533" s="14">
        <f t="shared" si="834"/>
        <v>3.610164707051132E-2</v>
      </c>
      <c r="BL533" s="14">
        <f t="shared" si="835"/>
        <v>0.66137194269131827</v>
      </c>
      <c r="BM533" s="14">
        <f t="shared" si="836"/>
        <v>0.70165715633005943</v>
      </c>
      <c r="BN533" s="14">
        <f t="shared" si="837"/>
        <v>8.1051585168498919E-2</v>
      </c>
    </row>
    <row r="534" spans="1:66" x14ac:dyDescent="0.25">
      <c r="A534" t="s">
        <v>347</v>
      </c>
      <c r="B534" t="s">
        <v>258</v>
      </c>
      <c r="C534" t="s">
        <v>255</v>
      </c>
      <c r="D534" s="11">
        <v>44429</v>
      </c>
      <c r="E534" s="10">
        <f>VLOOKUP(A534,home!$A$2:$E$405,3,FALSE)</f>
        <v>1.1607000000000001</v>
      </c>
      <c r="F534" s="10">
        <f>VLOOKUP(B534,home!$B$2:$E$405,3,FALSE)</f>
        <v>1.2923</v>
      </c>
      <c r="G534" s="10">
        <f>VLOOKUP(C534,away!$B$2:$E$405,4,FALSE)</f>
        <v>1.4359</v>
      </c>
      <c r="H534" s="10">
        <f>VLOOKUP(A534,away!$A$2:$E$405,3,FALSE)</f>
        <v>0.83930000000000005</v>
      </c>
      <c r="I534" s="10">
        <f>VLOOKUP(C534,away!$B$2:$E$405,3,FALSE)</f>
        <v>0.3972</v>
      </c>
      <c r="J534" s="10">
        <f>VLOOKUP(B534,home!$B$2:$E$405,4,FALSE)</f>
        <v>0.59570000000000001</v>
      </c>
      <c r="K534" s="12">
        <f t="shared" si="782"/>
        <v>2.1538106706990003</v>
      </c>
      <c r="L534" s="12">
        <f t="shared" si="783"/>
        <v>0.19858848517200001</v>
      </c>
      <c r="M534" s="13">
        <f t="shared" si="784"/>
        <v>9.5140630980752469E-2</v>
      </c>
      <c r="N534" s="13">
        <f t="shared" si="785"/>
        <v>0.20491490622338057</v>
      </c>
      <c r="O534" s="13">
        <f t="shared" si="786"/>
        <v>1.8893833784775885E-2</v>
      </c>
      <c r="P534" s="13">
        <f t="shared" si="787"/>
        <v>4.0693740816063584E-2</v>
      </c>
      <c r="Q534" s="13">
        <f t="shared" si="788"/>
        <v>0.22067395580460103</v>
      </c>
      <c r="R534" s="13">
        <f t="shared" si="789"/>
        <v>1.8760489152050994E-3</v>
      </c>
      <c r="S534" s="13">
        <f t="shared" si="790"/>
        <v>4.3514020364758101E-3</v>
      </c>
      <c r="T534" s="13">
        <f t="shared" si="791"/>
        <v>4.3823306600148597E-2</v>
      </c>
      <c r="U534" s="13">
        <f t="shared" si="792"/>
        <v>4.0406541723220267E-3</v>
      </c>
      <c r="V534" s="13">
        <f t="shared" si="793"/>
        <v>2.0679893056260316E-4</v>
      </c>
      <c r="W534" s="13">
        <f t="shared" si="794"/>
        <v>0.15842997358576977</v>
      </c>
      <c r="X534" s="13">
        <f t="shared" si="795"/>
        <v>3.1462368460237991E-2</v>
      </c>
      <c r="Y534" s="13">
        <f t="shared" si="796"/>
        <v>3.1240320462209864E-3</v>
      </c>
      <c r="Z534" s="13">
        <f t="shared" si="797"/>
        <v>1.2418723739305158E-4</v>
      </c>
      <c r="AA534" s="13">
        <f t="shared" si="798"/>
        <v>2.674757970617844E-4</v>
      </c>
      <c r="AB534" s="13">
        <f t="shared" si="799"/>
        <v>2.8804611293269577E-4</v>
      </c>
      <c r="AC534" s="13">
        <f t="shared" si="800"/>
        <v>5.5282782409863571E-6</v>
      </c>
      <c r="AD534" s="13">
        <f t="shared" si="801"/>
        <v>8.5307041916897933E-2</v>
      </c>
      <c r="AE534" s="13">
        <f t="shared" si="802"/>
        <v>1.6940996228781067E-2</v>
      </c>
      <c r="AF534" s="13">
        <f t="shared" si="803"/>
        <v>1.6821433891890984E-3</v>
      </c>
      <c r="AG534" s="13">
        <f t="shared" si="804"/>
        <v>1.1135143583371909E-4</v>
      </c>
      <c r="AH534" s="13">
        <f t="shared" si="805"/>
        <v>6.1655388378954153E-6</v>
      </c>
      <c r="AI534" s="13">
        <f t="shared" si="806"/>
        <v>1.3279403339668261E-5</v>
      </c>
      <c r="AJ534" s="13">
        <f t="shared" si="807"/>
        <v>1.4300660306746721E-5</v>
      </c>
      <c r="AK534" s="13">
        <f t="shared" si="808"/>
        <v>1.0266971588904243E-5</v>
      </c>
      <c r="AL534" s="13">
        <f t="shared" si="809"/>
        <v>9.4582648686992598E-8</v>
      </c>
      <c r="AM534" s="13">
        <f t="shared" si="810"/>
        <v>3.6747043433276338E-2</v>
      </c>
      <c r="AN534" s="13">
        <f t="shared" si="811"/>
        <v>7.2975396899640377E-3</v>
      </c>
      <c r="AO534" s="13">
        <f t="shared" si="812"/>
        <v>7.2460367625625237E-4</v>
      </c>
      <c r="AP534" s="13">
        <f t="shared" si="813"/>
        <v>4.796598213926385E-5</v>
      </c>
      <c r="AQ534" s="13">
        <f t="shared" si="814"/>
        <v>2.3813729332059033E-6</v>
      </c>
      <c r="AR534" s="13">
        <f t="shared" si="815"/>
        <v>2.4488100361735694E-7</v>
      </c>
      <c r="AS534" s="13">
        <f t="shared" si="816"/>
        <v>5.2742731864254386E-7</v>
      </c>
      <c r="AT534" s="13">
        <f t="shared" si="817"/>
        <v>5.679892934552364E-7</v>
      </c>
      <c r="AU534" s="13">
        <f t="shared" si="818"/>
        <v>4.077804670288913E-7</v>
      </c>
      <c r="AV534" s="13">
        <f t="shared" si="819"/>
        <v>2.19570480297362E-7</v>
      </c>
      <c r="AW534" s="13">
        <f t="shared" si="820"/>
        <v>1.1237522087300465E-9</v>
      </c>
      <c r="AX534" s="13">
        <f t="shared" si="821"/>
        <v>1.3191029043871701E-2</v>
      </c>
      <c r="AY534" s="13">
        <f t="shared" si="822"/>
        <v>2.6195864756823365E-3</v>
      </c>
      <c r="AZ534" s="13">
        <f t="shared" si="823"/>
        <v>2.6010985499140673E-4</v>
      </c>
      <c r="BA534" s="13">
        <f t="shared" si="824"/>
        <v>1.7218274027017356E-5</v>
      </c>
      <c r="BB534" s="13">
        <f t="shared" si="825"/>
        <v>8.548377390754421E-7</v>
      </c>
      <c r="BC534" s="13">
        <f t="shared" si="826"/>
        <v>3.3952186334169908E-8</v>
      </c>
      <c r="BD534" s="13">
        <f t="shared" si="827"/>
        <v>8.1050912592949911E-9</v>
      </c>
      <c r="BE534" s="13">
        <f t="shared" si="828"/>
        <v>1.7456832041258748E-8</v>
      </c>
      <c r="BF534" s="13">
        <f t="shared" si="829"/>
        <v>1.8799355563531654E-8</v>
      </c>
      <c r="BG534" s="13">
        <f t="shared" si="830"/>
        <v>1.3496750871666364E-8</v>
      </c>
      <c r="BH534" s="13">
        <f t="shared" si="831"/>
        <v>7.2673615117902628E-9</v>
      </c>
      <c r="BI534" s="13">
        <f t="shared" si="832"/>
        <v>3.1305041543842177E-9</v>
      </c>
      <c r="BJ534" s="14">
        <f t="shared" si="833"/>
        <v>0.82737844228412794</v>
      </c>
      <c r="BK534" s="14">
        <f t="shared" si="834"/>
        <v>0.14301778210042648</v>
      </c>
      <c r="BL534" s="14">
        <f t="shared" si="835"/>
        <v>2.541210726082915E-2</v>
      </c>
      <c r="BM534" s="14">
        <f t="shared" si="836"/>
        <v>0.4111198170060677</v>
      </c>
      <c r="BN534" s="14">
        <f t="shared" si="837"/>
        <v>0.58219311652477856</v>
      </c>
    </row>
    <row r="535" spans="1:66" x14ac:dyDescent="0.25">
      <c r="A535" t="s">
        <v>347</v>
      </c>
      <c r="B535" t="s">
        <v>250</v>
      </c>
      <c r="C535" t="s">
        <v>247</v>
      </c>
      <c r="D535" s="11">
        <v>44429</v>
      </c>
      <c r="E535" s="10">
        <f>VLOOKUP(A535,home!$A$2:$E$405,3,FALSE)</f>
        <v>1.1607000000000001</v>
      </c>
      <c r="F535" s="10">
        <f>VLOOKUP(B535,home!$B$2:$E$405,3,FALSE)</f>
        <v>0</v>
      </c>
      <c r="G535" s="10">
        <f>VLOOKUP(C535,away!$B$2:$E$405,4,FALSE)</f>
        <v>0.28720000000000001</v>
      </c>
      <c r="H535" s="10">
        <f>VLOOKUP(A535,away!$A$2:$E$405,3,FALSE)</f>
        <v>0.83930000000000005</v>
      </c>
      <c r="I535" s="10">
        <f>VLOOKUP(C535,away!$B$2:$E$405,3,FALSE)</f>
        <v>1.5886</v>
      </c>
      <c r="J535" s="10">
        <f>VLOOKUP(B535,home!$B$2:$E$405,4,FALSE)</f>
        <v>1.1915</v>
      </c>
      <c r="K535" s="12">
        <f t="shared" si="782"/>
        <v>0</v>
      </c>
      <c r="L535" s="12">
        <f t="shared" si="783"/>
        <v>1.5886412241700003</v>
      </c>
      <c r="M535" s="13">
        <f t="shared" si="784"/>
        <v>0.20420288926289706</v>
      </c>
      <c r="N535" s="13">
        <f t="shared" si="785"/>
        <v>0</v>
      </c>
      <c r="O535" s="13">
        <f t="shared" si="786"/>
        <v>0.3244051279776598</v>
      </c>
      <c r="P535" s="13">
        <f t="shared" si="787"/>
        <v>0</v>
      </c>
      <c r="Q535" s="13">
        <f t="shared" si="788"/>
        <v>0</v>
      </c>
      <c r="R535" s="13">
        <f t="shared" si="789"/>
        <v>0.25768167981872764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0.13645457975780179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5.4194342657509324E-2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1.7219073372502804E-2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4.5591549669276527E-3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0.20420288926289706</v>
      </c>
      <c r="BL535" s="14">
        <f t="shared" si="835"/>
        <v>0.65805937879332721</v>
      </c>
      <c r="BM535" s="14">
        <f t="shared" si="836"/>
        <v>0.21242715075474158</v>
      </c>
      <c r="BN535" s="14">
        <f t="shared" si="837"/>
        <v>0.78628969705928453</v>
      </c>
    </row>
    <row r="536" spans="1:66" x14ac:dyDescent="0.25">
      <c r="A536" t="s">
        <v>348</v>
      </c>
      <c r="B536" t="s">
        <v>261</v>
      </c>
      <c r="C536" t="s">
        <v>270</v>
      </c>
      <c r="D536" s="11">
        <v>44429</v>
      </c>
      <c r="E536" s="10">
        <f>VLOOKUP(A536,home!$A$2:$E$405,3,FALSE)</f>
        <v>1.2707999999999999</v>
      </c>
      <c r="F536" s="10">
        <f>VLOOKUP(B536,home!$B$2:$E$405,3,FALSE)</f>
        <v>0.78690000000000004</v>
      </c>
      <c r="G536" s="10">
        <f>VLOOKUP(C536,away!$B$2:$E$405,4,FALSE)</f>
        <v>0.52459999999999996</v>
      </c>
      <c r="H536" s="10">
        <f>VLOOKUP(A536,away!$A$2:$E$405,3,FALSE)</f>
        <v>1.2917000000000001</v>
      </c>
      <c r="I536" s="10">
        <f>VLOOKUP(C536,away!$B$2:$E$405,3,FALSE)</f>
        <v>0.5161</v>
      </c>
      <c r="J536" s="10">
        <f>VLOOKUP(B536,home!$B$2:$E$405,4,FALSE)</f>
        <v>1.2903</v>
      </c>
      <c r="K536" s="12">
        <f t="shared" si="782"/>
        <v>0.52459607599199998</v>
      </c>
      <c r="L536" s="12">
        <f t="shared" si="783"/>
        <v>0.86017381121100001</v>
      </c>
      <c r="M536" s="13">
        <f t="shared" si="784"/>
        <v>0.25038140912949053</v>
      </c>
      <c r="N536" s="13">
        <f t="shared" si="785"/>
        <v>0.13134910473067826</v>
      </c>
      <c r="O536" s="13">
        <f t="shared" si="786"/>
        <v>0.21537153094729453</v>
      </c>
      <c r="P536" s="13">
        <f t="shared" si="787"/>
        <v>0.11298306001534031</v>
      </c>
      <c r="Q536" s="13">
        <f t="shared" si="788"/>
        <v>3.4452612463388023E-2</v>
      </c>
      <c r="R536" s="13">
        <f t="shared" si="789"/>
        <v>9.2628475300641083E-2</v>
      </c>
      <c r="S536" s="13">
        <f t="shared" si="790"/>
        <v>1.274572650462657E-2</v>
      </c>
      <c r="T536" s="13">
        <f t="shared" si="791"/>
        <v>2.9635234968808075E-2</v>
      </c>
      <c r="U536" s="13">
        <f t="shared" si="792"/>
        <v>4.8592534667838208E-2</v>
      </c>
      <c r="V536" s="13">
        <f t="shared" si="793"/>
        <v>6.3904779317726693E-4</v>
      </c>
      <c r="W536" s="13">
        <f t="shared" si="794"/>
        <v>6.0245684353221448E-3</v>
      </c>
      <c r="X536" s="13">
        <f t="shared" si="795"/>
        <v>5.1821759919125398E-3</v>
      </c>
      <c r="Y536" s="13">
        <f t="shared" si="796"/>
        <v>2.2287860366647766E-3</v>
      </c>
      <c r="Z536" s="13">
        <f t="shared" si="797"/>
        <v>2.6558862875338814E-2</v>
      </c>
      <c r="AA536" s="13">
        <f t="shared" si="798"/>
        <v>1.3932675247212348E-2</v>
      </c>
      <c r="AB536" s="13">
        <f t="shared" si="799"/>
        <v>3.6545133813792323E-3</v>
      </c>
      <c r="AC536" s="13">
        <f t="shared" si="800"/>
        <v>1.8022897401868698E-5</v>
      </c>
      <c r="AD536" s="13">
        <f t="shared" si="801"/>
        <v>7.9011624017881477E-4</v>
      </c>
      <c r="AE536" s="13">
        <f t="shared" si="802"/>
        <v>6.7963729761431684E-4</v>
      </c>
      <c r="AF536" s="13">
        <f t="shared" si="803"/>
        <v>2.9230310226502582E-4</v>
      </c>
      <c r="AG536" s="13">
        <f t="shared" si="804"/>
        <v>8.3810491168035333E-5</v>
      </c>
      <c r="AH536" s="13">
        <f t="shared" si="805"/>
        <v>5.7113095752276298E-3</v>
      </c>
      <c r="AI536" s="13">
        <f t="shared" si="806"/>
        <v>2.9961305919399511E-3</v>
      </c>
      <c r="AJ536" s="13">
        <f t="shared" si="807"/>
        <v>7.8587917584564313E-4</v>
      </c>
      <c r="AK536" s="13">
        <f t="shared" si="808"/>
        <v>1.3742304395081712E-4</v>
      </c>
      <c r="AL536" s="13">
        <f t="shared" si="809"/>
        <v>3.2530883277400885E-7</v>
      </c>
      <c r="AM536" s="13">
        <f t="shared" si="810"/>
        <v>8.2898375835071782E-5</v>
      </c>
      <c r="AN536" s="13">
        <f t="shared" si="811"/>
        <v>7.1307011885255557E-5</v>
      </c>
      <c r="AO536" s="13">
        <f t="shared" si="812"/>
        <v>3.0668212089704169E-5</v>
      </c>
      <c r="AP536" s="13">
        <f t="shared" si="813"/>
        <v>8.7933309587427031E-6</v>
      </c>
      <c r="AQ536" s="13">
        <f t="shared" si="814"/>
        <v>1.8909482510053465E-6</v>
      </c>
      <c r="AR536" s="13">
        <f t="shared" si="815"/>
        <v>9.8254378486588604E-4</v>
      </c>
      <c r="AS536" s="13">
        <f t="shared" si="816"/>
        <v>5.1543861403097158E-4</v>
      </c>
      <c r="AT536" s="13">
        <f t="shared" si="817"/>
        <v>1.3519853716770135E-4</v>
      </c>
      <c r="AU536" s="13">
        <f t="shared" si="818"/>
        <v>2.3641540692678235E-5</v>
      </c>
      <c r="AV536" s="13">
        <f t="shared" si="819"/>
        <v>3.1005648694460466E-6</v>
      </c>
      <c r="AW536" s="13">
        <f t="shared" si="820"/>
        <v>4.0775998843581313E-9</v>
      </c>
      <c r="AX536" s="13">
        <f t="shared" si="821"/>
        <v>7.2480271115314468E-6</v>
      </c>
      <c r="AY536" s="13">
        <f t="shared" si="822"/>
        <v>6.2345631042866601E-6</v>
      </c>
      <c r="AZ536" s="13">
        <f t="shared" si="823"/>
        <v>2.6814039533248694E-6</v>
      </c>
      <c r="BA536" s="13">
        <f t="shared" si="824"/>
        <v>7.6882448597589868E-7</v>
      </c>
      <c r="BB536" s="13">
        <f t="shared" si="825"/>
        <v>1.6533067206355666E-7</v>
      </c>
      <c r="BC536" s="13">
        <f t="shared" si="826"/>
        <v>2.8442622859797119E-8</v>
      </c>
      <c r="BD536" s="13">
        <f t="shared" si="827"/>
        <v>1.408597386849616E-4</v>
      </c>
      <c r="BE536" s="13">
        <f t="shared" si="828"/>
        <v>7.389446617938937E-5</v>
      </c>
      <c r="BF536" s="13">
        <f t="shared" si="829"/>
        <v>1.9382373497615609E-5</v>
      </c>
      <c r="BG536" s="13">
        <f t="shared" si="830"/>
        <v>3.3893056934201619E-6</v>
      </c>
      <c r="BH536" s="13">
        <f t="shared" si="831"/>
        <v>4.4450411677639023E-7</v>
      </c>
      <c r="BI536" s="13">
        <f t="shared" si="832"/>
        <v>4.6637023084636816E-8</v>
      </c>
      <c r="BJ536" s="14">
        <f t="shared" si="833"/>
        <v>0.21093103422896978</v>
      </c>
      <c r="BK536" s="14">
        <f t="shared" si="834"/>
        <v>0.37677382621197358</v>
      </c>
      <c r="BL536" s="14">
        <f t="shared" si="835"/>
        <v>0.38570841199815142</v>
      </c>
      <c r="BM536" s="14">
        <f t="shared" si="836"/>
        <v>0.16279971224209641</v>
      </c>
      <c r="BN536" s="14">
        <f t="shared" si="837"/>
        <v>0.83716619258683278</v>
      </c>
    </row>
    <row r="537" spans="1:66" s="10" customFormat="1" x14ac:dyDescent="0.25">
      <c r="A537" t="s">
        <v>348</v>
      </c>
      <c r="B537" t="s">
        <v>262</v>
      </c>
      <c r="C537" t="s">
        <v>260</v>
      </c>
      <c r="D537" s="11">
        <v>44429</v>
      </c>
      <c r="E537" s="10">
        <f>VLOOKUP(A537,home!$A$2:$E$405,3,FALSE)</f>
        <v>1.2707999999999999</v>
      </c>
      <c r="F537" s="10">
        <f>VLOOKUP(B537,home!$B$2:$E$405,3,FALSE)</f>
        <v>1.0491999999999999</v>
      </c>
      <c r="G537" s="10">
        <f>VLOOKUP(C537,away!$B$2:$E$405,4,FALSE)</f>
        <v>1.3115000000000001</v>
      </c>
      <c r="H537" s="10">
        <f>VLOOKUP(A537,away!$A$2:$E$405,3,FALSE)</f>
        <v>1.2917000000000001</v>
      </c>
      <c r="I537" s="10">
        <f>VLOOKUP(C537,away!$B$2:$E$405,3,FALSE)</f>
        <v>0.7742</v>
      </c>
      <c r="J537" s="10">
        <f>VLOOKUP(B537,home!$B$2:$E$405,4,FALSE)</f>
        <v>0.5161</v>
      </c>
      <c r="K537" s="12">
        <f t="shared" si="782"/>
        <v>1.7486535866399999</v>
      </c>
      <c r="L537" s="12">
        <f t="shared" si="783"/>
        <v>0.51611761965400005</v>
      </c>
      <c r="M537" s="13">
        <f t="shared" si="784"/>
        <v>0.10385379291697348</v>
      </c>
      <c r="N537" s="13">
        <f t="shared" si="785"/>
        <v>0.18160430747043346</v>
      </c>
      <c r="O537" s="13">
        <f t="shared" si="786"/>
        <v>5.3600772392347798E-2</v>
      </c>
      <c r="P537" s="13">
        <f t="shared" si="787"/>
        <v>9.372918289055325E-2</v>
      </c>
      <c r="Q537" s="13">
        <f t="shared" si="788"/>
        <v>0.15878151180372344</v>
      </c>
      <c r="R537" s="13">
        <f t="shared" si="789"/>
        <v>1.3832151529377192E-2</v>
      </c>
      <c r="S537" s="13">
        <f t="shared" si="790"/>
        <v>2.1147902928191874E-2</v>
      </c>
      <c r="T537" s="13">
        <f t="shared" si="791"/>
        <v>8.1949935917201247E-2</v>
      </c>
      <c r="U537" s="13">
        <f t="shared" si="792"/>
        <v>2.4187641382793387E-2</v>
      </c>
      <c r="V537" s="13">
        <f t="shared" si="793"/>
        <v>2.1206903855829811E-3</v>
      </c>
      <c r="W537" s="13">
        <f t="shared" si="794"/>
        <v>9.2551286702567515E-2</v>
      </c>
      <c r="X537" s="13">
        <f t="shared" si="795"/>
        <v>4.7767349788844053E-2</v>
      </c>
      <c r="Y537" s="13">
        <f t="shared" si="796"/>
        <v>1.2326785435099095E-2</v>
      </c>
      <c r="Z537" s="13">
        <f t="shared" si="797"/>
        <v>2.3796723740118642E-3</v>
      </c>
      <c r="AA537" s="13">
        <f t="shared" si="798"/>
        <v>4.1612226318439695E-3</v>
      </c>
      <c r="AB537" s="13">
        <f t="shared" si="799"/>
        <v>3.6382684399907492E-3</v>
      </c>
      <c r="AC537" s="13">
        <f t="shared" si="800"/>
        <v>1.1962164032579759E-4</v>
      </c>
      <c r="AD537" s="13">
        <f t="shared" si="801"/>
        <v>4.0460034860147896E-2</v>
      </c>
      <c r="AE537" s="13">
        <f t="shared" si="802"/>
        <v>2.0882136883137396E-2</v>
      </c>
      <c r="AF537" s="13">
        <f t="shared" si="803"/>
        <v>5.3888193907069351E-3</v>
      </c>
      <c r="AG537" s="13">
        <f t="shared" si="804"/>
        <v>9.2708821222566083E-4</v>
      </c>
      <c r="AH537" s="13">
        <f t="shared" si="805"/>
        <v>3.0704771030784663E-4</v>
      </c>
      <c r="AI537" s="13">
        <f t="shared" si="806"/>
        <v>5.3692007989941562E-4</v>
      </c>
      <c r="AJ537" s="13">
        <f t="shared" si="807"/>
        <v>4.6944361172757425E-4</v>
      </c>
      <c r="AK537" s="13">
        <f t="shared" si="808"/>
        <v>2.7363141845755283E-4</v>
      </c>
      <c r="AL537" s="13">
        <f t="shared" si="809"/>
        <v>4.3183934987249627E-6</v>
      </c>
      <c r="AM537" s="13">
        <f t="shared" si="810"/>
        <v>1.4150117014755414E-2</v>
      </c>
      <c r="AN537" s="13">
        <f t="shared" si="811"/>
        <v>7.3031247114811286E-3</v>
      </c>
      <c r="AO537" s="13">
        <f t="shared" si="812"/>
        <v>1.8846356710629729E-3</v>
      </c>
      <c r="AP537" s="13">
        <f t="shared" si="813"/>
        <v>3.2423122548801354E-4</v>
      </c>
      <c r="AQ537" s="13">
        <f t="shared" si="814"/>
        <v>4.1835362079093218E-5</v>
      </c>
      <c r="AR537" s="13">
        <f t="shared" si="815"/>
        <v>3.1694546672859357E-5</v>
      </c>
      <c r="AS537" s="13">
        <f t="shared" si="816"/>
        <v>5.5422782716424388E-5</v>
      </c>
      <c r="AT537" s="13">
        <f t="shared" si="817"/>
        <v>4.8457623889322454E-5</v>
      </c>
      <c r="AU537" s="13">
        <f t="shared" si="818"/>
        <v>2.8245199271371961E-5</v>
      </c>
      <c r="AV537" s="13">
        <f t="shared" si="819"/>
        <v>1.234776725281152E-5</v>
      </c>
      <c r="AW537" s="13">
        <f t="shared" si="820"/>
        <v>1.0826103662625755E-7</v>
      </c>
      <c r="AX537" s="13">
        <f t="shared" si="821"/>
        <v>4.1239421448712931E-3</v>
      </c>
      <c r="AY537" s="13">
        <f t="shared" si="822"/>
        <v>2.128439203401783E-3</v>
      </c>
      <c r="AZ537" s="13">
        <f t="shared" si="823"/>
        <v>5.4926248761899207E-4</v>
      </c>
      <c r="BA537" s="13">
        <f t="shared" si="824"/>
        <v>9.4494682558382963E-5</v>
      </c>
      <c r="BB537" s="13">
        <f t="shared" si="825"/>
        <v>1.2192592657998238E-5</v>
      </c>
      <c r="BC537" s="13">
        <f t="shared" si="826"/>
        <v>1.2585623800113778E-6</v>
      </c>
      <c r="BD537" s="13">
        <f t="shared" si="827"/>
        <v>2.7263523308014625E-6</v>
      </c>
      <c r="BE537" s="13">
        <f t="shared" si="828"/>
        <v>4.7674457817003008E-6</v>
      </c>
      <c r="BF537" s="13">
        <f t="shared" si="829"/>
        <v>4.1683055826409851E-6</v>
      </c>
      <c r="BG537" s="13">
        <f t="shared" si="830"/>
        <v>2.4296408357655649E-6</v>
      </c>
      <c r="BH537" s="13">
        <f t="shared" si="831"/>
        <v>1.0621500404271153E-6</v>
      </c>
      <c r="BI537" s="13">
        <f t="shared" si="832"/>
        <v>3.7146649554853935E-7</v>
      </c>
      <c r="BJ537" s="14">
        <f t="shared" si="833"/>
        <v>0.67325279012244177</v>
      </c>
      <c r="BK537" s="14">
        <f t="shared" si="834"/>
        <v>0.22310394835852793</v>
      </c>
      <c r="BL537" s="14">
        <f t="shared" si="835"/>
        <v>0.10119879247761517</v>
      </c>
      <c r="BM537" s="14">
        <f t="shared" si="836"/>
        <v>0.39240515338682291</v>
      </c>
      <c r="BN537" s="14">
        <f t="shared" si="837"/>
        <v>0.60540171900340867</v>
      </c>
    </row>
    <row r="538" spans="1:66" x14ac:dyDescent="0.25">
      <c r="A538" t="s">
        <v>348</v>
      </c>
      <c r="B538" t="s">
        <v>271</v>
      </c>
      <c r="C538" t="s">
        <v>273</v>
      </c>
      <c r="D538" s="11">
        <v>44429</v>
      </c>
      <c r="E538" s="10">
        <f>VLOOKUP(A538,home!$A$2:$E$405,3,FALSE)</f>
        <v>1.2707999999999999</v>
      </c>
      <c r="F538" s="10">
        <f>VLOOKUP(B538,home!$B$2:$E$405,3,FALSE)</f>
        <v>0.98360000000000003</v>
      </c>
      <c r="G538" s="10">
        <f>VLOOKUP(C538,away!$B$2:$E$405,4,FALSE)</f>
        <v>0.98360000000000003</v>
      </c>
      <c r="H538" s="10">
        <f>VLOOKUP(A538,away!$A$2:$E$405,3,FALSE)</f>
        <v>1.2917000000000001</v>
      </c>
      <c r="I538" s="10">
        <f>VLOOKUP(C538,away!$B$2:$E$405,3,FALSE)</f>
        <v>1.7419</v>
      </c>
      <c r="J538" s="10">
        <f>VLOOKUP(B538,home!$B$2:$E$405,4,FALSE)</f>
        <v>1.3548</v>
      </c>
      <c r="K538" s="12">
        <f t="shared" si="782"/>
        <v>1.229459554368</v>
      </c>
      <c r="L538" s="12">
        <f t="shared" si="783"/>
        <v>3.0483165692040002</v>
      </c>
      <c r="M538" s="13">
        <f t="shared" si="784"/>
        <v>1.3873480712100475E-2</v>
      </c>
      <c r="N538" s="13">
        <f t="shared" si="785"/>
        <v>1.7056883413832092E-2</v>
      </c>
      <c r="O538" s="13">
        <f t="shared" si="786"/>
        <v>4.2290761127227988E-2</v>
      </c>
      <c r="P538" s="13">
        <f t="shared" si="787"/>
        <v>5.1994780329365255E-2</v>
      </c>
      <c r="Q538" s="13">
        <f t="shared" si="788"/>
        <v>1.0485374140438469E-2</v>
      </c>
      <c r="R538" s="13">
        <f t="shared" si="789"/>
        <v>6.4457813934188771E-2</v>
      </c>
      <c r="S538" s="13">
        <f t="shared" si="790"/>
        <v>4.8716274552877505E-2</v>
      </c>
      <c r="T538" s="13">
        <f t="shared" si="791"/>
        <v>3.1962739726601734E-2</v>
      </c>
      <c r="U538" s="13">
        <f t="shared" si="792"/>
        <v>7.9248275195063167E-2</v>
      </c>
      <c r="V538" s="13">
        <f t="shared" si="793"/>
        <v>2.0286441500282477E-2</v>
      </c>
      <c r="W538" s="13">
        <f t="shared" si="794"/>
        <v>4.2971144726950761E-3</v>
      </c>
      <c r="X538" s="13">
        <f t="shared" si="795"/>
        <v>1.3098965246882711E-2</v>
      </c>
      <c r="Y538" s="13">
        <f t="shared" si="796"/>
        <v>1.9964896400749967E-2</v>
      </c>
      <c r="Z538" s="13">
        <f t="shared" si="797"/>
        <v>6.549594074341869E-2</v>
      </c>
      <c r="AA538" s="13">
        <f t="shared" si="798"/>
        <v>8.0524610119316484E-2</v>
      </c>
      <c r="AB538" s="13">
        <f t="shared" si="799"/>
        <v>4.9500875636475899E-2</v>
      </c>
      <c r="AC538" s="13">
        <f t="shared" si="800"/>
        <v>4.7518224308685849E-3</v>
      </c>
      <c r="AD538" s="13">
        <f t="shared" si="801"/>
        <v>1.3207821111669935E-3</v>
      </c>
      <c r="AE538" s="13">
        <f t="shared" si="802"/>
        <v>4.0261619937785858E-3</v>
      </c>
      <c r="AF538" s="13">
        <f t="shared" si="803"/>
        <v>6.1365081579673386E-3</v>
      </c>
      <c r="AG538" s="13">
        <f t="shared" si="804"/>
        <v>6.2353398316624528E-3</v>
      </c>
      <c r="AH538" s="13">
        <f t="shared" si="805"/>
        <v>4.9913090345941657E-2</v>
      </c>
      <c r="AI538" s="13">
        <f t="shared" si="806"/>
        <v>6.1366125813851147E-2</v>
      </c>
      <c r="AJ538" s="13">
        <f t="shared" si="807"/>
        <v>3.7723584848194033E-2</v>
      </c>
      <c r="AK538" s="13">
        <f t="shared" si="808"/>
        <v>1.5459873938874687E-2</v>
      </c>
      <c r="AL538" s="13">
        <f t="shared" si="809"/>
        <v>7.1235176978093903E-4</v>
      </c>
      <c r="AM538" s="13">
        <f t="shared" si="810"/>
        <v>3.247696371625195E-4</v>
      </c>
      <c r="AN538" s="13">
        <f t="shared" si="811"/>
        <v>9.9000066613687938E-4</v>
      </c>
      <c r="AO538" s="13">
        <f t="shared" si="812"/>
        <v>1.5089177170540236E-3</v>
      </c>
      <c r="AP538" s="13">
        <f t="shared" si="813"/>
        <v>1.5332196261537512E-3</v>
      </c>
      <c r="AQ538" s="13">
        <f t="shared" si="814"/>
        <v>1.1684346976583108E-3</v>
      </c>
      <c r="AR538" s="13">
        <f t="shared" si="815"/>
        <v>3.0430180064342033E-2</v>
      </c>
      <c r="AS538" s="13">
        <f t="shared" si="816"/>
        <v>3.7412675621243952E-2</v>
      </c>
      <c r="AT538" s="13">
        <f t="shared" si="817"/>
        <v>2.2998685748504565E-2</v>
      </c>
      <c r="AU538" s="13">
        <f t="shared" si="818"/>
        <v>9.425317977135363E-3</v>
      </c>
      <c r="AV538" s="13">
        <f t="shared" si="819"/>
        <v>2.8970118099863871E-3</v>
      </c>
      <c r="AW538" s="13">
        <f t="shared" si="820"/>
        <v>7.4159419197778817E-5</v>
      </c>
      <c r="AX538" s="13">
        <f t="shared" si="821"/>
        <v>6.6548522229681402E-5</v>
      </c>
      <c r="AY538" s="13">
        <f t="shared" si="822"/>
        <v>2.0286096296877858E-4</v>
      </c>
      <c r="AZ538" s="13">
        <f t="shared" si="823"/>
        <v>3.0919221733120345E-4</v>
      </c>
      <c r="BA538" s="13">
        <f t="shared" si="824"/>
        <v>3.1417191971987721E-4</v>
      </c>
      <c r="BB538" s="13">
        <f t="shared" si="825"/>
        <v>2.3942386711518274E-4</v>
      </c>
      <c r="BC538" s="13">
        <f t="shared" si="826"/>
        <v>1.4596794823802165E-4</v>
      </c>
      <c r="BD538" s="13">
        <f t="shared" si="827"/>
        <v>1.5460137015665834E-2</v>
      </c>
      <c r="BE538" s="13">
        <f t="shared" si="828"/>
        <v>1.9007613165748734E-2</v>
      </c>
      <c r="BF538" s="13">
        <f t="shared" si="829"/>
        <v>1.1684545806180387E-2</v>
      </c>
      <c r="BG538" s="13">
        <f t="shared" si="830"/>
        <v>4.7885588266196729E-3</v>
      </c>
      <c r="BH538" s="13">
        <f t="shared" si="831"/>
        <v>1.4718348502601947E-3</v>
      </c>
      <c r="BI538" s="13">
        <f t="shared" si="832"/>
        <v>3.6191228382083808E-4</v>
      </c>
      <c r="BJ538" s="14">
        <f t="shared" si="833"/>
        <v>0.12138827327754366</v>
      </c>
      <c r="BK538" s="14">
        <f t="shared" si="834"/>
        <v>0.140538012258244</v>
      </c>
      <c r="BL538" s="14">
        <f t="shared" si="835"/>
        <v>0.63642348412864191</v>
      </c>
      <c r="BM538" s="14">
        <f t="shared" si="836"/>
        <v>0.76355791520692384</v>
      </c>
      <c r="BN538" s="14">
        <f t="shared" si="837"/>
        <v>0.20015909365715301</v>
      </c>
    </row>
    <row r="539" spans="1:66" x14ac:dyDescent="0.25">
      <c r="A539" t="s">
        <v>348</v>
      </c>
      <c r="B539" t="s">
        <v>272</v>
      </c>
      <c r="C539" t="s">
        <v>263</v>
      </c>
      <c r="D539" s="11">
        <v>44429</v>
      </c>
      <c r="E539" s="10">
        <f>VLOOKUP(A539,home!$A$2:$E$405,3,FALSE)</f>
        <v>1.2707999999999999</v>
      </c>
      <c r="F539" s="10">
        <f>VLOOKUP(B539,home!$B$2:$E$405,3,FALSE)</f>
        <v>0.39350000000000002</v>
      </c>
      <c r="G539" s="10">
        <f>VLOOKUP(C539,away!$B$2:$E$405,4,FALSE)</f>
        <v>0.78690000000000004</v>
      </c>
      <c r="H539" s="10">
        <f>VLOOKUP(A539,away!$A$2:$E$405,3,FALSE)</f>
        <v>1.2917000000000001</v>
      </c>
      <c r="I539" s="10">
        <f>VLOOKUP(C539,away!$B$2:$E$405,3,FALSE)</f>
        <v>1.3548</v>
      </c>
      <c r="J539" s="10">
        <f>VLOOKUP(B539,home!$B$2:$E$405,4,FALSE)</f>
        <v>1.1613</v>
      </c>
      <c r="K539" s="12">
        <f t="shared" si="782"/>
        <v>0.39349705661999995</v>
      </c>
      <c r="L539" s="12">
        <f t="shared" si="783"/>
        <v>2.032269379308</v>
      </c>
      <c r="M539" s="13">
        <f t="shared" si="784"/>
        <v>8.8410332213260417E-2</v>
      </c>
      <c r="N539" s="13">
        <f t="shared" si="785"/>
        <v>3.4789205500714349E-2</v>
      </c>
      <c r="O539" s="13">
        <f t="shared" si="786"/>
        <v>0.17967361097145682</v>
      </c>
      <c r="P539" s="13">
        <f t="shared" si="787"/>
        <v>7.0701037069555203E-2</v>
      </c>
      <c r="Q539" s="13">
        <f t="shared" si="788"/>
        <v>6.8447249833397013E-3</v>
      </c>
      <c r="R539" s="13">
        <f t="shared" si="789"/>
        <v>0.18257258892349484</v>
      </c>
      <c r="S539" s="13">
        <f t="shared" si="790"/>
        <v>1.413476377018094E-2</v>
      </c>
      <c r="T539" s="13">
        <f t="shared" si="791"/>
        <v>1.3910324993425732E-2</v>
      </c>
      <c r="U539" s="13">
        <f t="shared" si="792"/>
        <v>7.184177636088844E-2</v>
      </c>
      <c r="V539" s="13">
        <f t="shared" si="793"/>
        <v>1.2559397530777139E-3</v>
      </c>
      <c r="W539" s="13">
        <f t="shared" si="794"/>
        <v>8.977930447725171E-4</v>
      </c>
      <c r="X539" s="13">
        <f t="shared" si="795"/>
        <v>1.8245573138468824E-3</v>
      </c>
      <c r="Y539" s="13">
        <f t="shared" si="796"/>
        <v>1.8539959798617382E-3</v>
      </c>
      <c r="Z539" s="13">
        <f t="shared" si="797"/>
        <v>0.12367889399006848</v>
      </c>
      <c r="AA539" s="13">
        <f t="shared" si="798"/>
        <v>4.8667280751108953E-2</v>
      </c>
      <c r="AB539" s="13">
        <f t="shared" si="799"/>
        <v>9.5752158646302734E-3</v>
      </c>
      <c r="AC539" s="13">
        <f t="shared" si="800"/>
        <v>6.2772812306374551E-5</v>
      </c>
      <c r="AD539" s="13">
        <f t="shared" si="801"/>
        <v>8.8319730142973296E-5</v>
      </c>
      <c r="AE539" s="13">
        <f t="shared" si="802"/>
        <v>1.7948948315831036E-4</v>
      </c>
      <c r="AF539" s="13">
        <f t="shared" si="803"/>
        <v>1.8238549026522661E-4</v>
      </c>
      <c r="AG539" s="13">
        <f t="shared" si="804"/>
        <v>1.2355214903203243E-4</v>
      </c>
      <c r="AH539" s="13">
        <f t="shared" si="805"/>
        <v>6.2837207280674143E-2</v>
      </c>
      <c r="AI539" s="13">
        <f t="shared" si="806"/>
        <v>2.472625611116611E-2</v>
      </c>
      <c r="AJ539" s="13">
        <f t="shared" si="807"/>
        <v>4.8648545004880729E-3</v>
      </c>
      <c r="AK539" s="13">
        <f t="shared" si="808"/>
        <v>6.3810197560887241E-4</v>
      </c>
      <c r="AL539" s="13">
        <f t="shared" si="809"/>
        <v>2.0079566805055216E-6</v>
      </c>
      <c r="AM539" s="13">
        <f t="shared" si="810"/>
        <v>6.9507107705465396E-6</v>
      </c>
      <c r="AN539" s="13">
        <f t="shared" si="811"/>
        <v>1.4125716663408046E-5</v>
      </c>
      <c r="AO539" s="13">
        <f t="shared" si="812"/>
        <v>1.4353630717912474E-5</v>
      </c>
      <c r="AP539" s="13">
        <f t="shared" si="813"/>
        <v>9.7234813966360735E-6</v>
      </c>
      <c r="AQ539" s="13">
        <f t="shared" si="814"/>
        <v>4.9401833756636225E-6</v>
      </c>
      <c r="AR539" s="13">
        <f t="shared" si="815"/>
        <v>2.554042644754875E-2</v>
      </c>
      <c r="AS539" s="13">
        <f t="shared" si="816"/>
        <v>1.0050082631930036E-2</v>
      </c>
      <c r="AT539" s="13">
        <f t="shared" si="817"/>
        <v>1.9773389672261251E-3</v>
      </c>
      <c r="AU539" s="13">
        <f t="shared" si="818"/>
        <v>2.5935902118117028E-4</v>
      </c>
      <c r="AV539" s="13">
        <f t="shared" si="819"/>
        <v>2.5514252860658674E-5</v>
      </c>
      <c r="AW539" s="13">
        <f t="shared" si="820"/>
        <v>4.4604081442539837E-8</v>
      </c>
      <c r="AX539" s="13">
        <f t="shared" si="821"/>
        <v>4.5584737160449897E-7</v>
      </c>
      <c r="AY539" s="13">
        <f t="shared" si="822"/>
        <v>9.2640465494985828E-7</v>
      </c>
      <c r="AZ539" s="13">
        <f t="shared" si="823"/>
        <v>9.4135190655149534E-7</v>
      </c>
      <c r="BA539" s="13">
        <f t="shared" si="824"/>
        <v>6.3769355161260319E-7</v>
      </c>
      <c r="BB539" s="13">
        <f t="shared" si="825"/>
        <v>3.2399126958111503E-7</v>
      </c>
      <c r="BC539" s="13">
        <f t="shared" si="826"/>
        <v>1.3168750726656468E-7</v>
      </c>
      <c r="BD539" s="13">
        <f t="shared" si="827"/>
        <v>8.6508377673035833E-3</v>
      </c>
      <c r="BE539" s="13">
        <f t="shared" si="828"/>
        <v>3.4040791987310927E-3</v>
      </c>
      <c r="BF539" s="13">
        <f t="shared" si="829"/>
        <v>6.6974757260102622E-4</v>
      </c>
      <c r="BG539" s="13">
        <f t="shared" si="830"/>
        <v>8.7847899498964531E-5</v>
      </c>
      <c r="BH539" s="13">
        <f t="shared" si="831"/>
        <v>8.6419724707730242E-6</v>
      </c>
      <c r="BI539" s="13">
        <f t="shared" si="832"/>
        <v>6.8011814612805119E-7</v>
      </c>
      <c r="BJ539" s="14">
        <f t="shared" si="833"/>
        <v>6.0747859367745183E-2</v>
      </c>
      <c r="BK539" s="14">
        <f t="shared" si="834"/>
        <v>0.17456777997971612</v>
      </c>
      <c r="BL539" s="14">
        <f t="shared" si="835"/>
        <v>0.63607144858901488</v>
      </c>
      <c r="BM539" s="14">
        <f t="shared" si="836"/>
        <v>0.43207360046414978</v>
      </c>
      <c r="BN539" s="14">
        <f t="shared" si="837"/>
        <v>0.56299149966182138</v>
      </c>
    </row>
    <row r="540" spans="1:66" x14ac:dyDescent="0.25">
      <c r="A540" t="s">
        <v>348</v>
      </c>
      <c r="B540" t="s">
        <v>326</v>
      </c>
      <c r="C540" t="s">
        <v>269</v>
      </c>
      <c r="D540" s="11">
        <v>44429</v>
      </c>
      <c r="E540" s="10">
        <f>VLOOKUP(A540,home!$A$2:$E$405,3,FALSE)</f>
        <v>1.2707999999999999</v>
      </c>
      <c r="F540" s="10">
        <f>VLOOKUP(B540,home!$B$2:$E$405,3,FALSE)</f>
        <v>0.52459999999999996</v>
      </c>
      <c r="G540" s="10">
        <f>VLOOKUP(C540,away!$B$2:$E$405,4,FALSE)</f>
        <v>0.78690000000000004</v>
      </c>
      <c r="H540" s="10">
        <f>VLOOKUP(A540,away!$A$2:$E$405,3,FALSE)</f>
        <v>1.2917000000000001</v>
      </c>
      <c r="I540" s="10">
        <f>VLOOKUP(C540,away!$B$2:$E$405,3,FALSE)</f>
        <v>0.7742</v>
      </c>
      <c r="J540" s="10">
        <f>VLOOKUP(B540,home!$B$2:$E$405,4,FALSE)</f>
        <v>0.7742</v>
      </c>
      <c r="K540" s="12">
        <f t="shared" si="782"/>
        <v>0.52459607599199998</v>
      </c>
      <c r="L540" s="12">
        <f t="shared" si="783"/>
        <v>0.77422643118800005</v>
      </c>
      <c r="M540" s="13">
        <f t="shared" si="784"/>
        <v>0.27285288626892185</v>
      </c>
      <c r="N540" s="13">
        <f t="shared" si="785"/>
        <v>0.14313755345976784</v>
      </c>
      <c r="O540" s="13">
        <f t="shared" si="786"/>
        <v>0.21124991637533261</v>
      </c>
      <c r="P540" s="13">
        <f t="shared" si="787"/>
        <v>0.11082087718413763</v>
      </c>
      <c r="Q540" s="13">
        <f t="shared" si="788"/>
        <v>3.754469943604466E-2</v>
      </c>
      <c r="R540" s="13">
        <f t="shared" si="789"/>
        <v>8.1777634422018589E-2</v>
      </c>
      <c r="S540" s="13">
        <f t="shared" si="790"/>
        <v>1.1252645141306462E-2</v>
      </c>
      <c r="T540" s="13">
        <f t="shared" si="791"/>
        <v>2.9068098654394976E-2</v>
      </c>
      <c r="U540" s="13">
        <f t="shared" si="792"/>
        <v>4.2900226121699254E-2</v>
      </c>
      <c r="V540" s="13">
        <f t="shared" si="793"/>
        <v>5.0781455581905895E-4</v>
      </c>
      <c r="W540" s="13">
        <f t="shared" si="794"/>
        <v>6.5652673328160296E-3</v>
      </c>
      <c r="X540" s="13">
        <f t="shared" si="795"/>
        <v>5.0830034968813139E-3</v>
      </c>
      <c r="Y540" s="13">
        <f t="shared" si="796"/>
        <v>1.9676978285532716E-3</v>
      </c>
      <c r="Z540" s="13">
        <f t="shared" si="797"/>
        <v>2.1104802016518803E-2</v>
      </c>
      <c r="AA540" s="13">
        <f t="shared" si="798"/>
        <v>1.1071496322453812E-2</v>
      </c>
      <c r="AB540" s="13">
        <f t="shared" si="799"/>
        <v>2.9040317630595639E-3</v>
      </c>
      <c r="AC540" s="13">
        <f t="shared" si="800"/>
        <v>1.2890750234559468E-5</v>
      </c>
      <c r="AD540" s="13">
        <f t="shared" si="801"/>
        <v>8.6102837015843787E-4</v>
      </c>
      <c r="AE540" s="13">
        <f t="shared" si="802"/>
        <v>6.6663092217938763E-4</v>
      </c>
      <c r="AF540" s="13">
        <f t="shared" si="803"/>
        <v>2.5806163989925627E-4</v>
      </c>
      <c r="AG540" s="13">
        <f t="shared" si="804"/>
        <v>6.6599380828574666E-5</v>
      </c>
      <c r="AH540" s="13">
        <f t="shared" si="805"/>
        <v>4.0849738865446645E-3</v>
      </c>
      <c r="AI540" s="13">
        <f t="shared" si="806"/>
        <v>2.1429612714111202E-3</v>
      </c>
      <c r="AJ540" s="13">
        <f t="shared" si="807"/>
        <v>5.6209453699255043E-4</v>
      </c>
      <c r="AK540" s="13">
        <f t="shared" si="808"/>
        <v>9.829086281427735E-5</v>
      </c>
      <c r="AL540" s="13">
        <f t="shared" si="809"/>
        <v>2.0942629826499638E-7</v>
      </c>
      <c r="AM540" s="13">
        <f t="shared" si="810"/>
        <v>9.0338420860580775E-5</v>
      </c>
      <c r="AN540" s="13">
        <f t="shared" si="811"/>
        <v>6.9942393182047035E-5</v>
      </c>
      <c r="AO540" s="13">
        <f t="shared" si="812"/>
        <v>2.7075624731042083E-5</v>
      </c>
      <c r="AP540" s="13">
        <f t="shared" si="813"/>
        <v>6.9875547692334223E-6</v>
      </c>
      <c r="AQ540" s="13">
        <f t="shared" si="814"/>
        <v>1.3524873979285703E-6</v>
      </c>
      <c r="AR540" s="13">
        <f t="shared" si="815"/>
        <v>6.3253895073513025E-4</v>
      </c>
      <c r="AS540" s="13">
        <f t="shared" si="816"/>
        <v>3.318274514677463E-4</v>
      </c>
      <c r="AT540" s="13">
        <f t="shared" si="817"/>
        <v>8.7037689473202747E-5</v>
      </c>
      <c r="AU540" s="13">
        <f t="shared" si="818"/>
        <v>1.5219876787017459E-5</v>
      </c>
      <c r="AV540" s="13">
        <f t="shared" si="819"/>
        <v>1.9960719098877713E-6</v>
      </c>
      <c r="AW540" s="13">
        <f t="shared" si="820"/>
        <v>2.3627716260214645E-9</v>
      </c>
      <c r="AX540" s="13">
        <f t="shared" si="821"/>
        <v>7.8985301824624159E-6</v>
      </c>
      <c r="AY540" s="13">
        <f t="shared" si="822"/>
        <v>6.1152508347985791E-6</v>
      </c>
      <c r="AZ540" s="13">
        <f t="shared" si="823"/>
        <v>2.3672944148227702E-6</v>
      </c>
      <c r="BA540" s="13">
        <f t="shared" si="824"/>
        <v>6.1094063545317286E-7</v>
      </c>
      <c r="BB540" s="13">
        <f t="shared" si="825"/>
        <v>1.1825159696365973E-7</v>
      </c>
      <c r="BC540" s="13">
        <f t="shared" si="826"/>
        <v>1.8310702379891212E-8</v>
      </c>
      <c r="BD540" s="13">
        <f t="shared" si="827"/>
        <v>8.1621395735843641E-5</v>
      </c>
      <c r="BE540" s="13">
        <f t="shared" si="828"/>
        <v>4.2818263920013735E-5</v>
      </c>
      <c r="BF540" s="13">
        <f t="shared" si="829"/>
        <v>1.1231146616614516E-5</v>
      </c>
      <c r="BG540" s="13">
        <f t="shared" si="830"/>
        <v>1.9639384813222678E-6</v>
      </c>
      <c r="BH540" s="13">
        <f t="shared" si="831"/>
        <v>2.5756860519783727E-7</v>
      </c>
      <c r="BI540" s="13">
        <f t="shared" si="832"/>
        <v>2.7023895917103623E-8</v>
      </c>
      <c r="BJ540" s="14">
        <f t="shared" si="833"/>
        <v>0.22543146558083146</v>
      </c>
      <c r="BK540" s="14">
        <f t="shared" si="834"/>
        <v>0.39545343857755266</v>
      </c>
      <c r="BL540" s="14">
        <f t="shared" si="835"/>
        <v>0.3579981649399544</v>
      </c>
      <c r="BM540" s="14">
        <f t="shared" si="836"/>
        <v>0.14259819108057084</v>
      </c>
      <c r="BN540" s="14">
        <f t="shared" si="837"/>
        <v>0.85738356714622321</v>
      </c>
    </row>
    <row r="541" spans="1:66" x14ac:dyDescent="0.25">
      <c r="A541" t="s">
        <v>349</v>
      </c>
      <c r="B541" t="s">
        <v>283</v>
      </c>
      <c r="C541" t="s">
        <v>275</v>
      </c>
      <c r="D541" s="11">
        <v>44429</v>
      </c>
      <c r="E541" s="10">
        <f>VLOOKUP(A541,home!$A$2:$E$405,3,FALSE)</f>
        <v>1.4559</v>
      </c>
      <c r="F541" s="10">
        <f>VLOOKUP(B541,home!$B$2:$E$405,3,FALSE)</f>
        <v>1.8029999999999999</v>
      </c>
      <c r="G541" s="10">
        <f>VLOOKUP(C541,away!$B$2:$E$405,4,FALSE)</f>
        <v>1.45</v>
      </c>
      <c r="H541" s="10">
        <f>VLOOKUP(A541,away!$A$2:$E$405,3,FALSE)</f>
        <v>1.0662</v>
      </c>
      <c r="I541" s="10">
        <f>VLOOKUP(C541,away!$B$2:$E$405,3,FALSE)</f>
        <v>0.52110000000000001</v>
      </c>
      <c r="J541" s="10">
        <f>VLOOKUP(B541,home!$B$2:$E$405,4,FALSE)</f>
        <v>1.1724000000000001</v>
      </c>
      <c r="K541" s="12">
        <f t="shared" si="782"/>
        <v>3.8062321649999995</v>
      </c>
      <c r="L541" s="12">
        <f t="shared" si="783"/>
        <v>0.65138171176800008</v>
      </c>
      <c r="M541" s="13">
        <f t="shared" si="784"/>
        <v>1.1589985452965239E-2</v>
      </c>
      <c r="N541" s="13">
        <f t="shared" si="785"/>
        <v>4.4114175422958382E-2</v>
      </c>
      <c r="O541" s="13">
        <f t="shared" si="786"/>
        <v>7.549504563718717E-3</v>
      </c>
      <c r="P541" s="13">
        <f t="shared" si="787"/>
        <v>2.8735167100240468E-2</v>
      </c>
      <c r="Q541" s="13">
        <f t="shared" si="788"/>
        <v>8.3954396713658341E-2</v>
      </c>
      <c r="R541" s="13">
        <f t="shared" si="789"/>
        <v>2.4588046028577127E-3</v>
      </c>
      <c r="S541" s="13">
        <f t="shared" si="790"/>
        <v>1.7810846951224788E-2</v>
      </c>
      <c r="T541" s="13">
        <f t="shared" si="791"/>
        <v>5.4686358641792526E-2</v>
      </c>
      <c r="U541" s="13">
        <f t="shared" si="792"/>
        <v>9.3587811668470779E-3</v>
      </c>
      <c r="V541" s="13">
        <f t="shared" si="793"/>
        <v>4.9065123738578024E-3</v>
      </c>
      <c r="W541" s="13">
        <f t="shared" si="794"/>
        <v>0.10651664172156555</v>
      </c>
      <c r="X541" s="13">
        <f t="shared" si="795"/>
        <v>6.9382992416372136E-2</v>
      </c>
      <c r="Y541" s="13">
        <f t="shared" si="796"/>
        <v>2.2597406183881324E-2</v>
      </c>
      <c r="Z541" s="13">
        <f t="shared" si="797"/>
        <v>5.3387345037083159E-4</v>
      </c>
      <c r="AA541" s="13">
        <f t="shared" si="798"/>
        <v>2.0320462988409902E-3</v>
      </c>
      <c r="AB541" s="13">
        <f t="shared" si="799"/>
        <v>3.8672199917088898E-3</v>
      </c>
      <c r="AC541" s="13">
        <f t="shared" si="800"/>
        <v>7.6029783166234484E-4</v>
      </c>
      <c r="AD541" s="13">
        <f t="shared" si="801"/>
        <v>0.10135676695710093</v>
      </c>
      <c r="AE541" s="13">
        <f t="shared" si="802"/>
        <v>6.6021944359786658E-2</v>
      </c>
      <c r="AF541" s="13">
        <f t="shared" si="803"/>
        <v>2.1502743565664745E-2</v>
      </c>
      <c r="AG541" s="13">
        <f t="shared" si="804"/>
        <v>4.6688313038370172E-3</v>
      </c>
      <c r="AH541" s="13">
        <f t="shared" si="805"/>
        <v>8.6938850492510172E-5</v>
      </c>
      <c r="AI541" s="13">
        <f t="shared" si="806"/>
        <v>3.3090944913271827E-4</v>
      </c>
      <c r="AJ541" s="13">
        <f t="shared" si="807"/>
        <v>6.2975909449569179E-4</v>
      </c>
      <c r="AK541" s="13">
        <f t="shared" si="808"/>
        <v>7.9900310722359215E-4</v>
      </c>
      <c r="AL541" s="13">
        <f t="shared" si="809"/>
        <v>7.5400561380958311E-5</v>
      </c>
      <c r="AM541" s="13">
        <f t="shared" si="810"/>
        <v>7.7157477306505323E-2</v>
      </c>
      <c r="AN541" s="13">
        <f t="shared" si="811"/>
        <v>5.0258969643612053E-2</v>
      </c>
      <c r="AO541" s="13">
        <f t="shared" si="812"/>
        <v>1.6368886839075985E-2</v>
      </c>
      <c r="AP541" s="13">
        <f t="shared" si="813"/>
        <v>3.5541311763246678E-3</v>
      </c>
      <c r="AQ541" s="13">
        <f t="shared" si="814"/>
        <v>5.7877401237059435E-4</v>
      </c>
      <c r="AR541" s="13">
        <f t="shared" si="815"/>
        <v>1.1326075450590706E-5</v>
      </c>
      <c r="AS541" s="13">
        <f t="shared" si="816"/>
        <v>4.3109672683255212E-5</v>
      </c>
      <c r="AT541" s="13">
        <f t="shared" si="817"/>
        <v>8.2042711394813918E-5</v>
      </c>
      <c r="AU541" s="13">
        <f t="shared" si="818"/>
        <v>1.0409120233825091E-4</v>
      </c>
      <c r="AV541" s="13">
        <f t="shared" si="819"/>
        <v>9.9048820608343434E-5</v>
      </c>
      <c r="AW541" s="13">
        <f t="shared" si="820"/>
        <v>5.1928157659293129E-6</v>
      </c>
      <c r="AX541" s="13">
        <f t="shared" si="821"/>
        <v>4.8946545315713005E-2</v>
      </c>
      <c r="AY541" s="13">
        <f t="shared" si="822"/>
        <v>3.1882884472879118E-2</v>
      </c>
      <c r="AZ541" s="13">
        <f t="shared" si="823"/>
        <v>1.0383963932022695E-2</v>
      </c>
      <c r="BA541" s="13">
        <f t="shared" si="824"/>
        <v>2.2546414003260387E-3</v>
      </c>
      <c r="BB541" s="13">
        <f t="shared" si="825"/>
        <v>3.671580436918439E-4</v>
      </c>
      <c r="BC541" s="13">
        <f t="shared" si="826"/>
        <v>4.783200699787671E-5</v>
      </c>
      <c r="BD541" s="13">
        <f t="shared" si="827"/>
        <v>1.2295997357698825E-6</v>
      </c>
      <c r="BE541" s="13">
        <f t="shared" si="828"/>
        <v>4.680142064362827E-6</v>
      </c>
      <c r="BF541" s="13">
        <f t="shared" si="829"/>
        <v>8.9068536310736464E-6</v>
      </c>
      <c r="BG541" s="13">
        <f t="shared" si="830"/>
        <v>1.1300517593179851E-5</v>
      </c>
      <c r="BH541" s="13">
        <f t="shared" si="831"/>
        <v>1.0753098386077382E-5</v>
      </c>
      <c r="BI541" s="13">
        <f t="shared" si="832"/>
        <v>8.1857577900994612E-6</v>
      </c>
      <c r="BJ541" s="14">
        <f t="shared" si="833"/>
        <v>0.81660352143613679</v>
      </c>
      <c r="BK541" s="14">
        <f t="shared" si="834"/>
        <v>9.5761094744210712E-2</v>
      </c>
      <c r="BL541" s="14">
        <f t="shared" si="835"/>
        <v>2.7497641576993716E-2</v>
      </c>
      <c r="BM541" s="14">
        <f t="shared" si="836"/>
        <v>0.73011640569419989</v>
      </c>
      <c r="BN541" s="14">
        <f t="shared" si="837"/>
        <v>0.17840203385639886</v>
      </c>
    </row>
    <row r="542" spans="1:66" x14ac:dyDescent="0.25">
      <c r="A542" t="s">
        <v>357</v>
      </c>
      <c r="B542" t="s">
        <v>333</v>
      </c>
      <c r="C542" t="s">
        <v>334</v>
      </c>
      <c r="D542" s="11">
        <v>44429</v>
      </c>
      <c r="E542" s="10">
        <f>VLOOKUP(A542,home!$A$2:$E$405,3,FALSE)</f>
        <v>1.9167000000000001</v>
      </c>
      <c r="F542" s="10">
        <f>VLOOKUP(B542,home!$B$2:$E$405,3,FALSE)</f>
        <v>1.3043</v>
      </c>
      <c r="G542" s="10">
        <f>VLOOKUP(C542,away!$B$2:$E$405,4,FALSE)</f>
        <v>0.52170000000000005</v>
      </c>
      <c r="H542" s="10">
        <f>VLOOKUP(A542,away!$A$2:$E$405,3,FALSE)</f>
        <v>1.5417000000000001</v>
      </c>
      <c r="I542" s="10">
        <f>VLOOKUP(C542,away!$B$2:$E$405,3,FALSE)</f>
        <v>0.32429999999999998</v>
      </c>
      <c r="J542" s="10">
        <f>VLOOKUP(B542,home!$B$2:$E$405,4,FALSE)</f>
        <v>0.64859999999999995</v>
      </c>
      <c r="K542" s="12">
        <f t="shared" si="782"/>
        <v>1.3042248592770003</v>
      </c>
      <c r="L542" s="12">
        <f t="shared" si="783"/>
        <v>0.32428268886599998</v>
      </c>
      <c r="M542" s="13">
        <f t="shared" si="784"/>
        <v>0.19622220790024747</v>
      </c>
      <c r="N542" s="13">
        <f t="shared" si="785"/>
        <v>0.25591788148572248</v>
      </c>
      <c r="O542" s="13">
        <f t="shared" si="786"/>
        <v>6.3631465193115508E-2</v>
      </c>
      <c r="P542" s="13">
        <f t="shared" si="787"/>
        <v>8.298973873708039E-2</v>
      </c>
      <c r="Q542" s="13">
        <f t="shared" si="788"/>
        <v>0.16688723148359227</v>
      </c>
      <c r="R542" s="13">
        <f t="shared" si="789"/>
        <v>1.0317291314653391E-2</v>
      </c>
      <c r="S542" s="13">
        <f t="shared" si="790"/>
        <v>8.7748690748986561E-3</v>
      </c>
      <c r="T542" s="13">
        <f t="shared" si="791"/>
        <v>5.4118640162901861E-2</v>
      </c>
      <c r="U542" s="13">
        <f t="shared" si="792"/>
        <v>1.3456067812973633E-2</v>
      </c>
      <c r="V542" s="13">
        <f t="shared" si="793"/>
        <v>4.1235795307471547E-4</v>
      </c>
      <c r="W542" s="13">
        <f t="shared" si="794"/>
        <v>7.2552825332272072E-2</v>
      </c>
      <c r="X542" s="13">
        <f t="shared" si="795"/>
        <v>2.3527625283574424E-2</v>
      </c>
      <c r="Y542" s="13">
        <f t="shared" si="796"/>
        <v>3.8148007947945996E-3</v>
      </c>
      <c r="Z542" s="13">
        <f t="shared" si="797"/>
        <v>1.1152396564432098E-3</v>
      </c>
      <c r="AA542" s="13">
        <f t="shared" si="798"/>
        <v>1.454523283984775E-3</v>
      </c>
      <c r="AB542" s="13">
        <f t="shared" si="799"/>
        <v>9.4851271268508205E-4</v>
      </c>
      <c r="AC542" s="13">
        <f t="shared" si="800"/>
        <v>1.090010375164343E-5</v>
      </c>
      <c r="AD542" s="13">
        <f t="shared" si="801"/>
        <v>2.365629960228284E-2</v>
      </c>
      <c r="AE542" s="13">
        <f t="shared" si="802"/>
        <v>7.6713284436479645E-3</v>
      </c>
      <c r="AF542" s="13">
        <f t="shared" si="803"/>
        <v>1.2438395074401943E-3</v>
      </c>
      <c r="AG542" s="13">
        <f t="shared" si="804"/>
        <v>1.3445187333015573E-4</v>
      </c>
      <c r="AH542" s="13">
        <f t="shared" si="805"/>
        <v>9.0413228630349505E-5</v>
      </c>
      <c r="AI542" s="13">
        <f t="shared" si="806"/>
        <v>1.1791918038719682E-4</v>
      </c>
      <c r="AJ542" s="13">
        <f t="shared" si="807"/>
        <v>7.6896563223275503E-5</v>
      </c>
      <c r="AK542" s="13">
        <f t="shared" si="808"/>
        <v>3.343013644958714E-5</v>
      </c>
      <c r="AL542" s="13">
        <f t="shared" si="809"/>
        <v>1.8440252451258202E-7</v>
      </c>
      <c r="AM542" s="13">
        <f t="shared" si="810"/>
        <v>6.1706268039603785E-3</v>
      </c>
      <c r="AN542" s="13">
        <f t="shared" si="811"/>
        <v>2.0010274519768833E-3</v>
      </c>
      <c r="AO542" s="13">
        <f t="shared" si="812"/>
        <v>3.2444928131087215E-4</v>
      </c>
      <c r="AP542" s="13">
        <f t="shared" si="813"/>
        <v>3.5071095114710281E-5</v>
      </c>
      <c r="AQ542" s="13">
        <f t="shared" si="814"/>
        <v>2.8432372563183711E-6</v>
      </c>
      <c r="AR542" s="13">
        <f t="shared" si="815"/>
        <v>5.8638889778612318E-6</v>
      </c>
      <c r="AS542" s="13">
        <f t="shared" si="816"/>
        <v>7.6478297769670163E-6</v>
      </c>
      <c r="AT542" s="13">
        <f t="shared" si="817"/>
        <v>4.9872448573196311E-6</v>
      </c>
      <c r="AU542" s="13">
        <f t="shared" si="818"/>
        <v>2.1681629074058792E-6</v>
      </c>
      <c r="AV542" s="13">
        <f t="shared" si="819"/>
        <v>7.0694299070026135E-7</v>
      </c>
      <c r="AW542" s="13">
        <f t="shared" si="820"/>
        <v>2.1664097464239519E-9</v>
      </c>
      <c r="AX542" s="13">
        <f t="shared" si="821"/>
        <v>1.3413141458410178E-3</v>
      </c>
      <c r="AY542" s="13">
        <f t="shared" si="822"/>
        <v>4.349649578273272E-4</v>
      </c>
      <c r="AZ542" s="13">
        <f t="shared" si="823"/>
        <v>7.0525803043365969E-5</v>
      </c>
      <c r="BA542" s="13">
        <f t="shared" si="824"/>
        <v>7.6234323484455467E-6</v>
      </c>
      <c r="BB542" s="13">
        <f t="shared" si="825"/>
        <v>6.1803678508549165E-7</v>
      </c>
      <c r="BC542" s="13">
        <f t="shared" si="826"/>
        <v>4.0083726097124287E-8</v>
      </c>
      <c r="BD542" s="13">
        <f t="shared" si="827"/>
        <v>3.1692628082542326E-7</v>
      </c>
      <c r="BE542" s="13">
        <f t="shared" si="828"/>
        <v>4.1334313401072059E-7</v>
      </c>
      <c r="BF542" s="13">
        <f t="shared" si="829"/>
        <v>2.6954619539412326E-7</v>
      </c>
      <c r="BG542" s="13">
        <f t="shared" si="830"/>
        <v>1.1718294958551703E-7</v>
      </c>
      <c r="BH542" s="13">
        <f t="shared" si="831"/>
        <v>3.8208228983208707E-8</v>
      </c>
      <c r="BI542" s="13">
        <f t="shared" si="832"/>
        <v>9.9664244137697557E-9</v>
      </c>
      <c r="BJ542" s="14">
        <f t="shared" si="833"/>
        <v>0.61991402829874942</v>
      </c>
      <c r="BK542" s="14">
        <f t="shared" si="834"/>
        <v>0.28884522312940469</v>
      </c>
      <c r="BL542" s="14">
        <f t="shared" si="835"/>
        <v>9.0149058668826262E-2</v>
      </c>
      <c r="BM542" s="14">
        <f t="shared" si="836"/>
        <v>0.22362277084759449</v>
      </c>
      <c r="BN542" s="14">
        <f t="shared" si="837"/>
        <v>0.77596581611441151</v>
      </c>
    </row>
    <row r="543" spans="1:66" x14ac:dyDescent="0.25">
      <c r="A543" t="s">
        <v>357</v>
      </c>
      <c r="B543" t="s">
        <v>331</v>
      </c>
      <c r="C543" t="s">
        <v>336</v>
      </c>
      <c r="D543" s="11">
        <v>44429</v>
      </c>
      <c r="E543" s="10">
        <f>VLOOKUP(A543,home!$A$2:$E$405,3,FALSE)</f>
        <v>1.9167000000000001</v>
      </c>
      <c r="F543" s="10">
        <f>VLOOKUP(B543,home!$B$2:$E$405,3,FALSE)</f>
        <v>1.0435000000000001</v>
      </c>
      <c r="G543" s="10">
        <f>VLOOKUP(C543,away!$B$2:$E$405,4,FALSE)</f>
        <v>1.8261000000000001</v>
      </c>
      <c r="H543" s="10">
        <f>VLOOKUP(A543,away!$A$2:$E$405,3,FALSE)</f>
        <v>1.5417000000000001</v>
      </c>
      <c r="I543" s="10">
        <f>VLOOKUP(C543,away!$B$2:$E$405,3,FALSE)</f>
        <v>0.64859999999999995</v>
      </c>
      <c r="J543" s="10">
        <f>VLOOKUP(B543,home!$B$2:$E$405,4,FALSE)</f>
        <v>1.2972999999999999</v>
      </c>
      <c r="K543" s="12">
        <f t="shared" si="782"/>
        <v>3.6523396053450008</v>
      </c>
      <c r="L543" s="12">
        <f t="shared" si="783"/>
        <v>1.2972307501259999</v>
      </c>
      <c r="M543" s="13">
        <f t="shared" si="784"/>
        <v>7.086452930817679E-3</v>
      </c>
      <c r="N543" s="13">
        <f t="shared" si="785"/>
        <v>2.5882132700638567E-2</v>
      </c>
      <c r="O543" s="13">
        <f t="shared" si="786"/>
        <v>9.1927646511772102E-3</v>
      </c>
      <c r="P543" s="13">
        <f t="shared" si="787"/>
        <v>3.3575098418110044E-2</v>
      </c>
      <c r="Q543" s="13">
        <f t="shared" si="788"/>
        <v>4.7265169166668612E-2</v>
      </c>
      <c r="R543" s="13">
        <f t="shared" si="789"/>
        <v>5.9625684920891929E-3</v>
      </c>
      <c r="S543" s="13">
        <f t="shared" si="790"/>
        <v>3.9769093395209426E-2</v>
      </c>
      <c r="T543" s="13">
        <f t="shared" si="791"/>
        <v>6.1313830852909812E-2</v>
      </c>
      <c r="U543" s="13">
        <f t="shared" si="792"/>
        <v>2.177732505323958E-2</v>
      </c>
      <c r="V543" s="13">
        <f t="shared" si="793"/>
        <v>2.0935896793795015E-2</v>
      </c>
      <c r="W543" s="13">
        <f t="shared" si="794"/>
        <v>5.754281643358504E-2</v>
      </c>
      <c r="X543" s="13">
        <f t="shared" si="795"/>
        <v>7.4646310926502243E-2</v>
      </c>
      <c r="Y543" s="13">
        <f t="shared" si="796"/>
        <v>4.8416744958662557E-2</v>
      </c>
      <c r="Z543" s="13">
        <f t="shared" si="797"/>
        <v>2.5782757325568382E-3</v>
      </c>
      <c r="AA543" s="13">
        <f t="shared" si="798"/>
        <v>9.4167385715172355E-3</v>
      </c>
      <c r="AB543" s="13">
        <f t="shared" si="799"/>
        <v>1.7196563618966158E-2</v>
      </c>
      <c r="AC543" s="13">
        <f t="shared" si="800"/>
        <v>6.1995472398660443E-3</v>
      </c>
      <c r="AD543" s="13">
        <f t="shared" si="801"/>
        <v>5.2541476865869963E-2</v>
      </c>
      <c r="AE543" s="13">
        <f t="shared" si="802"/>
        <v>6.815841944744036E-2</v>
      </c>
      <c r="AF543" s="13">
        <f t="shared" si="803"/>
        <v>4.4208598793602796E-2</v>
      </c>
      <c r="AG543" s="13">
        <f t="shared" si="804"/>
        <v>1.9116251258348239E-2</v>
      </c>
      <c r="AH543" s="13">
        <f t="shared" si="805"/>
        <v>8.3615464064409222E-4</v>
      </c>
      <c r="AI543" s="13">
        <f t="shared" si="806"/>
        <v>3.0539207102174351E-3</v>
      </c>
      <c r="AJ543" s="13">
        <f t="shared" si="807"/>
        <v>5.5769777807552368E-3</v>
      </c>
      <c r="AK543" s="13">
        <f t="shared" si="808"/>
        <v>6.7896722755938057E-3</v>
      </c>
      <c r="AL543" s="13">
        <f t="shared" si="809"/>
        <v>1.1749201512142534E-3</v>
      </c>
      <c r="AM543" s="13">
        <f t="shared" si="810"/>
        <v>3.8379863376107E-2</v>
      </c>
      <c r="AN543" s="13">
        <f t="shared" si="811"/>
        <v>4.9787538957120681E-2</v>
      </c>
      <c r="AO543" s="13">
        <f t="shared" si="812"/>
        <v>3.2292963254136546E-2</v>
      </c>
      <c r="AP543" s="13">
        <f t="shared" si="813"/>
        <v>1.3963808315318299E-2</v>
      </c>
      <c r="AQ543" s="13">
        <f t="shared" si="814"/>
        <v>4.5285703838740081E-3</v>
      </c>
      <c r="AR543" s="13">
        <f t="shared" si="815"/>
        <v>2.1693710234081437E-4</v>
      </c>
      <c r="AS543" s="13">
        <f t="shared" si="816"/>
        <v>7.9232797074813802E-4</v>
      </c>
      <c r="AT543" s="13">
        <f t="shared" si="817"/>
        <v>1.4469254139930301E-3</v>
      </c>
      <c r="AU543" s="13">
        <f t="shared" si="818"/>
        <v>1.7615543318356516E-3</v>
      </c>
      <c r="AV543" s="13">
        <f t="shared" si="819"/>
        <v>1.6084486632826005E-3</v>
      </c>
      <c r="AW543" s="13">
        <f t="shared" si="820"/>
        <v>1.5463017211837343E-4</v>
      </c>
      <c r="AX543" s="13">
        <f t="shared" si="821"/>
        <v>2.3362715842714266E-2</v>
      </c>
      <c r="AY543" s="13">
        <f t="shared" si="822"/>
        <v>3.030683339762481E-2</v>
      </c>
      <c r="AZ543" s="13">
        <f t="shared" si="823"/>
        <v>1.9657478111172268E-2</v>
      </c>
      <c r="BA543" s="13">
        <f t="shared" si="824"/>
        <v>8.5000950252471404E-3</v>
      </c>
      <c r="BB543" s="13">
        <f t="shared" si="825"/>
        <v>2.7566461614359069E-3</v>
      </c>
      <c r="BC543" s="13">
        <f t="shared" si="826"/>
        <v>7.1520123356629201E-4</v>
      </c>
      <c r="BD543" s="13">
        <f t="shared" si="827"/>
        <v>4.6902913333289193E-5</v>
      </c>
      <c r="BE543" s="13">
        <f t="shared" si="828"/>
        <v>1.7130536797323623E-4</v>
      </c>
      <c r="BF543" s="13">
        <f t="shared" si="829"/>
        <v>3.1283269002842495E-4</v>
      </c>
      <c r="BG543" s="13">
        <f t="shared" si="830"/>
        <v>3.8085707454581078E-4</v>
      </c>
      <c r="BH543" s="13">
        <f t="shared" si="831"/>
        <v>3.4775484433487456E-4</v>
      </c>
      <c r="BI543" s="13">
        <f t="shared" si="832"/>
        <v>2.5402375818296962E-4</v>
      </c>
      <c r="BJ543" s="14">
        <f t="shared" si="833"/>
        <v>0.72334346546254547</v>
      </c>
      <c r="BK543" s="14">
        <f t="shared" si="834"/>
        <v>0.13904784232663728</v>
      </c>
      <c r="BL543" s="14">
        <f t="shared" si="835"/>
        <v>8.7142555924798804E-2</v>
      </c>
      <c r="BM543" s="14">
        <f t="shared" si="836"/>
        <v>0.79299574986153099</v>
      </c>
      <c r="BN543" s="14">
        <f t="shared" si="837"/>
        <v>0.12896418635950133</v>
      </c>
    </row>
    <row r="544" spans="1:66" x14ac:dyDescent="0.25">
      <c r="A544" t="s">
        <v>290</v>
      </c>
      <c r="B544" t="s">
        <v>303</v>
      </c>
      <c r="C544" t="s">
        <v>313</v>
      </c>
      <c r="D544" s="11">
        <v>44429</v>
      </c>
      <c r="E544" s="10">
        <f>VLOOKUP(A544,home!$A$2:$E$405,3,FALSE)</f>
        <v>1.5758000000000001</v>
      </c>
      <c r="F544" s="10">
        <f>VLOOKUP(B544,home!$B$2:$E$405,3,FALSE)</f>
        <v>1.0577000000000001</v>
      </c>
      <c r="G544" s="10">
        <f>VLOOKUP(C544,away!$B$2:$E$405,4,FALSE)</f>
        <v>0.86539999999999995</v>
      </c>
      <c r="H544" s="10">
        <f>VLOOKUP(A544,away!$A$2:$E$405,3,FALSE)</f>
        <v>1.1246</v>
      </c>
      <c r="I544" s="10">
        <f>VLOOKUP(C544,away!$B$2:$E$405,3,FALSE)</f>
        <v>0.88919999999999999</v>
      </c>
      <c r="J544" s="10">
        <f>VLOOKUP(B544,home!$B$2:$E$405,4,FALSE)</f>
        <v>1.0374000000000001</v>
      </c>
      <c r="K544" s="12">
        <f t="shared" si="782"/>
        <v>1.442382655364</v>
      </c>
      <c r="L544" s="12">
        <f t="shared" si="783"/>
        <v>1.037394107568</v>
      </c>
      <c r="M544" s="13">
        <f t="shared" si="784"/>
        <v>8.3761922271160263E-2</v>
      </c>
      <c r="N544" s="13">
        <f t="shared" si="785"/>
        <v>0.12081674386386913</v>
      </c>
      <c r="O544" s="13">
        <f t="shared" si="786"/>
        <v>8.68941246026705E-2</v>
      </c>
      <c r="P544" s="13">
        <f t="shared" si="787"/>
        <v>0.12533457817993018</v>
      </c>
      <c r="Q544" s="13">
        <f t="shared" si="788"/>
        <v>8.7131987913399905E-2</v>
      </c>
      <c r="R544" s="13">
        <f t="shared" si="789"/>
        <v>4.5071726422544971E-2</v>
      </c>
      <c r="S544" s="13">
        <f t="shared" si="790"/>
        <v>4.688513605468448E-2</v>
      </c>
      <c r="T544" s="13">
        <f t="shared" si="791"/>
        <v>9.0390210842047264E-2</v>
      </c>
      <c r="U544" s="13">
        <f t="shared" si="792"/>
        <v>6.5010676439190174E-2</v>
      </c>
      <c r="V544" s="13">
        <f t="shared" si="793"/>
        <v>7.7950147155028656E-3</v>
      </c>
      <c r="W544" s="13">
        <f t="shared" si="794"/>
        <v>4.1892556031224569E-2</v>
      </c>
      <c r="X544" s="13">
        <f t="shared" si="795"/>
        <v>4.3459090777754651E-2</v>
      </c>
      <c r="Y544" s="13">
        <f t="shared" si="796"/>
        <v>2.2542102346552739E-2</v>
      </c>
      <c r="Z544" s="13">
        <f t="shared" si="797"/>
        <v>1.5585714469555027E-2</v>
      </c>
      <c r="AA544" s="13">
        <f t="shared" si="798"/>
        <v>2.24805642223419E-2</v>
      </c>
      <c r="AB544" s="13">
        <f t="shared" si="799"/>
        <v>1.6212787958551224E-2</v>
      </c>
      <c r="AC544" s="13">
        <f t="shared" si="800"/>
        <v>7.2898941934433842E-4</v>
      </c>
      <c r="AD544" s="13">
        <f t="shared" si="801"/>
        <v>1.5106274052075711E-2</v>
      </c>
      <c r="AE544" s="13">
        <f t="shared" si="802"/>
        <v>1.5671159688930719E-2</v>
      </c>
      <c r="AF544" s="13">
        <f t="shared" si="803"/>
        <v>8.1285843600269487E-3</v>
      </c>
      <c r="AG544" s="13">
        <f t="shared" si="804"/>
        <v>2.8108485059871193E-3</v>
      </c>
      <c r="AH544" s="13">
        <f t="shared" si="805"/>
        <v>4.0421320882384256E-3</v>
      </c>
      <c r="AI544" s="13">
        <f t="shared" si="806"/>
        <v>5.8303012147653717E-3</v>
      </c>
      <c r="AJ544" s="13">
        <f t="shared" si="807"/>
        <v>4.2047626738626158E-3</v>
      </c>
      <c r="AK544" s="13">
        <f t="shared" si="808"/>
        <v>2.0216255835671308E-3</v>
      </c>
      <c r="AL544" s="13">
        <f t="shared" si="809"/>
        <v>4.3632036559702157E-5</v>
      </c>
      <c r="AM544" s="13">
        <f t="shared" si="810"/>
        <v>4.3578055359778508E-3</v>
      </c>
      <c r="AN544" s="13">
        <f t="shared" si="811"/>
        <v>4.520761784950633E-3</v>
      </c>
      <c r="AO544" s="13">
        <f t="shared" si="812"/>
        <v>2.3449058187131901E-3</v>
      </c>
      <c r="AP544" s="13">
        <f t="shared" si="813"/>
        <v>8.1086382637832665E-4</v>
      </c>
      <c r="AQ544" s="13">
        <f t="shared" si="814"/>
        <v>2.1029633888122948E-4</v>
      </c>
      <c r="AR544" s="13">
        <f t="shared" si="815"/>
        <v>8.3865680207001567E-4</v>
      </c>
      <c r="AS544" s="13">
        <f t="shared" si="816"/>
        <v>1.20966402510883E-3</v>
      </c>
      <c r="AT544" s="13">
        <f t="shared" si="817"/>
        <v>8.7239920431738923E-4</v>
      </c>
      <c r="AU544" s="13">
        <f t="shared" si="818"/>
        <v>4.1944449362025225E-4</v>
      </c>
      <c r="AV544" s="13">
        <f t="shared" si="819"/>
        <v>1.5124986562144692E-4</v>
      </c>
      <c r="AW544" s="13">
        <f t="shared" si="820"/>
        <v>1.8135404718328365E-6</v>
      </c>
      <c r="AX544" s="13">
        <f t="shared" si="821"/>
        <v>1.0476038534239444E-3</v>
      </c>
      <c r="AY544" s="13">
        <f t="shared" si="822"/>
        <v>1.0867780646075307E-3</v>
      </c>
      <c r="AZ544" s="13">
        <f t="shared" si="823"/>
        <v>5.6370858022900374E-4</v>
      </c>
      <c r="BA544" s="13">
        <f t="shared" si="824"/>
        <v>1.9492931983836387E-4</v>
      </c>
      <c r="BB544" s="13">
        <f t="shared" si="825"/>
        <v>5.0554631948139181E-5</v>
      </c>
      <c r="BC544" s="13">
        <f t="shared" si="826"/>
        <v>1.0489015458653711E-5</v>
      </c>
      <c r="BD544" s="13">
        <f t="shared" si="827"/>
        <v>1.4500293745654274E-4</v>
      </c>
      <c r="BE544" s="13">
        <f t="shared" si="828"/>
        <v>2.0914972196414816E-4</v>
      </c>
      <c r="BF544" s="13">
        <f t="shared" si="829"/>
        <v>1.5083696566764516E-4</v>
      </c>
      <c r="BG544" s="13">
        <f t="shared" si="830"/>
        <v>7.2521541022248844E-5</v>
      </c>
      <c r="BH544" s="13">
        <f t="shared" si="831"/>
        <v>2.6150953227690133E-5</v>
      </c>
      <c r="BI544" s="13">
        <f t="shared" si="832"/>
        <v>7.5439362713710918E-6</v>
      </c>
      <c r="BJ544" s="14">
        <f t="shared" si="833"/>
        <v>0.46314825515227576</v>
      </c>
      <c r="BK544" s="14">
        <f t="shared" si="834"/>
        <v>0.26563605074178942</v>
      </c>
      <c r="BL544" s="14">
        <f t="shared" si="835"/>
        <v>0.25587132165207987</v>
      </c>
      <c r="BM544" s="14">
        <f t="shared" si="836"/>
        <v>0.45014529423798949</v>
      </c>
      <c r="BN544" s="14">
        <f t="shared" si="837"/>
        <v>0.54901108325357495</v>
      </c>
    </row>
    <row r="545" spans="1:66" x14ac:dyDescent="0.25">
      <c r="A545" t="s">
        <v>290</v>
      </c>
      <c r="B545" t="s">
        <v>304</v>
      </c>
      <c r="C545" t="s">
        <v>315</v>
      </c>
      <c r="D545" s="11">
        <v>44429</v>
      </c>
      <c r="E545" s="10">
        <f>VLOOKUP(A545,home!$A$2:$E$405,3,FALSE)</f>
        <v>1.5758000000000001</v>
      </c>
      <c r="F545" s="10">
        <f>VLOOKUP(B545,home!$B$2:$E$405,3,FALSE)</f>
        <v>0.69230000000000003</v>
      </c>
      <c r="G545" s="10">
        <f>VLOOKUP(C545,away!$B$2:$E$405,4,FALSE)</f>
        <v>0.74039999999999995</v>
      </c>
      <c r="H545" s="10">
        <f>VLOOKUP(A545,away!$A$2:$E$405,3,FALSE)</f>
        <v>1.1246</v>
      </c>
      <c r="I545" s="10">
        <f>VLOOKUP(C545,away!$B$2:$E$405,3,FALSE)</f>
        <v>1.3338000000000001</v>
      </c>
      <c r="J545" s="10">
        <f>VLOOKUP(B545,home!$B$2:$E$405,4,FALSE)</f>
        <v>0.56589999999999996</v>
      </c>
      <c r="K545" s="12">
        <f t="shared" si="782"/>
        <v>0.80772186213599995</v>
      </c>
      <c r="L545" s="12">
        <f t="shared" si="783"/>
        <v>0.84884517853200003</v>
      </c>
      <c r="M545" s="13">
        <f t="shared" si="784"/>
        <v>0.19079284118473336</v>
      </c>
      <c r="N545" s="13">
        <f t="shared" si="785"/>
        <v>0.1541075489639509</v>
      </c>
      <c r="O545" s="13">
        <f t="shared" si="786"/>
        <v>0.16195358333808252</v>
      </c>
      <c r="P545" s="13">
        <f t="shared" si="787"/>
        <v>0.13081344991343383</v>
      </c>
      <c r="Q545" s="13">
        <f t="shared" si="788"/>
        <v>6.2238018209188603E-2</v>
      </c>
      <c r="R545" s="13">
        <f t="shared" si="789"/>
        <v>6.8736759181255894E-2</v>
      </c>
      <c r="S545" s="13">
        <f t="shared" si="790"/>
        <v>2.2422432849152057E-2</v>
      </c>
      <c r="T545" s="13">
        <f t="shared" si="791"/>
        <v>5.2830441678256568E-2</v>
      </c>
      <c r="U545" s="13">
        <f t="shared" si="792"/>
        <v>5.5520183123077792E-2</v>
      </c>
      <c r="V545" s="13">
        <f t="shared" si="793"/>
        <v>1.7081678619691371E-3</v>
      </c>
      <c r="W545" s="13">
        <f t="shared" si="794"/>
        <v>1.67570026545267E-2</v>
      </c>
      <c r="X545" s="13">
        <f t="shared" si="795"/>
        <v>1.4224100909942916E-2</v>
      </c>
      <c r="Y545" s="13">
        <f t="shared" si="796"/>
        <v>6.0370297381788394E-3</v>
      </c>
      <c r="Z545" s="13">
        <f t="shared" si="797"/>
        <v>1.9448955539641422E-2</v>
      </c>
      <c r="AA545" s="13">
        <f t="shared" si="798"/>
        <v>1.5709346585079439E-2</v>
      </c>
      <c r="AB545" s="13">
        <f t="shared" si="799"/>
        <v>6.3443913383200877E-3</v>
      </c>
      <c r="AC545" s="13">
        <f t="shared" si="800"/>
        <v>7.3198281991317747E-5</v>
      </c>
      <c r="AD545" s="13">
        <f t="shared" si="801"/>
        <v>3.3837493469830496E-3</v>
      </c>
      <c r="AE545" s="13">
        <f t="shared" si="802"/>
        <v>2.8722793185473653E-3</v>
      </c>
      <c r="AF545" s="13">
        <f t="shared" si="803"/>
        <v>1.2190602254730548E-3</v>
      </c>
      <c r="AG545" s="13">
        <f t="shared" si="804"/>
        <v>3.4493113157764524E-4</v>
      </c>
      <c r="AH545" s="13">
        <f t="shared" si="805"/>
        <v>4.1272880343269629E-3</v>
      </c>
      <c r="AI545" s="13">
        <f t="shared" si="806"/>
        <v>3.3337007766582045E-3</v>
      </c>
      <c r="AJ545" s="13">
        <f t="shared" si="807"/>
        <v>1.346351499563297E-3</v>
      </c>
      <c r="AK545" s="13">
        <f t="shared" si="808"/>
        <v>3.6249251343895412E-4</v>
      </c>
      <c r="AL545" s="13">
        <f t="shared" si="809"/>
        <v>2.0074798898244706E-6</v>
      </c>
      <c r="AM545" s="13">
        <f t="shared" si="810"/>
        <v>5.466256647093246E-4</v>
      </c>
      <c r="AN545" s="13">
        <f t="shared" si="811"/>
        <v>4.6400055995035985E-4</v>
      </c>
      <c r="AO545" s="13">
        <f t="shared" si="812"/>
        <v>1.969323190750056E-4</v>
      </c>
      <c r="AP545" s="13">
        <f t="shared" si="813"/>
        <v>5.5721683181314652E-5</v>
      </c>
      <c r="AQ545" s="13">
        <f t="shared" si="814"/>
        <v>1.1824770527036641E-5</v>
      </c>
      <c r="AR545" s="13">
        <f t="shared" si="815"/>
        <v>7.0068570967025186E-4</v>
      </c>
      <c r="AS545" s="13">
        <f t="shared" si="816"/>
        <v>5.659591661869404E-4</v>
      </c>
      <c r="AT545" s="13">
        <f t="shared" si="817"/>
        <v>2.2856879580272665E-4</v>
      </c>
      <c r="AU545" s="13">
        <f t="shared" si="818"/>
        <v>6.1540004457320523E-5</v>
      </c>
      <c r="AV545" s="13">
        <f t="shared" si="819"/>
        <v>1.2426801749031165E-5</v>
      </c>
      <c r="AW545" s="13">
        <f t="shared" si="820"/>
        <v>3.8233057206782749E-8</v>
      </c>
      <c r="AX545" s="13">
        <f t="shared" si="821"/>
        <v>7.3586916631724052E-5</v>
      </c>
      <c r="AY545" s="13">
        <f t="shared" si="822"/>
        <v>6.2463899385875211E-5</v>
      </c>
      <c r="AZ545" s="13">
        <f t="shared" si="823"/>
        <v>2.6511089913004065E-5</v>
      </c>
      <c r="BA545" s="13">
        <f t="shared" si="824"/>
        <v>7.5012702834272819E-6</v>
      </c>
      <c r="BB545" s="13">
        <f t="shared" si="825"/>
        <v>1.5918542782381538E-6</v>
      </c>
      <c r="BC545" s="13">
        <f t="shared" si="826"/>
        <v>2.7024756580159888E-7</v>
      </c>
      <c r="BD545" s="13">
        <f t="shared" si="827"/>
        <v>9.912894771997764E-5</v>
      </c>
      <c r="BE545" s="13">
        <f t="shared" si="828"/>
        <v>8.0068618243962515E-5</v>
      </c>
      <c r="BF545" s="13">
        <f t="shared" si="829"/>
        <v>3.2336586713334949E-5</v>
      </c>
      <c r="BG545" s="13">
        <f t="shared" si="830"/>
        <v>8.7063226784057147E-6</v>
      </c>
      <c r="BH545" s="13">
        <f t="shared" si="831"/>
        <v>1.7580717915396873E-6</v>
      </c>
      <c r="BI545" s="13">
        <f t="shared" si="832"/>
        <v>2.8400660424624198E-7</v>
      </c>
      <c r="BJ545" s="14">
        <f t="shared" si="833"/>
        <v>0.31546119245212678</v>
      </c>
      <c r="BK545" s="14">
        <f t="shared" si="834"/>
        <v>0.3458745614705554</v>
      </c>
      <c r="BL545" s="14">
        <f t="shared" si="835"/>
        <v>0.31922555942142072</v>
      </c>
      <c r="BM545" s="14">
        <f t="shared" si="836"/>
        <v>0.23130564242677074</v>
      </c>
      <c r="BN545" s="14">
        <f t="shared" si="837"/>
        <v>0.76864220079064505</v>
      </c>
    </row>
    <row r="546" spans="1:66" x14ac:dyDescent="0.25">
      <c r="A546" t="s">
        <v>290</v>
      </c>
      <c r="B546" t="s">
        <v>296</v>
      </c>
      <c r="C546" t="s">
        <v>314</v>
      </c>
      <c r="D546" s="11">
        <v>44429</v>
      </c>
      <c r="E546" s="10">
        <f>VLOOKUP(A546,home!$A$2:$E$405,3,FALSE)</f>
        <v>1.5758000000000001</v>
      </c>
      <c r="F546" s="10">
        <f>VLOOKUP(B546,home!$B$2:$E$405,3,FALSE)</f>
        <v>1.0961000000000001</v>
      </c>
      <c r="G546" s="10">
        <f>VLOOKUP(C546,away!$B$2:$E$405,4,FALSE)</f>
        <v>0.50770000000000004</v>
      </c>
      <c r="H546" s="10">
        <f>VLOOKUP(A546,away!$A$2:$E$405,3,FALSE)</f>
        <v>1.1246</v>
      </c>
      <c r="I546" s="10">
        <f>VLOOKUP(C546,away!$B$2:$E$405,3,FALSE)</f>
        <v>1.5116000000000001</v>
      </c>
      <c r="J546" s="10">
        <f>VLOOKUP(B546,home!$B$2:$E$405,4,FALSE)</f>
        <v>1.2934000000000001</v>
      </c>
      <c r="K546" s="12">
        <f t="shared" si="782"/>
        <v>0.87691689472600021</v>
      </c>
      <c r="L546" s="12">
        <f t="shared" si="783"/>
        <v>2.1987093286240005</v>
      </c>
      <c r="M546" s="13">
        <f t="shared" si="784"/>
        <v>4.6160712412732084E-2</v>
      </c>
      <c r="N546" s="13">
        <f t="shared" si="785"/>
        <v>4.0479108587312948E-2</v>
      </c>
      <c r="O546" s="13">
        <f t="shared" si="786"/>
        <v>0.10149398899780371</v>
      </c>
      <c r="P546" s="13">
        <f t="shared" si="787"/>
        <v>8.9001793665308859E-2</v>
      </c>
      <c r="Q546" s="13">
        <f t="shared" si="788"/>
        <v>1.774840710183152E-2</v>
      </c>
      <c r="R546" s="13">
        <f t="shared" si="789"/>
        <v>0.11157789020436638</v>
      </c>
      <c r="S546" s="13">
        <f t="shared" si="790"/>
        <v>4.2900763775134847E-2</v>
      </c>
      <c r="T546" s="13">
        <f t="shared" si="791"/>
        <v>3.9023588263013415E-2</v>
      </c>
      <c r="U546" s="13">
        <f t="shared" si="792"/>
        <v>9.7844536998091564E-2</v>
      </c>
      <c r="V546" s="13">
        <f t="shared" si="793"/>
        <v>9.190703825892807E-3</v>
      </c>
      <c r="W546" s="13">
        <f t="shared" si="794"/>
        <v>5.1879593473569954E-3</v>
      </c>
      <c r="X546" s="13">
        <f t="shared" si="795"/>
        <v>1.1406814613555907E-2</v>
      </c>
      <c r="Y546" s="13">
        <f t="shared" si="796"/>
        <v>1.2540134850354977E-2</v>
      </c>
      <c r="Z546" s="13">
        <f t="shared" si="797"/>
        <v>8.1775782686841617E-2</v>
      </c>
      <c r="AA546" s="13">
        <f t="shared" si="798"/>
        <v>7.1710565417533359E-2</v>
      </c>
      <c r="AB546" s="13">
        <f t="shared" si="799"/>
        <v>3.1442103172494525E-2</v>
      </c>
      <c r="AC546" s="13">
        <f t="shared" si="800"/>
        <v>1.1075288416224948E-3</v>
      </c>
      <c r="AD546" s="13">
        <f t="shared" si="801"/>
        <v>1.1373523002122556E-3</v>
      </c>
      <c r="AE546" s="13">
        <f t="shared" si="802"/>
        <v>2.500707112408651E-3</v>
      </c>
      <c r="AF546" s="13">
        <f t="shared" si="803"/>
        <v>2.749164028104645E-3</v>
      </c>
      <c r="AG546" s="13">
        <f t="shared" si="804"/>
        <v>2.014870864837072E-3</v>
      </c>
      <c r="AH546" s="13">
        <f t="shared" si="805"/>
        <v>4.4950294062271932E-2</v>
      </c>
      <c r="AI546" s="13">
        <f t="shared" si="806"/>
        <v>3.9417672286108062E-2</v>
      </c>
      <c r="AJ546" s="13">
        <f t="shared" si="807"/>
        <v>1.7283011389230499E-2</v>
      </c>
      <c r="AK546" s="13">
        <f t="shared" si="808"/>
        <v>5.0519215596527027E-3</v>
      </c>
      <c r="AL546" s="13">
        <f t="shared" si="809"/>
        <v>8.5416405673388704E-5</v>
      </c>
      <c r="AM546" s="13">
        <f t="shared" si="810"/>
        <v>1.9947268946232102E-4</v>
      </c>
      <c r="AN546" s="13">
        <f t="shared" si="811"/>
        <v>4.3858246312652354E-4</v>
      </c>
      <c r="AO546" s="13">
        <f t="shared" si="812"/>
        <v>4.8215767652358968E-4</v>
      </c>
      <c r="AP546" s="13">
        <f t="shared" si="813"/>
        <v>3.5337486041336327E-4</v>
      </c>
      <c r="AQ546" s="13">
        <f t="shared" si="814"/>
        <v>1.9424215052301648E-4</v>
      </c>
      <c r="AR546" s="13">
        <f t="shared" si="815"/>
        <v>1.9766526175821857E-2</v>
      </c>
      <c r="AS546" s="13">
        <f t="shared" si="816"/>
        <v>1.7333600753621902E-2</v>
      </c>
      <c r="AT546" s="13">
        <f t="shared" si="817"/>
        <v>7.600063673643187E-3</v>
      </c>
      <c r="AU546" s="13">
        <f t="shared" si="818"/>
        <v>2.2215414121370207E-3</v>
      </c>
      <c r="AV546" s="13">
        <f t="shared" si="819"/>
        <v>4.8702679915910233E-4</v>
      </c>
      <c r="AW546" s="13">
        <f t="shared" si="820"/>
        <v>4.5747255837402549E-6</v>
      </c>
      <c r="AX546" s="13">
        <f t="shared" si="821"/>
        <v>2.9153495237657036E-5</v>
      </c>
      <c r="AY546" s="13">
        <f t="shared" si="822"/>
        <v>6.4100061941031879E-5</v>
      </c>
      <c r="AZ546" s="13">
        <f t="shared" si="823"/>
        <v>7.0468702077561564E-5</v>
      </c>
      <c r="BA546" s="13">
        <f t="shared" si="824"/>
        <v>5.1646730877986692E-5</v>
      </c>
      <c r="BB546" s="13">
        <f t="shared" si="825"/>
        <v>2.8389037243590643E-5</v>
      </c>
      <c r="BC546" s="13">
        <f t="shared" si="826"/>
        <v>1.2483848203627381E-5</v>
      </c>
      <c r="BD546" s="13">
        <f t="shared" si="827"/>
        <v>7.2434742495450103E-3</v>
      </c>
      <c r="BE546" s="13">
        <f t="shared" si="828"/>
        <v>6.3519249459387545E-3</v>
      </c>
      <c r="BF546" s="13">
        <f t="shared" si="829"/>
        <v>2.7850551495626147E-3</v>
      </c>
      <c r="BG546" s="13">
        <f t="shared" si="830"/>
        <v>8.1408730446503479E-4</v>
      </c>
      <c r="BH546" s="13">
        <f t="shared" si="831"/>
        <v>1.7847172776683451E-4</v>
      </c>
      <c r="BI546" s="13">
        <f t="shared" si="832"/>
        <v>3.1300974661935329E-5</v>
      </c>
      <c r="BJ546" s="14">
        <f t="shared" si="833"/>
        <v>0.13671217878461867</v>
      </c>
      <c r="BK546" s="14">
        <f t="shared" si="834"/>
        <v>0.1885110189883055</v>
      </c>
      <c r="BL546" s="14">
        <f t="shared" si="835"/>
        <v>0.58558505725387611</v>
      </c>
      <c r="BM546" s="14">
        <f t="shared" si="836"/>
        <v>0.58606261140792915</v>
      </c>
      <c r="BN546" s="14">
        <f t="shared" si="837"/>
        <v>0.40646190096935547</v>
      </c>
    </row>
    <row r="547" spans="1:66" x14ac:dyDescent="0.25">
      <c r="A547" t="s">
        <v>338</v>
      </c>
      <c r="B547" t="s">
        <v>76</v>
      </c>
      <c r="C547" t="s">
        <v>87</v>
      </c>
      <c r="D547" s="11">
        <v>44430</v>
      </c>
      <c r="E547" s="10">
        <f>VLOOKUP(A547,home!$A$2:$E$405,3,FALSE)</f>
        <v>1.3308</v>
      </c>
      <c r="F547" s="10">
        <f>VLOOKUP(B547,home!$B$2:$E$405,3,FALSE)</f>
        <v>0.37569999999999998</v>
      </c>
      <c r="G547" s="10">
        <f>VLOOKUP(C547,away!$B$2:$E$405,4,FALSE)</f>
        <v>1.2022999999999999</v>
      </c>
      <c r="H547" s="10">
        <f>VLOOKUP(A547,away!$A$2:$E$405,3,FALSE)</f>
        <v>0.86150000000000004</v>
      </c>
      <c r="I547" s="10">
        <f>VLOOKUP(C547,away!$B$2:$E$405,3,FALSE)</f>
        <v>0.92859999999999998</v>
      </c>
      <c r="J547" s="10">
        <f>VLOOKUP(B547,home!$B$2:$E$405,4,FALSE)</f>
        <v>0.87060000000000004</v>
      </c>
      <c r="K547" s="12">
        <f t="shared" si="782"/>
        <v>0.60112782958799993</v>
      </c>
      <c r="L547" s="12">
        <f t="shared" si="783"/>
        <v>0.69647033634</v>
      </c>
      <c r="M547" s="13">
        <f t="shared" si="784"/>
        <v>0.27318715590160231</v>
      </c>
      <c r="N547" s="13">
        <f t="shared" si="785"/>
        <v>0.16422040209844876</v>
      </c>
      <c r="O547" s="13">
        <f t="shared" si="786"/>
        <v>0.19026675035455695</v>
      </c>
      <c r="P547" s="13">
        <f t="shared" si="787"/>
        <v>0.11437463868339663</v>
      </c>
      <c r="Q547" s="13">
        <f t="shared" si="788"/>
        <v>4.9358726943754559E-2</v>
      </c>
      <c r="R547" s="13">
        <f t="shared" si="789"/>
        <v>6.6257573806878536E-2</v>
      </c>
      <c r="S547" s="13">
        <f t="shared" si="790"/>
        <v>1.1971241776342243E-2</v>
      </c>
      <c r="T547" s="13">
        <f t="shared" si="791"/>
        <v>3.437688915583096E-2</v>
      </c>
      <c r="U547" s="13">
        <f t="shared" si="792"/>
        <v>3.9829271536295612E-2</v>
      </c>
      <c r="V547" s="13">
        <f t="shared" si="793"/>
        <v>5.568858089417052E-4</v>
      </c>
      <c r="W547" s="13">
        <f t="shared" si="794"/>
        <v>9.8903014663086382E-3</v>
      </c>
      <c r="X547" s="13">
        <f t="shared" si="795"/>
        <v>6.8883015887439723E-3</v>
      </c>
      <c r="Y547" s="13">
        <f t="shared" si="796"/>
        <v>2.3987488621619352E-3</v>
      </c>
      <c r="Z547" s="13">
        <f t="shared" si="797"/>
        <v>1.5382144904783025E-2</v>
      </c>
      <c r="AA547" s="13">
        <f t="shared" si="798"/>
        <v>9.2466353810203312E-3</v>
      </c>
      <c r="AB547" s="13">
        <f t="shared" si="799"/>
        <v>2.7792049287921803E-3</v>
      </c>
      <c r="AC547" s="13">
        <f t="shared" si="800"/>
        <v>1.4571881357171124E-5</v>
      </c>
      <c r="AD547" s="13">
        <f t="shared" si="801"/>
        <v>1.4863338636032807E-3</v>
      </c>
      <c r="AE547" s="13">
        <f t="shared" si="802"/>
        <v>1.0351874458973086E-3</v>
      </c>
      <c r="AF547" s="13">
        <f t="shared" si="803"/>
        <v>3.6048867430952202E-4</v>
      </c>
      <c r="AG547" s="13">
        <f t="shared" si="804"/>
        <v>8.3689889414371177E-5</v>
      </c>
      <c r="AH547" s="13">
        <f t="shared" si="805"/>
        <v>2.6783019088662124E-3</v>
      </c>
      <c r="AI547" s="13">
        <f t="shared" si="806"/>
        <v>1.6100018134581435E-3</v>
      </c>
      <c r="AJ547" s="13">
        <f t="shared" si="807"/>
        <v>4.8390844787841888E-4</v>
      </c>
      <c r="AK547" s="13">
        <f t="shared" si="808"/>
        <v>9.696361166415059E-5</v>
      </c>
      <c r="AL547" s="13">
        <f t="shared" si="809"/>
        <v>2.4403104306471482E-7</v>
      </c>
      <c r="AM547" s="13">
        <f t="shared" si="810"/>
        <v>1.7869532989419734E-4</v>
      </c>
      <c r="AN547" s="13">
        <f t="shared" si="811"/>
        <v>1.2445599651379887E-4</v>
      </c>
      <c r="AO547" s="13">
        <f t="shared" si="812"/>
        <v>4.3339954875747679E-5</v>
      </c>
      <c r="AP547" s="13">
        <f t="shared" si="813"/>
        <v>1.0061664316424137E-5</v>
      </c>
      <c r="AQ547" s="13">
        <f t="shared" si="814"/>
        <v>1.7519126826500236E-6</v>
      </c>
      <c r="AR547" s="13">
        <f t="shared" si="815"/>
        <v>3.7307156625762314E-4</v>
      </c>
      <c r="AS547" s="13">
        <f t="shared" si="816"/>
        <v>2.2426370090544072E-4</v>
      </c>
      <c r="AT547" s="13">
        <f t="shared" si="817"/>
        <v>6.740557589032998E-5</v>
      </c>
      <c r="AU547" s="13">
        <f t="shared" si="818"/>
        <v>1.3506455845694427E-5</v>
      </c>
      <c r="AV547" s="13">
        <f t="shared" si="819"/>
        <v>2.0297766219871104E-6</v>
      </c>
      <c r="AW547" s="13">
        <f t="shared" si="820"/>
        <v>2.8379976647983236E-9</v>
      </c>
      <c r="AX547" s="13">
        <f t="shared" si="821"/>
        <v>1.7903122636135081E-5</v>
      </c>
      <c r="AY547" s="13">
        <f t="shared" si="822"/>
        <v>1.2468993843925266E-5</v>
      </c>
      <c r="AZ547" s="13">
        <f t="shared" si="823"/>
        <v>4.3421421681500095E-6</v>
      </c>
      <c r="BA547" s="13">
        <f t="shared" si="824"/>
        <v>1.0080577387625115E-6</v>
      </c>
      <c r="BB547" s="13">
        <f t="shared" si="825"/>
        <v>1.7552057809151652E-7</v>
      </c>
      <c r="BC547" s="13">
        <f t="shared" si="826"/>
        <v>2.444897521159796E-8</v>
      </c>
      <c r="BD547" s="13">
        <f t="shared" si="827"/>
        <v>4.3305546538389537E-5</v>
      </c>
      <c r="BE547" s="13">
        <f t="shared" si="828"/>
        <v>2.6032169199744226E-5</v>
      </c>
      <c r="BF547" s="13">
        <f t="shared" si="829"/>
        <v>7.8243306852549137E-6</v>
      </c>
      <c r="BG547" s="13">
        <f t="shared" si="830"/>
        <v>1.5678076409353584E-6</v>
      </c>
      <c r="BH547" s="13">
        <f t="shared" si="831"/>
        <v>2.3561320110173847E-7</v>
      </c>
      <c r="BI547" s="13">
        <f t="shared" si="832"/>
        <v>2.8326730440113806E-8</v>
      </c>
      <c r="BJ547" s="14">
        <f t="shared" si="833"/>
        <v>0.27049329713269649</v>
      </c>
      <c r="BK547" s="14">
        <f t="shared" si="834"/>
        <v>0.40011720707652704</v>
      </c>
      <c r="BL547" s="14">
        <f t="shared" si="835"/>
        <v>0.31400788265892754</v>
      </c>
      <c r="BM547" s="14">
        <f t="shared" si="836"/>
        <v>0.14232281782844985</v>
      </c>
      <c r="BN547" s="14">
        <f t="shared" si="837"/>
        <v>0.85766524778863773</v>
      </c>
    </row>
    <row r="548" spans="1:66" x14ac:dyDescent="0.25">
      <c r="A548" t="s">
        <v>338</v>
      </c>
      <c r="B548" t="s">
        <v>95</v>
      </c>
      <c r="C548" t="s">
        <v>94</v>
      </c>
      <c r="D548" s="11">
        <v>44430</v>
      </c>
      <c r="E548" s="10">
        <f>VLOOKUP(A548,home!$A$2:$E$405,3,FALSE)</f>
        <v>1.3308</v>
      </c>
      <c r="F548" s="10">
        <f>VLOOKUP(B548,home!$B$2:$E$405,3,FALSE)</f>
        <v>1.052</v>
      </c>
      <c r="G548" s="10">
        <f>VLOOKUP(C548,away!$B$2:$E$405,4,FALSE)</f>
        <v>0.87670000000000003</v>
      </c>
      <c r="H548" s="10">
        <f>VLOOKUP(A548,away!$A$2:$E$405,3,FALSE)</f>
        <v>0.86150000000000004</v>
      </c>
      <c r="I548" s="10">
        <f>VLOOKUP(C548,away!$B$2:$E$405,3,FALSE)</f>
        <v>1.5477000000000001</v>
      </c>
      <c r="J548" s="10">
        <f>VLOOKUP(B548,home!$B$2:$E$405,4,FALSE)</f>
        <v>0.92859999999999998</v>
      </c>
      <c r="K548" s="12">
        <f t="shared" si="782"/>
        <v>1.2273814027200001</v>
      </c>
      <c r="L548" s="12">
        <f t="shared" si="783"/>
        <v>1.23814282053</v>
      </c>
      <c r="M548" s="13">
        <f t="shared" si="784"/>
        <v>8.4964290438672554E-2</v>
      </c>
      <c r="N548" s="13">
        <f t="shared" si="785"/>
        <v>0.10428358997972739</v>
      </c>
      <c r="O548" s="13">
        <f t="shared" si="786"/>
        <v>0.10519792620806814</v>
      </c>
      <c r="P548" s="13">
        <f t="shared" si="787"/>
        <v>0.12911797823249371</v>
      </c>
      <c r="Q548" s="13">
        <f t="shared" si="788"/>
        <v>6.3997869474997596E-2</v>
      </c>
      <c r="R548" s="13">
        <f t="shared" si="789"/>
        <v>6.5125028534582158E-2</v>
      </c>
      <c r="S548" s="13">
        <f t="shared" si="790"/>
        <v>4.9054291564054879E-2</v>
      </c>
      <c r="T548" s="13">
        <f t="shared" si="791"/>
        <v>7.923850261968432E-2</v>
      </c>
      <c r="U548" s="13">
        <f t="shared" si="792"/>
        <v>7.9933248874955481E-2</v>
      </c>
      <c r="V548" s="13">
        <f t="shared" si="793"/>
        <v>8.2829450632554407E-3</v>
      </c>
      <c r="W548" s="13">
        <f t="shared" si="794"/>
        <v>2.6183264935771333E-2</v>
      </c>
      <c r="X548" s="13">
        <f t="shared" si="795"/>
        <v>3.2418621498260164E-2</v>
      </c>
      <c r="Y548" s="13">
        <f t="shared" si="796"/>
        <v>2.0069441729775175E-2</v>
      </c>
      <c r="Z548" s="13">
        <f t="shared" si="797"/>
        <v>2.6878028838968105E-2</v>
      </c>
      <c r="AA548" s="13">
        <f t="shared" si="798"/>
        <v>3.2989592738721284E-2</v>
      </c>
      <c r="AB548" s="13">
        <f t="shared" si="799"/>
        <v>2.0245406305406638E-2</v>
      </c>
      <c r="AC548" s="13">
        <f t="shared" si="800"/>
        <v>7.8671074257831073E-4</v>
      </c>
      <c r="AD548" s="13">
        <f t="shared" si="801"/>
        <v>8.0342131111641076E-3</v>
      </c>
      <c r="AE548" s="13">
        <f t="shared" si="802"/>
        <v>9.9475032821958343E-3</v>
      </c>
      <c r="AF548" s="13">
        <f t="shared" si="803"/>
        <v>6.158214885524693E-3</v>
      </c>
      <c r="AG548" s="13">
        <f t="shared" si="804"/>
        <v>2.541583182597792E-3</v>
      </c>
      <c r="AH548" s="13">
        <f t="shared" si="805"/>
        <v>8.3197096092416604E-3</v>
      </c>
      <c r="AI548" s="13">
        <f t="shared" si="806"/>
        <v>1.0211456850414091E-2</v>
      </c>
      <c r="AJ548" s="13">
        <f t="shared" si="807"/>
        <v>6.266676116438003E-3</v>
      </c>
      <c r="AK548" s="13">
        <f t="shared" si="808"/>
        <v>2.5638672407285318E-3</v>
      </c>
      <c r="AL548" s="13">
        <f t="shared" si="809"/>
        <v>4.7821737819991513E-5</v>
      </c>
      <c r="AM548" s="13">
        <f t="shared" si="810"/>
        <v>1.9722087516264026E-3</v>
      </c>
      <c r="AN548" s="13">
        <f t="shared" si="811"/>
        <v>2.4418761064126642E-3</v>
      </c>
      <c r="AO548" s="13">
        <f t="shared" si="812"/>
        <v>1.5116956848892956E-3</v>
      </c>
      <c r="AP548" s="13">
        <f t="shared" si="813"/>
        <v>6.2389838635728775E-4</v>
      </c>
      <c r="AQ548" s="13">
        <f t="shared" si="814"/>
        <v>1.931188269521319E-4</v>
      </c>
      <c r="AR548" s="13">
        <f t="shared" si="815"/>
        <v>2.0601977443154024E-3</v>
      </c>
      <c r="AS548" s="13">
        <f t="shared" si="816"/>
        <v>2.5286483972984186E-3</v>
      </c>
      <c r="AT548" s="13">
        <f t="shared" si="817"/>
        <v>1.551808008430907E-3</v>
      </c>
      <c r="AU548" s="13">
        <f t="shared" si="818"/>
        <v>6.3488676338001857E-4</v>
      </c>
      <c r="AV548" s="13">
        <f t="shared" si="819"/>
        <v>1.9481205155143209E-4</v>
      </c>
      <c r="AW548" s="13">
        <f t="shared" si="820"/>
        <v>2.0187062872733717E-6</v>
      </c>
      <c r="AX548" s="13">
        <f t="shared" si="821"/>
        <v>4.0344205733797931E-4</v>
      </c>
      <c r="AY548" s="13">
        <f t="shared" si="822"/>
        <v>4.9951888679287168E-4</v>
      </c>
      <c r="AZ548" s="13">
        <f t="shared" si="823"/>
        <v>3.0923786170086601E-4</v>
      </c>
      <c r="BA548" s="13">
        <f t="shared" si="824"/>
        <v>1.276268794336588E-4</v>
      </c>
      <c r="BB548" s="13">
        <f t="shared" si="825"/>
        <v>3.9505076119358126E-5</v>
      </c>
      <c r="BC548" s="13">
        <f t="shared" si="826"/>
        <v>9.7825852743348837E-6</v>
      </c>
      <c r="BD548" s="13">
        <f t="shared" si="827"/>
        <v>4.2513650766603579E-4</v>
      </c>
      <c r="BE548" s="13">
        <f t="shared" si="828"/>
        <v>5.2180464312662103E-4</v>
      </c>
      <c r="BF548" s="13">
        <f t="shared" si="829"/>
        <v>3.2022665741328067E-4</v>
      </c>
      <c r="BG548" s="13">
        <f t="shared" si="830"/>
        <v>1.3101341465474972E-4</v>
      </c>
      <c r="BH548" s="13">
        <f t="shared" si="831"/>
        <v>4.0200857163520956E-5</v>
      </c>
      <c r="BI548" s="13">
        <f t="shared" si="832"/>
        <v>9.8683568911817375E-6</v>
      </c>
      <c r="BJ548" s="14">
        <f t="shared" si="833"/>
        <v>0.3610047158025953</v>
      </c>
      <c r="BK548" s="14">
        <f t="shared" si="834"/>
        <v>0.27275355666566775</v>
      </c>
      <c r="BL548" s="14">
        <f t="shared" si="835"/>
        <v>0.33927151588044757</v>
      </c>
      <c r="BM548" s="14">
        <f t="shared" si="836"/>
        <v>0.44672363413863153</v>
      </c>
      <c r="BN548" s="14">
        <f t="shared" si="837"/>
        <v>0.55268668286854161</v>
      </c>
    </row>
    <row r="549" spans="1:66" x14ac:dyDescent="0.25">
      <c r="A549" t="s">
        <v>338</v>
      </c>
      <c r="B549" t="s">
        <v>86</v>
      </c>
      <c r="C549" t="s">
        <v>91</v>
      </c>
      <c r="D549" s="11">
        <v>44430</v>
      </c>
      <c r="E549" s="10">
        <f>VLOOKUP(A549,home!$A$2:$E$405,3,FALSE)</f>
        <v>1.3308</v>
      </c>
      <c r="F549" s="10">
        <f>VLOOKUP(B549,home!$B$2:$E$405,3,FALSE)</f>
        <v>1.5028999999999999</v>
      </c>
      <c r="G549" s="10">
        <f>VLOOKUP(C549,away!$B$2:$E$405,4,FALSE)</f>
        <v>1.052</v>
      </c>
      <c r="H549" s="10">
        <f>VLOOKUP(A549,away!$A$2:$E$405,3,FALSE)</f>
        <v>0.86150000000000004</v>
      </c>
      <c r="I549" s="10">
        <f>VLOOKUP(C549,away!$B$2:$E$405,3,FALSE)</f>
        <v>1.3929</v>
      </c>
      <c r="J549" s="10">
        <f>VLOOKUP(B549,home!$B$2:$E$405,4,FALSE)</f>
        <v>1.6251</v>
      </c>
      <c r="K549" s="12">
        <f t="shared" si="782"/>
        <v>2.1040624046399996</v>
      </c>
      <c r="L549" s="12">
        <f t="shared" si="783"/>
        <v>1.9500929420850002</v>
      </c>
      <c r="M549" s="13">
        <f t="shared" si="784"/>
        <v>1.735012883922344E-2</v>
      </c>
      <c r="N549" s="13">
        <f t="shared" si="785"/>
        <v>3.6505753806270268E-2</v>
      </c>
      <c r="O549" s="13">
        <f t="shared" si="786"/>
        <v>3.3834363793635039E-2</v>
      </c>
      <c r="P549" s="13">
        <f t="shared" si="787"/>
        <v>7.1189612843100269E-2</v>
      </c>
      <c r="Q549" s="13">
        <f t="shared" si="788"/>
        <v>3.8405192068408436E-2</v>
      </c>
      <c r="R549" s="13">
        <f t="shared" si="789"/>
        <v>3.2990077016951988E-2</v>
      </c>
      <c r="S549" s="13">
        <f t="shared" si="790"/>
        <v>7.3024832030258072E-2</v>
      </c>
      <c r="T549" s="13">
        <f t="shared" si="791"/>
        <v>7.4893693992022115E-2</v>
      </c>
      <c r="U549" s="13">
        <f t="shared" si="792"/>
        <v>6.9413180777546782E-2</v>
      </c>
      <c r="V549" s="13">
        <f t="shared" si="793"/>
        <v>3.3292160846244957E-2</v>
      </c>
      <c r="W549" s="13">
        <f t="shared" si="794"/>
        <v>2.6935640258038827E-2</v>
      </c>
      <c r="X549" s="13">
        <f t="shared" si="795"/>
        <v>5.2527001957742105E-2</v>
      </c>
      <c r="Y549" s="13">
        <f t="shared" si="796"/>
        <v>5.1216267893338947E-2</v>
      </c>
      <c r="Z549" s="13">
        <f t="shared" si="797"/>
        <v>2.1444572116532883E-2</v>
      </c>
      <c r="AA549" s="13">
        <f t="shared" si="798"/>
        <v>4.5120717973988055E-2</v>
      </c>
      <c r="AB549" s="13">
        <f t="shared" si="799"/>
        <v>4.7468403179716297E-2</v>
      </c>
      <c r="AC549" s="13">
        <f t="shared" si="800"/>
        <v>8.5376024557106463E-3</v>
      </c>
      <c r="AD549" s="13">
        <f t="shared" si="801"/>
        <v>1.4168567002961791E-2</v>
      </c>
      <c r="AE549" s="13">
        <f t="shared" si="802"/>
        <v>2.7630022511934207E-2</v>
      </c>
      <c r="AF549" s="13">
        <f t="shared" si="803"/>
        <v>2.6940555945086292E-2</v>
      </c>
      <c r="AG549" s="13">
        <f t="shared" si="804"/>
        <v>1.7512196001452953E-2</v>
      </c>
      <c r="AH549" s="13">
        <f t="shared" si="805"/>
        <v>1.0454727182620898E-2</v>
      </c>
      <c r="AI549" s="13">
        <f t="shared" si="806"/>
        <v>2.1997398415720491E-2</v>
      </c>
      <c r="AJ549" s="13">
        <f t="shared" si="807"/>
        <v>2.3141949503202495E-2</v>
      </c>
      <c r="AK549" s="13">
        <f t="shared" si="808"/>
        <v>1.623070197325523E-2</v>
      </c>
      <c r="AL549" s="13">
        <f t="shared" si="809"/>
        <v>1.4012313546774707E-3</v>
      </c>
      <c r="AM549" s="13">
        <f t="shared" si="810"/>
        <v>5.9623098317109456E-3</v>
      </c>
      <c r="AN549" s="13">
        <f t="shared" si="811"/>
        <v>1.1627058321343519E-2</v>
      </c>
      <c r="AO549" s="13">
        <f t="shared" si="812"/>
        <v>1.1336922184831335E-2</v>
      </c>
      <c r="AP549" s="13">
        <f t="shared" si="813"/>
        <v>7.3693506458688152E-3</v>
      </c>
      <c r="AQ549" s="13">
        <f t="shared" si="814"/>
        <v>3.5927296705645807E-3</v>
      </c>
      <c r="AR549" s="13">
        <f t="shared" si="815"/>
        <v>4.0775379380506406E-3</v>
      </c>
      <c r="AS549" s="13">
        <f t="shared" si="816"/>
        <v>8.5793942789456554E-3</v>
      </c>
      <c r="AT549" s="13">
        <f t="shared" si="817"/>
        <v>9.0257904784565302E-3</v>
      </c>
      <c r="AU549" s="13">
        <f t="shared" si="818"/>
        <v>6.3302754726260188E-3</v>
      </c>
      <c r="AV549" s="13">
        <f t="shared" si="819"/>
        <v>3.3298236582417783E-3</v>
      </c>
      <c r="AW549" s="13">
        <f t="shared" si="820"/>
        <v>1.5970601487790657E-4</v>
      </c>
      <c r="AX549" s="13">
        <f t="shared" si="821"/>
        <v>2.0908453269530736E-3</v>
      </c>
      <c r="AY549" s="13">
        <f t="shared" si="822"/>
        <v>4.0773427150825933E-3</v>
      </c>
      <c r="AZ549" s="13">
        <f t="shared" si="823"/>
        <v>3.97559862557213E-3</v>
      </c>
      <c r="BA549" s="13">
        <f t="shared" si="824"/>
        <v>2.5842622734303456E-3</v>
      </c>
      <c r="BB549" s="13">
        <f t="shared" si="825"/>
        <v>1.2598879049782641E-3</v>
      </c>
      <c r="BC549" s="13">
        <f t="shared" si="826"/>
        <v>4.9137970226327391E-4</v>
      </c>
      <c r="BD549" s="13">
        <f t="shared" si="827"/>
        <v>1.3252629923460636E-3</v>
      </c>
      <c r="BE549" s="13">
        <f t="shared" si="828"/>
        <v>2.78843603845606E-3</v>
      </c>
      <c r="BF549" s="13">
        <f t="shared" si="829"/>
        <v>2.9335217181293469E-3</v>
      </c>
      <c r="BG549" s="13">
        <f t="shared" si="830"/>
        <v>2.0574375867702987E-3</v>
      </c>
      <c r="BH549" s="13">
        <f t="shared" si="831"/>
        <v>1.0822442690541583E-3</v>
      </c>
      <c r="BI549" s="13">
        <f t="shared" si="832"/>
        <v>4.5542189583079004E-4</v>
      </c>
      <c r="BJ549" s="14">
        <f t="shared" si="833"/>
        <v>0.42110257863985473</v>
      </c>
      <c r="BK549" s="14">
        <f t="shared" si="834"/>
        <v>0.2088729110842974</v>
      </c>
      <c r="BL549" s="14">
        <f t="shared" si="835"/>
        <v>0.34263666614354471</v>
      </c>
      <c r="BM549" s="14">
        <f t="shared" si="836"/>
        <v>0.75986396291643543</v>
      </c>
      <c r="BN549" s="14">
        <f t="shared" si="837"/>
        <v>0.23027512836758945</v>
      </c>
    </row>
    <row r="550" spans="1:66" x14ac:dyDescent="0.25">
      <c r="A550" t="s">
        <v>338</v>
      </c>
      <c r="B550" t="s">
        <v>92</v>
      </c>
      <c r="C550" t="s">
        <v>72</v>
      </c>
      <c r="D550" s="11">
        <v>44430</v>
      </c>
      <c r="E550" s="10">
        <f>VLOOKUP(A550,home!$A$2:$E$405,3,FALSE)</f>
        <v>1.3308</v>
      </c>
      <c r="F550" s="10">
        <f>VLOOKUP(B550,home!$B$2:$E$405,3,FALSE)</f>
        <v>0.93930000000000002</v>
      </c>
      <c r="G550" s="10">
        <f>VLOOKUP(C550,away!$B$2:$E$405,4,FALSE)</f>
        <v>0.501</v>
      </c>
      <c r="H550" s="10">
        <f>VLOOKUP(A550,away!$A$2:$E$405,3,FALSE)</f>
        <v>0.86150000000000004</v>
      </c>
      <c r="I550" s="10">
        <f>VLOOKUP(C550,away!$B$2:$E$405,3,FALSE)</f>
        <v>0.58040000000000003</v>
      </c>
      <c r="J550" s="10">
        <f>VLOOKUP(B550,home!$B$2:$E$405,4,FALSE)</f>
        <v>0.58040000000000003</v>
      </c>
      <c r="K550" s="12">
        <f t="shared" si="782"/>
        <v>0.62626024044000006</v>
      </c>
      <c r="L550" s="12">
        <f t="shared" si="783"/>
        <v>0.29020847384000004</v>
      </c>
      <c r="M550" s="13">
        <f t="shared" si="784"/>
        <v>0.39992881337283348</v>
      </c>
      <c r="N550" s="13">
        <f t="shared" si="785"/>
        <v>0.25045951482175455</v>
      </c>
      <c r="O550" s="13">
        <f t="shared" si="786"/>
        <v>0.11606273057357219</v>
      </c>
      <c r="P550" s="13">
        <f t="shared" si="787"/>
        <v>7.2685473555128263E-2</v>
      </c>
      <c r="Q550" s="13">
        <f t="shared" si="788"/>
        <v>7.842641798637888E-2</v>
      </c>
      <c r="R550" s="13">
        <f t="shared" si="789"/>
        <v>1.6841193954729747E-2</v>
      </c>
      <c r="S550" s="13">
        <f t="shared" si="790"/>
        <v>3.3025740389752865E-3</v>
      </c>
      <c r="T550" s="13">
        <f t="shared" si="791"/>
        <v>2.2760011072564944E-2</v>
      </c>
      <c r="U550" s="13">
        <f t="shared" si="792"/>
        <v>1.0546970175385724E-2</v>
      </c>
      <c r="V550" s="13">
        <f t="shared" si="793"/>
        <v>6.6692190639661478E-5</v>
      </c>
      <c r="W550" s="13">
        <f t="shared" si="794"/>
        <v>1.6371782461665863E-2</v>
      </c>
      <c r="X550" s="13">
        <f t="shared" si="795"/>
        <v>4.7512300022405293E-3</v>
      </c>
      <c r="Y550" s="13">
        <f t="shared" si="796"/>
        <v>6.8942360390652178E-4</v>
      </c>
      <c r="Z550" s="13">
        <f t="shared" si="797"/>
        <v>1.6291523984151854E-3</v>
      </c>
      <c r="AA550" s="13">
        <f t="shared" si="798"/>
        <v>1.0202733727448965E-3</v>
      </c>
      <c r="AB550" s="13">
        <f t="shared" si="799"/>
        <v>3.1947832386487436E-4</v>
      </c>
      <c r="AC550" s="13">
        <f t="shared" si="800"/>
        <v>7.5756504923189233E-7</v>
      </c>
      <c r="AD550" s="13">
        <f t="shared" si="801"/>
        <v>2.5632491052185596E-3</v>
      </c>
      <c r="AE550" s="13">
        <f t="shared" si="802"/>
        <v>7.4387661089722384E-4</v>
      </c>
      <c r="AF550" s="13">
        <f t="shared" si="803"/>
        <v>1.0793964798687741E-4</v>
      </c>
      <c r="AG550" s="13">
        <f t="shared" si="804"/>
        <v>1.0441666836366179E-5</v>
      </c>
      <c r="AH550" s="13">
        <f t="shared" si="805"/>
        <v>1.1819845779921163E-4</v>
      </c>
      <c r="AI550" s="13">
        <f t="shared" si="806"/>
        <v>7.4022994600971465E-5</v>
      </c>
      <c r="AJ550" s="13">
        <f t="shared" si="807"/>
        <v>2.3178829198446604E-5</v>
      </c>
      <c r="AK550" s="13">
        <f t="shared" si="808"/>
        <v>4.8386597156456225E-6</v>
      </c>
      <c r="AL550" s="13">
        <f t="shared" si="809"/>
        <v>5.5073775643067609E-9</v>
      </c>
      <c r="AM550" s="13">
        <f t="shared" si="810"/>
        <v>3.2105220018835813E-4</v>
      </c>
      <c r="AN550" s="13">
        <f t="shared" si="811"/>
        <v>9.3172069039637581E-5</v>
      </c>
      <c r="AO550" s="13">
        <f t="shared" si="812"/>
        <v>1.3519661980254168E-5</v>
      </c>
      <c r="AP550" s="13">
        <f t="shared" si="813"/>
        <v>1.307840156707412E-6</v>
      </c>
      <c r="AQ550" s="13">
        <f t="shared" si="814"/>
        <v>9.48865739761811E-8</v>
      </c>
      <c r="AR550" s="13">
        <f t="shared" si="815"/>
        <v>6.8604388096301765E-6</v>
      </c>
      <c r="AS550" s="13">
        <f t="shared" si="816"/>
        <v>4.2964200584429014E-6</v>
      </c>
      <c r="AT550" s="13">
        <f t="shared" si="817"/>
        <v>1.3453385294158453E-6</v>
      </c>
      <c r="AU550" s="13">
        <f t="shared" si="818"/>
        <v>2.8084401030172114E-7</v>
      </c>
      <c r="AV550" s="13">
        <f t="shared" si="819"/>
        <v>4.3970359354422429E-8</v>
      </c>
      <c r="AW550" s="13">
        <f t="shared" si="820"/>
        <v>2.7804000009436947E-11</v>
      </c>
      <c r="AX550" s="13">
        <f t="shared" si="821"/>
        <v>3.3510371347292017E-5</v>
      </c>
      <c r="AY550" s="13">
        <f t="shared" si="822"/>
        <v>9.7249937265092815E-6</v>
      </c>
      <c r="AZ550" s="13">
        <f t="shared" si="823"/>
        <v>1.4111377937369165E-6</v>
      </c>
      <c r="BA550" s="13">
        <f t="shared" si="824"/>
        <v>1.3650804849944515E-7</v>
      </c>
      <c r="BB550" s="13">
        <f t="shared" si="825"/>
        <v>9.9039481054751669E-9</v>
      </c>
      <c r="BC550" s="13">
        <f t="shared" si="826"/>
        <v>5.7484193293610206E-10</v>
      </c>
      <c r="BD550" s="13">
        <f t="shared" si="827"/>
        <v>3.3182624613591307E-7</v>
      </c>
      <c r="BE550" s="13">
        <f t="shared" si="828"/>
        <v>2.078095846893795E-7</v>
      </c>
      <c r="BF550" s="13">
        <f t="shared" si="829"/>
        <v>6.5071440236653682E-8</v>
      </c>
      <c r="BG550" s="13">
        <f t="shared" si="830"/>
        <v>1.3583885269461279E-8</v>
      </c>
      <c r="BH550" s="13">
        <f t="shared" si="831"/>
        <v>2.1267618137405482E-9</v>
      </c>
      <c r="BI550" s="13">
        <f t="shared" si="832"/>
        <v>2.6638127296635336E-10</v>
      </c>
      <c r="BJ550" s="14">
        <f t="shared" si="833"/>
        <v>0.37735782712709537</v>
      </c>
      <c r="BK550" s="14">
        <f t="shared" si="834"/>
        <v>0.47599404122373001</v>
      </c>
      <c r="BL550" s="14">
        <f t="shared" si="835"/>
        <v>0.14502433303767825</v>
      </c>
      <c r="BM550" s="14">
        <f t="shared" si="836"/>
        <v>6.5591484556599161E-2</v>
      </c>
      <c r="BN550" s="14">
        <f t="shared" si="837"/>
        <v>0.934404144264397</v>
      </c>
    </row>
    <row r="551" spans="1:66" x14ac:dyDescent="0.25">
      <c r="A551" t="s">
        <v>350</v>
      </c>
      <c r="B551" t="s">
        <v>102</v>
      </c>
      <c r="C551" t="s">
        <v>101</v>
      </c>
      <c r="D551" s="11">
        <v>44430</v>
      </c>
      <c r="E551" s="10">
        <f>VLOOKUP(A551,home!$A$2:$E$405,3,FALSE)</f>
        <v>1.6389</v>
      </c>
      <c r="F551" s="10">
        <f>VLOOKUP(B551,home!$B$2:$E$405,3,FALSE)</f>
        <v>0.61019999999999996</v>
      </c>
      <c r="G551" s="10">
        <f>VLOOKUP(C551,away!$B$2:$E$405,4,FALSE)</f>
        <v>1.0168999999999999</v>
      </c>
      <c r="H551" s="10">
        <f>VLOOKUP(A551,away!$A$2:$E$405,3,FALSE)</f>
        <v>1.1943999999999999</v>
      </c>
      <c r="I551" s="10">
        <f>VLOOKUP(C551,away!$B$2:$E$405,3,FALSE)</f>
        <v>1.6745000000000001</v>
      </c>
      <c r="J551" s="10">
        <f>VLOOKUP(B551,home!$B$2:$E$405,4,FALSE)</f>
        <v>1.3954</v>
      </c>
      <c r="K551" s="12">
        <f t="shared" si="782"/>
        <v>1.016957739582</v>
      </c>
      <c r="L551" s="12">
        <f t="shared" si="783"/>
        <v>2.7908318151199998</v>
      </c>
      <c r="M551" s="13">
        <f t="shared" si="784"/>
        <v>2.219719044372119E-2</v>
      </c>
      <c r="N551" s="13">
        <f t="shared" si="785"/>
        <v>2.2573604618717869E-2</v>
      </c>
      <c r="O551" s="13">
        <f t="shared" si="786"/>
        <v>6.1948625296614726E-2</v>
      </c>
      <c r="P551" s="13">
        <f t="shared" si="787"/>
        <v>6.2999133951857605E-2</v>
      </c>
      <c r="Q551" s="13">
        <f t="shared" si="788"/>
        <v>1.1478200963634558E-2</v>
      </c>
      <c r="R551" s="13">
        <f t="shared" si="789"/>
        <v>8.6444097190370009E-2</v>
      </c>
      <c r="S551" s="13">
        <f t="shared" si="790"/>
        <v>4.4700374229193936E-2</v>
      </c>
      <c r="T551" s="13">
        <f t="shared" si="791"/>
        <v>3.2033728429652367E-2</v>
      </c>
      <c r="U551" s="13">
        <f t="shared" si="792"/>
        <v>8.7909993678925394E-2</v>
      </c>
      <c r="V551" s="13">
        <f t="shared" si="793"/>
        <v>1.4096302817657443E-2</v>
      </c>
      <c r="W551" s="13">
        <f t="shared" si="794"/>
        <v>3.8909484354819122E-3</v>
      </c>
      <c r="X551" s="13">
        <f t="shared" si="795"/>
        <v>1.0858982684734309E-2</v>
      </c>
      <c r="Y551" s="13">
        <f t="shared" si="796"/>
        <v>1.515279717819685E-2</v>
      </c>
      <c r="Z551" s="13">
        <f t="shared" si="797"/>
        <v>8.0416978889403343E-2</v>
      </c>
      <c r="AA551" s="13">
        <f t="shared" si="798"/>
        <v>8.1780669075381021E-2</v>
      </c>
      <c r="AB551" s="13">
        <f t="shared" si="799"/>
        <v>4.1583742182201525E-2</v>
      </c>
      <c r="AC551" s="13">
        <f t="shared" si="800"/>
        <v>2.5004709258338504E-3</v>
      </c>
      <c r="AD551" s="13">
        <f t="shared" si="801"/>
        <v>9.8923253144445099E-4</v>
      </c>
      <c r="AE551" s="13">
        <f t="shared" si="802"/>
        <v>2.7607816213068696E-3</v>
      </c>
      <c r="AF551" s="13">
        <f t="shared" si="803"/>
        <v>3.8524385916708938E-3</v>
      </c>
      <c r="AG551" s="13">
        <f t="shared" si="804"/>
        <v>3.5838360624770721E-3</v>
      </c>
      <c r="AH551" s="13">
        <f t="shared" si="805"/>
        <v>5.6107565790095064E-2</v>
      </c>
      <c r="AI551" s="13">
        <f t="shared" si="806"/>
        <v>5.7059023279343424E-2</v>
      </c>
      <c r="AJ551" s="13">
        <f t="shared" si="807"/>
        <v>2.9013307668458898E-2</v>
      </c>
      <c r="AK551" s="13">
        <f t="shared" si="808"/>
        <v>9.8351025947710242E-3</v>
      </c>
      <c r="AL551" s="13">
        <f t="shared" si="809"/>
        <v>2.8386926390297496E-4</v>
      </c>
      <c r="AM551" s="13">
        <f t="shared" si="810"/>
        <v>2.0120153581974581E-4</v>
      </c>
      <c r="AN551" s="13">
        <f t="shared" si="811"/>
        <v>5.6151964741675282E-4</v>
      </c>
      <c r="AO551" s="13">
        <f t="shared" si="812"/>
        <v>7.8355344841281945E-4</v>
      </c>
      <c r="AP551" s="13">
        <f t="shared" si="813"/>
        <v>7.2892196422582798E-4</v>
      </c>
      <c r="AQ551" s="13">
        <f t="shared" si="814"/>
        <v>5.0857465212530084E-4</v>
      </c>
      <c r="AR551" s="13">
        <f t="shared" si="815"/>
        <v>3.1317355935187141E-2</v>
      </c>
      <c r="AS551" s="13">
        <f t="shared" si="816"/>
        <v>3.1848427501532842E-2</v>
      </c>
      <c r="AT551" s="13">
        <f t="shared" si="817"/>
        <v>1.6194252420600019E-2</v>
      </c>
      <c r="AU551" s="13">
        <f t="shared" si="818"/>
        <v>5.489623445291243E-3</v>
      </c>
      <c r="AV551" s="13">
        <f t="shared" si="819"/>
        <v>1.3956787625199331E-3</v>
      </c>
      <c r="AW551" s="13">
        <f t="shared" si="820"/>
        <v>2.2379606287437169E-5</v>
      </c>
      <c r="AX551" s="13">
        <f t="shared" si="821"/>
        <v>3.4102243177945899E-5</v>
      </c>
      <c r="AY551" s="13">
        <f t="shared" si="822"/>
        <v>9.5173625227970381E-5</v>
      </c>
      <c r="AZ551" s="13">
        <f t="shared" si="823"/>
        <v>1.3280679062326362E-4</v>
      </c>
      <c r="BA551" s="13">
        <f t="shared" si="824"/>
        <v>1.2354713884512819E-4</v>
      </c>
      <c r="BB551" s="13">
        <f t="shared" si="825"/>
        <v>8.6199821439007939E-5</v>
      </c>
      <c r="BC551" s="13">
        <f t="shared" si="826"/>
        <v>4.8113840825929246E-5</v>
      </c>
      <c r="BD551" s="13">
        <f t="shared" si="827"/>
        <v>1.4566912218226254E-2</v>
      </c>
      <c r="BE551" s="13">
        <f t="shared" si="828"/>
        <v>1.4813934122136786E-2</v>
      </c>
      <c r="BF551" s="13">
        <f t="shared" si="829"/>
        <v>7.5325724795824419E-3</v>
      </c>
      <c r="BG551" s="13">
        <f t="shared" si="830"/>
        <v>2.5534359606912472E-3</v>
      </c>
      <c r="BH551" s="13">
        <f t="shared" si="831"/>
        <v>6.4918411568799079E-4</v>
      </c>
      <c r="BI551" s="13">
        <f t="shared" si="832"/>
        <v>1.3203856217251978E-4</v>
      </c>
      <c r="BJ551" s="14">
        <f t="shared" si="833"/>
        <v>0.11047826582545683</v>
      </c>
      <c r="BK551" s="14">
        <f t="shared" si="834"/>
        <v>0.14687251525739498</v>
      </c>
      <c r="BL551" s="14">
        <f t="shared" si="835"/>
        <v>0.63817554227978945</v>
      </c>
      <c r="BM551" s="14">
        <f t="shared" si="836"/>
        <v>0.70822965576818808</v>
      </c>
      <c r="BN551" s="14">
        <f t="shared" si="837"/>
        <v>0.26764085246491592</v>
      </c>
    </row>
    <row r="552" spans="1:66" x14ac:dyDescent="0.25">
      <c r="A552" t="s">
        <v>350</v>
      </c>
      <c r="B552" t="s">
        <v>103</v>
      </c>
      <c r="C552" t="s">
        <v>104</v>
      </c>
      <c r="D552" s="11">
        <v>44430</v>
      </c>
      <c r="E552" s="10">
        <f>VLOOKUP(A552,home!$A$2:$E$405,3,FALSE)</f>
        <v>1.6389</v>
      </c>
      <c r="F552" s="10">
        <f>VLOOKUP(B552,home!$B$2:$E$405,3,FALSE)</f>
        <v>1.2202999999999999</v>
      </c>
      <c r="G552" s="10">
        <f>VLOOKUP(C552,away!$B$2:$E$405,4,FALSE)</f>
        <v>2.2372999999999998</v>
      </c>
      <c r="H552" s="10">
        <f>VLOOKUP(A552,away!$A$2:$E$405,3,FALSE)</f>
        <v>1.1943999999999999</v>
      </c>
      <c r="I552" s="10">
        <f>VLOOKUP(C552,away!$B$2:$E$405,3,FALSE)</f>
        <v>0.55820000000000003</v>
      </c>
      <c r="J552" s="10">
        <f>VLOOKUP(B552,home!$B$2:$E$405,4,FALSE)</f>
        <v>0.55820000000000003</v>
      </c>
      <c r="K552" s="12">
        <f t="shared" si="782"/>
        <v>4.474487396690999</v>
      </c>
      <c r="L552" s="12">
        <f t="shared" si="783"/>
        <v>0.37215979945600003</v>
      </c>
      <c r="M552" s="13">
        <f t="shared" si="784"/>
        <v>7.8546686133973958E-3</v>
      </c>
      <c r="N552" s="13">
        <f t="shared" si="785"/>
        <v>3.5145615715831004E-2</v>
      </c>
      <c r="O552" s="13">
        <f t="shared" si="786"/>
        <v>2.9231918959553124E-3</v>
      </c>
      <c r="P552" s="13">
        <f t="shared" si="787"/>
        <v>1.307978529656131E-2</v>
      </c>
      <c r="Q552" s="13">
        <f t="shared" si="788"/>
        <v>7.8629307284715483E-2</v>
      </c>
      <c r="R552" s="13">
        <f t="shared" si="789"/>
        <v>5.4394725488506675E-4</v>
      </c>
      <c r="S552" s="13">
        <f t="shared" si="790"/>
        <v>5.4451941840148359E-3</v>
      </c>
      <c r="T552" s="13">
        <f t="shared" si="791"/>
        <v>2.9262667230443917E-2</v>
      </c>
      <c r="U552" s="13">
        <f t="shared" si="792"/>
        <v>2.4338851364478975E-3</v>
      </c>
      <c r="V552" s="13">
        <f t="shared" si="793"/>
        <v>1.0074966498765947E-3</v>
      </c>
      <c r="W552" s="13">
        <f t="shared" si="794"/>
        <v>0.11727528148533438</v>
      </c>
      <c r="X552" s="13">
        <f t="shared" si="795"/>
        <v>4.3645145238727992E-2</v>
      </c>
      <c r="Y552" s="13">
        <f t="shared" si="796"/>
        <v>8.1214842496365024E-3</v>
      </c>
      <c r="Z552" s="13">
        <f t="shared" si="797"/>
        <v>6.7478433764222735E-5</v>
      </c>
      <c r="AA552" s="13">
        <f t="shared" si="798"/>
        <v>3.01931401426463E-4</v>
      </c>
      <c r="AB552" s="13">
        <f t="shared" si="799"/>
        <v>6.754941251739798E-4</v>
      </c>
      <c r="AC552" s="13">
        <f t="shared" si="800"/>
        <v>1.0485674600034802E-4</v>
      </c>
      <c r="AD552" s="13">
        <f t="shared" si="801"/>
        <v>0.13118669223737953</v>
      </c>
      <c r="AE552" s="13">
        <f t="shared" si="802"/>
        <v>4.882241307435916E-2</v>
      </c>
      <c r="AF552" s="13">
        <f t="shared" si="803"/>
        <v>9.08486972935575E-3</v>
      </c>
      <c r="AG552" s="13">
        <f t="shared" si="804"/>
        <v>1.127007765520307E-3</v>
      </c>
      <c r="AH552" s="13">
        <f t="shared" si="805"/>
        <v>6.2781900943245264E-6</v>
      </c>
      <c r="AI552" s="13">
        <f t="shared" si="806"/>
        <v>2.8091682451085365E-5</v>
      </c>
      <c r="AJ552" s="13">
        <f t="shared" si="807"/>
        <v>6.2847939539613606E-5</v>
      </c>
      <c r="AK552" s="13">
        <f t="shared" si="808"/>
        <v>9.373743779266631E-5</v>
      </c>
      <c r="AL552" s="13">
        <f t="shared" si="809"/>
        <v>6.9844001934915372E-6</v>
      </c>
      <c r="AM552" s="13">
        <f t="shared" si="810"/>
        <v>0.11739864020594711</v>
      </c>
      <c r="AN552" s="13">
        <f t="shared" si="811"/>
        <v>4.3691054395452372E-2</v>
      </c>
      <c r="AO552" s="13">
        <f t="shared" si="812"/>
        <v>8.1300270209163725E-3</v>
      </c>
      <c r="AP552" s="13">
        <f t="shared" si="813"/>
        <v>1.0085564085586995E-3</v>
      </c>
      <c r="AQ552" s="13">
        <f t="shared" si="814"/>
        <v>9.3836037687317284E-5</v>
      </c>
      <c r="AR552" s="13">
        <f t="shared" si="815"/>
        <v>4.6729799329009262E-7</v>
      </c>
      <c r="AS552" s="13">
        <f t="shared" si="816"/>
        <v>2.0909189814755144E-6</v>
      </c>
      <c r="AT552" s="13">
        <f t="shared" si="817"/>
        <v>4.6778953150570856E-6</v>
      </c>
      <c r="AU552" s="13">
        <f t="shared" si="818"/>
        <v>6.9770612100875986E-6</v>
      </c>
      <c r="AV552" s="13">
        <f t="shared" si="819"/>
        <v>7.804693112619655E-6</v>
      </c>
      <c r="AW552" s="13">
        <f t="shared" si="820"/>
        <v>3.2307203189362818E-7</v>
      </c>
      <c r="AX552" s="13">
        <f t="shared" si="821"/>
        <v>8.7549789331695244E-2</v>
      </c>
      <c r="AY552" s="13">
        <f t="shared" si="822"/>
        <v>3.2582512040098752E-2</v>
      </c>
      <c r="AZ552" s="13">
        <f t="shared" si="823"/>
        <v>6.0629505733079299E-3</v>
      </c>
      <c r="BA552" s="13">
        <f t="shared" si="824"/>
        <v>7.5212882315797323E-4</v>
      </c>
      <c r="BB552" s="13">
        <f t="shared" si="825"/>
        <v>6.997802799788713E-5</v>
      </c>
      <c r="BC552" s="13">
        <f t="shared" si="826"/>
        <v>5.2086017732040095E-6</v>
      </c>
      <c r="BD552" s="13">
        <f t="shared" si="827"/>
        <v>2.8984921244838668E-8</v>
      </c>
      <c r="BE552" s="13">
        <f t="shared" si="828"/>
        <v>1.296926648041118E-7</v>
      </c>
      <c r="BF552" s="13">
        <f t="shared" si="829"/>
        <v>2.9015409705463434E-7</v>
      </c>
      <c r="BG552" s="13">
        <f t="shared" si="830"/>
        <v>4.3276361678973933E-7</v>
      </c>
      <c r="BH552" s="13">
        <f t="shared" si="831"/>
        <v>4.8409883726802554E-7</v>
      </c>
      <c r="BI552" s="13">
        <f t="shared" si="832"/>
        <v>4.3321882922170944E-7</v>
      </c>
      <c r="BJ552" s="14">
        <f t="shared" si="833"/>
        <v>0.79964516547789699</v>
      </c>
      <c r="BK552" s="14">
        <f t="shared" si="834"/>
        <v>6.0081497930142724E-2</v>
      </c>
      <c r="BL552" s="14">
        <f t="shared" si="835"/>
        <v>7.0932218433453218E-3</v>
      </c>
      <c r="BM552" s="14">
        <f t="shared" si="836"/>
        <v>0.69612865865573692</v>
      </c>
      <c r="BN552" s="14">
        <f t="shared" si="837"/>
        <v>0.13817651606134559</v>
      </c>
    </row>
    <row r="553" spans="1:66" x14ac:dyDescent="0.25">
      <c r="A553" t="s">
        <v>350</v>
      </c>
      <c r="B553" t="s">
        <v>106</v>
      </c>
      <c r="C553" t="s">
        <v>100</v>
      </c>
      <c r="D553" s="11">
        <v>44430</v>
      </c>
      <c r="E553" s="10">
        <f>VLOOKUP(A553,home!$A$2:$E$405,3,FALSE)</f>
        <v>1.6389</v>
      </c>
      <c r="F553" s="10">
        <f>VLOOKUP(B553,home!$B$2:$E$405,3,FALSE)</f>
        <v>1.2202999999999999</v>
      </c>
      <c r="G553" s="10">
        <f>VLOOKUP(C553,away!$B$2:$E$405,4,FALSE)</f>
        <v>1.0168999999999999</v>
      </c>
      <c r="H553" s="10">
        <f>VLOOKUP(A553,away!$A$2:$E$405,3,FALSE)</f>
        <v>1.1943999999999999</v>
      </c>
      <c r="I553" s="10">
        <f>VLOOKUP(C553,away!$B$2:$E$405,3,FALSE)</f>
        <v>0.83720000000000006</v>
      </c>
      <c r="J553" s="10">
        <f>VLOOKUP(B553,home!$B$2:$E$405,4,FALSE)</f>
        <v>1.6745000000000001</v>
      </c>
      <c r="K553" s="12">
        <f t="shared" si="782"/>
        <v>2.0337488194229998</v>
      </c>
      <c r="L553" s="12">
        <f t="shared" si="783"/>
        <v>1.6744190881600001</v>
      </c>
      <c r="M553" s="13">
        <f t="shared" si="784"/>
        <v>2.4522409461694535E-2</v>
      </c>
      <c r="N553" s="13">
        <f t="shared" si="785"/>
        <v>4.9872421292128655E-2</v>
      </c>
      <c r="O553" s="13">
        <f t="shared" si="786"/>
        <v>4.1060790490336722E-2</v>
      </c>
      <c r="P553" s="13">
        <f t="shared" si="787"/>
        <v>8.3507334184297427E-2</v>
      </c>
      <c r="Q553" s="13">
        <f t="shared" si="788"/>
        <v>5.0713988962316582E-2</v>
      </c>
      <c r="R553" s="13">
        <f t="shared" si="789"/>
        <v>3.4376485685979216E-2</v>
      </c>
      <c r="S553" s="13">
        <f t="shared" si="790"/>
        <v>7.1092880100759676E-2</v>
      </c>
      <c r="T553" s="13">
        <f t="shared" si="791"/>
        <v>8.491647115523844E-2</v>
      </c>
      <c r="U553" s="13">
        <f t="shared" si="792"/>
        <v>6.9913137179771878E-2</v>
      </c>
      <c r="V553" s="13">
        <f t="shared" si="793"/>
        <v>2.6899553995349643E-2</v>
      </c>
      <c r="W553" s="13">
        <f t="shared" si="794"/>
        <v>3.4379838393447458E-2</v>
      </c>
      <c r="X553" s="13">
        <f t="shared" si="795"/>
        <v>5.7566257653844453E-2</v>
      </c>
      <c r="Y553" s="13">
        <f t="shared" si="796"/>
        <v>4.8195020324766941E-2</v>
      </c>
      <c r="Z553" s="13">
        <f t="shared" si="797"/>
        <v>1.9186881272154205E-2</v>
      </c>
      <c r="AA553" s="13">
        <f t="shared" si="798"/>
        <v>3.9021297135652874E-2</v>
      </c>
      <c r="AB553" s="13">
        <f t="shared" si="799"/>
        <v>3.9679758490994074E-2</v>
      </c>
      <c r="AC553" s="13">
        <f t="shared" si="800"/>
        <v>5.7251461372685658E-3</v>
      </c>
      <c r="AD553" s="13">
        <f t="shared" si="801"/>
        <v>1.7479988936156828E-2</v>
      </c>
      <c r="AE553" s="13">
        <f t="shared" si="802"/>
        <v>2.9268827135526605E-2</v>
      </c>
      <c r="AF553" s="13">
        <f t="shared" si="803"/>
        <v>2.4504141421890571E-2</v>
      </c>
      <c r="AG553" s="13">
        <f t="shared" si="804"/>
        <v>1.3676734045261898E-2</v>
      </c>
      <c r="AH553" s="13">
        <f t="shared" si="805"/>
        <v>8.0317200610886576E-3</v>
      </c>
      <c r="AI553" s="13">
        <f t="shared" si="806"/>
        <v>1.6334501192175079E-2</v>
      </c>
      <c r="AJ553" s="13">
        <f t="shared" si="807"/>
        <v>1.6610136257724832E-2</v>
      </c>
      <c r="AK553" s="13">
        <f t="shared" si="808"/>
        <v>1.1260281668201012E-2</v>
      </c>
      <c r="AL553" s="13">
        <f t="shared" si="809"/>
        <v>7.798445621514206E-4</v>
      </c>
      <c r="AM553" s="13">
        <f t="shared" si="810"/>
        <v>7.1099813724872056E-3</v>
      </c>
      <c r="AN553" s="13">
        <f t="shared" si="811"/>
        <v>1.1905088526554614E-2</v>
      </c>
      <c r="AO553" s="13">
        <f t="shared" si="812"/>
        <v>9.9670537375488293E-3</v>
      </c>
      <c r="AP553" s="13">
        <f t="shared" si="813"/>
        <v>5.5630083436227443E-3</v>
      </c>
      <c r="AQ553" s="13">
        <f t="shared" si="814"/>
        <v>2.3287018395388172E-3</v>
      </c>
      <c r="AR553" s="13">
        <f t="shared" si="815"/>
        <v>2.6896930762088911E-3</v>
      </c>
      <c r="AS553" s="13">
        <f t="shared" si="816"/>
        <v>5.4701601183500485E-3</v>
      </c>
      <c r="AT553" s="13">
        <f t="shared" si="817"/>
        <v>5.5624658413745958E-3</v>
      </c>
      <c r="AU553" s="13">
        <f t="shared" si="818"/>
        <v>3.7708861126587818E-3</v>
      </c>
      <c r="AV553" s="13">
        <f t="shared" si="819"/>
        <v>1.9172587949495964E-3</v>
      </c>
      <c r="AW553" s="13">
        <f t="shared" si="820"/>
        <v>7.37678332831664E-5</v>
      </c>
      <c r="AX553" s="13">
        <f t="shared" si="821"/>
        <v>2.409986037069229E-3</v>
      </c>
      <c r="AY553" s="13">
        <f t="shared" si="822"/>
        <v>4.0353266226677911E-3</v>
      </c>
      <c r="AZ553" s="13">
        <f t="shared" si="823"/>
        <v>3.3784139619775885E-3</v>
      </c>
      <c r="BA553" s="13">
        <f t="shared" si="824"/>
        <v>1.885626941880509E-3</v>
      </c>
      <c r="BB553" s="13">
        <f t="shared" si="825"/>
        <v>7.8933243615837299E-4</v>
      </c>
      <c r="BC553" s="13">
        <f t="shared" si="826"/>
        <v>2.6433465960148299E-4</v>
      </c>
      <c r="BD553" s="13">
        <f t="shared" si="827"/>
        <v>7.5061223801599168E-4</v>
      </c>
      <c r="BE553" s="13">
        <f t="shared" si="828"/>
        <v>1.5265567529094786E-3</v>
      </c>
      <c r="BF553" s="13">
        <f t="shared" si="829"/>
        <v>1.5523164970059305E-3</v>
      </c>
      <c r="BG553" s="13">
        <f t="shared" si="830"/>
        <v>1.0523406143855523E-3</v>
      </c>
      <c r="BH553" s="13">
        <f t="shared" si="831"/>
        <v>5.3504912053437307E-4</v>
      </c>
      <c r="BI553" s="13">
        <f t="shared" si="832"/>
        <v>2.1763110344401898E-4</v>
      </c>
      <c r="BJ553" s="14">
        <f t="shared" si="833"/>
        <v>0.46021054379968551</v>
      </c>
      <c r="BK553" s="14">
        <f t="shared" si="834"/>
        <v>0.21656249506418906</v>
      </c>
      <c r="BL553" s="14">
        <f t="shared" si="835"/>
        <v>0.30133307843176155</v>
      </c>
      <c r="BM553" s="14">
        <f t="shared" si="836"/>
        <v>0.70927800970165256</v>
      </c>
      <c r="BN553" s="14">
        <f t="shared" si="837"/>
        <v>0.28405343007675316</v>
      </c>
    </row>
    <row r="554" spans="1:66" x14ac:dyDescent="0.25">
      <c r="A554" t="s">
        <v>339</v>
      </c>
      <c r="B554" t="s">
        <v>124</v>
      </c>
      <c r="C554" t="s">
        <v>121</v>
      </c>
      <c r="D554" s="11">
        <v>44430</v>
      </c>
      <c r="E554" s="10">
        <f>VLOOKUP(A554,home!$A$2:$E$405,3,FALSE)</f>
        <v>1.1719999999999999</v>
      </c>
      <c r="F554" s="10">
        <f>VLOOKUP(B554,home!$B$2:$E$405,3,FALSE)</f>
        <v>0.76790000000000003</v>
      </c>
      <c r="G554" s="10">
        <f>VLOOKUP(C554,away!$B$2:$E$405,4,FALSE)</f>
        <v>1.3186</v>
      </c>
      <c r="H554" s="10">
        <f>VLOOKUP(A554,away!$A$2:$E$405,3,FALSE)</f>
        <v>1.0484</v>
      </c>
      <c r="I554" s="10">
        <f>VLOOKUP(C554,away!$B$2:$E$405,3,FALSE)</f>
        <v>1.0405</v>
      </c>
      <c r="J554" s="10">
        <f>VLOOKUP(B554,home!$B$2:$E$405,4,FALSE)</f>
        <v>1.0491999999999999</v>
      </c>
      <c r="K554" s="12">
        <f t="shared" si="782"/>
        <v>1.18671204568</v>
      </c>
      <c r="L554" s="12">
        <f t="shared" si="783"/>
        <v>1.1445305218399999</v>
      </c>
      <c r="M554" s="13">
        <f t="shared" si="784"/>
        <v>9.7174925634318607E-2</v>
      </c>
      <c r="N554" s="13">
        <f t="shared" si="785"/>
        <v>0.1153186547883041</v>
      </c>
      <c r="O554" s="13">
        <f t="shared" si="786"/>
        <v>0.11121966834600987</v>
      </c>
      <c r="P554" s="13">
        <f t="shared" si="787"/>
        <v>0.13198572014274451</v>
      </c>
      <c r="Q554" s="13">
        <f t="shared" si="788"/>
        <v>6.8425018364447046E-2</v>
      </c>
      <c r="R554" s="13">
        <f t="shared" si="789"/>
        <v>6.3647152525465212E-2</v>
      </c>
      <c r="S554" s="13">
        <f t="shared" si="790"/>
        <v>4.4816680352175876E-2</v>
      </c>
      <c r="T554" s="13">
        <f t="shared" si="791"/>
        <v>7.8314521975572163E-2</v>
      </c>
      <c r="U554" s="13">
        <f t="shared" si="792"/>
        <v>7.553084257520179E-2</v>
      </c>
      <c r="V554" s="13">
        <f t="shared" si="793"/>
        <v>6.7634752393140934E-3</v>
      </c>
      <c r="W554" s="13">
        <f t="shared" si="794"/>
        <v>2.7066931172988171E-2</v>
      </c>
      <c r="X554" s="13">
        <f t="shared" si="795"/>
        <v>3.0978928860027517E-2</v>
      </c>
      <c r="Y554" s="13">
        <f t="shared" si="796"/>
        <v>1.7728164807105765E-2</v>
      </c>
      <c r="Z554" s="13">
        <f t="shared" si="797"/>
        <v>2.428203623120025E-2</v>
      </c>
      <c r="AA554" s="13">
        <f t="shared" si="798"/>
        <v>2.8815784889203524E-2</v>
      </c>
      <c r="AB554" s="13">
        <f t="shared" si="799"/>
        <v>1.7098019516870774E-2</v>
      </c>
      <c r="AC554" s="13">
        <f t="shared" si="800"/>
        <v>5.7414640679001258E-4</v>
      </c>
      <c r="AD554" s="13">
        <f t="shared" si="801"/>
        <v>8.030163315644134E-3</v>
      </c>
      <c r="AE554" s="13">
        <f t="shared" si="802"/>
        <v>9.1907670101146061E-3</v>
      </c>
      <c r="AF554" s="13">
        <f t="shared" si="803"/>
        <v>5.2595566810981634E-3</v>
      </c>
      <c r="AG554" s="13">
        <f t="shared" si="804"/>
        <v>2.0065743842881127E-3</v>
      </c>
      <c r="AH554" s="13">
        <f t="shared" si="805"/>
        <v>6.9478828997583527E-3</v>
      </c>
      <c r="AI554" s="13">
        <f t="shared" si="806"/>
        <v>8.2451363291173238E-3</v>
      </c>
      <c r="AJ554" s="13">
        <f t="shared" si="807"/>
        <v>4.8923013000186531E-3</v>
      </c>
      <c r="AK554" s="13">
        <f t="shared" si="808"/>
        <v>1.9352509612760198E-3</v>
      </c>
      <c r="AL554" s="13">
        <f t="shared" si="809"/>
        <v>3.1192872635772428E-5</v>
      </c>
      <c r="AM554" s="13">
        <f t="shared" si="810"/>
        <v>1.9058983070905091E-3</v>
      </c>
      <c r="AN554" s="13">
        <f t="shared" si="811"/>
        <v>2.1813587839882732E-3</v>
      </c>
      <c r="AO554" s="13">
        <f t="shared" si="812"/>
        <v>1.248315853679183E-3</v>
      </c>
      <c r="AP554" s="13">
        <f t="shared" si="813"/>
        <v>4.7624519847752671E-4</v>
      </c>
      <c r="AQ554" s="13">
        <f t="shared" si="814"/>
        <v>1.3626929138431951E-4</v>
      </c>
      <c r="AR554" s="13">
        <f t="shared" si="815"/>
        <v>1.5904128081887271E-3</v>
      </c>
      <c r="AS554" s="13">
        <f t="shared" si="816"/>
        <v>1.8873620370813179E-3</v>
      </c>
      <c r="AT554" s="13">
        <f t="shared" si="817"/>
        <v>1.1198776319817714E-3</v>
      </c>
      <c r="AU554" s="13">
        <f t="shared" si="818"/>
        <v>4.4299075852012072E-4</v>
      </c>
      <c r="AV554" s="13">
        <f t="shared" si="819"/>
        <v>1.3142561731518674E-4</v>
      </c>
      <c r="AW554" s="13">
        <f t="shared" si="820"/>
        <v>1.1768621641388589E-6</v>
      </c>
      <c r="AX554" s="13">
        <f t="shared" si="821"/>
        <v>3.7695874647757099E-4</v>
      </c>
      <c r="AY554" s="13">
        <f t="shared" si="822"/>
        <v>4.3144079081812659E-4</v>
      </c>
      <c r="AZ554" s="13">
        <f t="shared" si="823"/>
        <v>2.4689857672906637E-4</v>
      </c>
      <c r="BA554" s="13">
        <f t="shared" si="824"/>
        <v>9.4194318955090515E-5</v>
      </c>
      <c r="BB554" s="13">
        <f t="shared" si="825"/>
        <v>2.6952068257008287E-5</v>
      </c>
      <c r="BC554" s="13">
        <f t="shared" si="826"/>
        <v>6.1694929493721961E-6</v>
      </c>
      <c r="BD554" s="13">
        <f t="shared" si="827"/>
        <v>3.0337933354954361E-4</v>
      </c>
      <c r="BE554" s="13">
        <f t="shared" si="828"/>
        <v>3.6002390953361396E-4</v>
      </c>
      <c r="BF554" s="13">
        <f t="shared" si="829"/>
        <v>2.1362235508817315E-4</v>
      </c>
      <c r="BG554" s="13">
        <f t="shared" si="830"/>
        <v>8.4502740669888443E-5</v>
      </c>
      <c r="BH554" s="13">
        <f t="shared" si="831"/>
        <v>2.5070105061482445E-5</v>
      </c>
      <c r="BI554" s="13">
        <f t="shared" si="832"/>
        <v>5.9501991325848729E-6</v>
      </c>
      <c r="BJ554" s="14">
        <f t="shared" si="833"/>
        <v>0.36944998278839597</v>
      </c>
      <c r="BK554" s="14">
        <f t="shared" si="834"/>
        <v>0.281777581438797</v>
      </c>
      <c r="BL554" s="14">
        <f t="shared" si="835"/>
        <v>0.32449665683904394</v>
      </c>
      <c r="BM554" s="14">
        <f t="shared" si="836"/>
        <v>0.41180485356749374</v>
      </c>
      <c r="BN554" s="14">
        <f t="shared" si="837"/>
        <v>0.58777113980128926</v>
      </c>
    </row>
    <row r="555" spans="1:66" x14ac:dyDescent="0.25">
      <c r="A555" t="s">
        <v>339</v>
      </c>
      <c r="B555" t="s">
        <v>125</v>
      </c>
      <c r="C555" t="s">
        <v>118</v>
      </c>
      <c r="D555" s="11">
        <v>44430</v>
      </c>
      <c r="E555" s="10">
        <f>VLOOKUP(A555,home!$A$2:$E$405,3,FALSE)</f>
        <v>1.1719999999999999</v>
      </c>
      <c r="F555" s="10">
        <f>VLOOKUP(B555,home!$B$2:$E$405,3,FALSE)</f>
        <v>1.6212</v>
      </c>
      <c r="G555" s="10">
        <f>VLOOKUP(C555,away!$B$2:$E$405,4,FALSE)</f>
        <v>0.56879999999999997</v>
      </c>
      <c r="H555" s="10">
        <f>VLOOKUP(A555,away!$A$2:$E$405,3,FALSE)</f>
        <v>1.0484</v>
      </c>
      <c r="I555" s="10">
        <f>VLOOKUP(C555,away!$B$2:$E$405,3,FALSE)</f>
        <v>0.84789999999999999</v>
      </c>
      <c r="J555" s="10">
        <f>VLOOKUP(B555,home!$B$2:$E$405,4,FALSE)</f>
        <v>1.24</v>
      </c>
      <c r="K555" s="12">
        <f t="shared" si="782"/>
        <v>1.0807463923199998</v>
      </c>
      <c r="L555" s="12">
        <f t="shared" si="783"/>
        <v>1.1022835664000001</v>
      </c>
      <c r="M555" s="13">
        <f t="shared" si="784"/>
        <v>0.11269953784263662</v>
      </c>
      <c r="N555" s="13">
        <f t="shared" si="785"/>
        <v>0.1217996189395608</v>
      </c>
      <c r="O555" s="13">
        <f t="shared" si="786"/>
        <v>0.12422684850481326</v>
      </c>
      <c r="P555" s="13">
        <f t="shared" si="787"/>
        <v>0.13425771835086009</v>
      </c>
      <c r="Q555" s="13">
        <f t="shared" si="788"/>
        <v>6.5817249377440531E-2</v>
      </c>
      <c r="R555" s="13">
        <f t="shared" si="789"/>
        <v>6.8466606806259073E-2</v>
      </c>
      <c r="S555" s="13">
        <f t="shared" si="790"/>
        <v>3.9984935346291169E-2</v>
      </c>
      <c r="T555" s="13">
        <f t="shared" si="791"/>
        <v>7.2549272374403326E-2</v>
      </c>
      <c r="U555" s="13">
        <f t="shared" si="792"/>
        <v>7.3995038300256416E-2</v>
      </c>
      <c r="V555" s="13">
        <f t="shared" si="793"/>
        <v>5.292623683550008E-3</v>
      </c>
      <c r="W555" s="13">
        <f t="shared" si="794"/>
        <v>2.371058493903154E-2</v>
      </c>
      <c r="X555" s="13">
        <f t="shared" si="795"/>
        <v>2.6135788128025812E-2</v>
      </c>
      <c r="Y555" s="13">
        <f t="shared" si="796"/>
        <v>1.4404524874217542E-2</v>
      </c>
      <c r="Z555" s="13">
        <f t="shared" si="797"/>
        <v>2.5156538509903251E-2</v>
      </c>
      <c r="AA555" s="13">
        <f t="shared" si="798"/>
        <v>2.7187838237837079E-2</v>
      </c>
      <c r="AB555" s="13">
        <f t="shared" si="799"/>
        <v>1.4691579045261081E-2</v>
      </c>
      <c r="AC555" s="13">
        <f t="shared" si="800"/>
        <v>3.9406526939097315E-4</v>
      </c>
      <c r="AD555" s="13">
        <f t="shared" si="801"/>
        <v>6.4062822831638137E-3</v>
      </c>
      <c r="AE555" s="13">
        <f t="shared" si="802"/>
        <v>7.0615396824509433E-3</v>
      </c>
      <c r="AF555" s="13">
        <f t="shared" si="803"/>
        <v>3.8919095727235763E-3</v>
      </c>
      <c r="AG555" s="13">
        <f t="shared" si="804"/>
        <v>1.4299959879760147E-3</v>
      </c>
      <c r="AH555" s="13">
        <f t="shared" si="805"/>
        <v>6.9324097467437732E-3</v>
      </c>
      <c r="AI555" s="13">
        <f t="shared" si="806"/>
        <v>7.4921768238773358E-3</v>
      </c>
      <c r="AJ555" s="13">
        <f t="shared" si="807"/>
        <v>4.0485715365144725E-3</v>
      </c>
      <c r="AK555" s="13">
        <f t="shared" si="808"/>
        <v>1.4584930273791516E-3</v>
      </c>
      <c r="AL555" s="13">
        <f t="shared" si="809"/>
        <v>1.8777824634426675E-5</v>
      </c>
      <c r="AM555" s="13">
        <f t="shared" si="810"/>
        <v>1.384713293142565E-3</v>
      </c>
      <c r="AN555" s="13">
        <f t="shared" si="811"/>
        <v>1.5263467072066752E-3</v>
      </c>
      <c r="AO555" s="13">
        <f t="shared" si="812"/>
        <v>8.4123344599133559E-4</v>
      </c>
      <c r="AP555" s="13">
        <f t="shared" si="813"/>
        <v>3.0909260100743042E-4</v>
      </c>
      <c r="AQ555" s="13">
        <f t="shared" si="814"/>
        <v>8.5176923646580646E-5</v>
      </c>
      <c r="AR555" s="13">
        <f t="shared" si="815"/>
        <v>1.5282962678773691E-3</v>
      </c>
      <c r="AS555" s="13">
        <f t="shared" si="816"/>
        <v>1.6517006779045865E-3</v>
      </c>
      <c r="AT555" s="13">
        <f t="shared" si="817"/>
        <v>8.9253477441893984E-4</v>
      </c>
      <c r="AU555" s="13">
        <f t="shared" si="818"/>
        <v>3.2153457915780478E-4</v>
      </c>
      <c r="AV555" s="13">
        <f t="shared" si="819"/>
        <v>8.6874334107731711E-5</v>
      </c>
      <c r="AW555" s="13">
        <f t="shared" si="820"/>
        <v>6.2138376944339367E-7</v>
      </c>
      <c r="AX555" s="13">
        <f t="shared" si="821"/>
        <v>2.4942064932689546E-4</v>
      </c>
      <c r="AY555" s="13">
        <f t="shared" si="822"/>
        <v>2.7493228287385409E-4</v>
      </c>
      <c r="AZ555" s="13">
        <f t="shared" si="823"/>
        <v>1.5152666864234283E-4</v>
      </c>
      <c r="BA555" s="13">
        <f t="shared" si="824"/>
        <v>5.5675118905264234E-5</v>
      </c>
      <c r="BB555" s="13">
        <f t="shared" si="825"/>
        <v>1.5342442156659678E-5</v>
      </c>
      <c r="BC555" s="13">
        <f t="shared" si="826"/>
        <v>3.3823443715457064E-6</v>
      </c>
      <c r="BD555" s="13">
        <f t="shared" si="827"/>
        <v>2.8076931011194556E-4</v>
      </c>
      <c r="BE555" s="13">
        <f t="shared" si="828"/>
        <v>3.0344041897766038E-4</v>
      </c>
      <c r="BF555" s="13">
        <f t="shared" si="829"/>
        <v>1.6397106904708782E-4</v>
      </c>
      <c r="BG555" s="13">
        <f t="shared" si="830"/>
        <v>5.9070380439164596E-5</v>
      </c>
      <c r="BH555" s="13">
        <f t="shared" si="831"/>
        <v>1.5960025138149252E-5</v>
      </c>
      <c r="BI555" s="13">
        <f t="shared" si="832"/>
        <v>3.4497479178782633E-6</v>
      </c>
      <c r="BJ555" s="14">
        <f t="shared" si="833"/>
        <v>0.34810360863626494</v>
      </c>
      <c r="BK555" s="14">
        <f t="shared" si="834"/>
        <v>0.29292259060023712</v>
      </c>
      <c r="BL555" s="14">
        <f t="shared" si="835"/>
        <v>0.33380716361404</v>
      </c>
      <c r="BM555" s="14">
        <f t="shared" si="836"/>
        <v>0.37244801063977057</v>
      </c>
      <c r="BN555" s="14">
        <f t="shared" si="837"/>
        <v>0.62726757982157033</v>
      </c>
    </row>
    <row r="556" spans="1:66" x14ac:dyDescent="0.25">
      <c r="A556" t="s">
        <v>339</v>
      </c>
      <c r="B556" t="s">
        <v>110</v>
      </c>
      <c r="C556" t="s">
        <v>117</v>
      </c>
      <c r="D556" s="11">
        <v>44430</v>
      </c>
      <c r="E556" s="10">
        <f>VLOOKUP(A556,home!$A$2:$E$405,3,FALSE)</f>
        <v>1.1719999999999999</v>
      </c>
      <c r="F556" s="10">
        <f>VLOOKUP(B556,home!$B$2:$E$405,3,FALSE)</f>
        <v>1.1376999999999999</v>
      </c>
      <c r="G556" s="10">
        <f>VLOOKUP(C556,away!$B$2:$E$405,4,FALSE)</f>
        <v>0.34129999999999999</v>
      </c>
      <c r="H556" s="10">
        <f>VLOOKUP(A556,away!$A$2:$E$405,3,FALSE)</f>
        <v>1.0484</v>
      </c>
      <c r="I556" s="10">
        <f>VLOOKUP(C556,away!$B$2:$E$405,3,FALSE)</f>
        <v>0.7631</v>
      </c>
      <c r="J556" s="10">
        <f>VLOOKUP(B556,home!$B$2:$E$405,4,FALSE)</f>
        <v>1.0598000000000001</v>
      </c>
      <c r="K556" s="12">
        <f t="shared" si="782"/>
        <v>0.45508409571999997</v>
      </c>
      <c r="L556" s="12">
        <f t="shared" si="783"/>
        <v>0.84787607559200007</v>
      </c>
      <c r="M556" s="13">
        <f t="shared" si="784"/>
        <v>0.27172624510682303</v>
      </c>
      <c r="N556" s="13">
        <f t="shared" si="785"/>
        <v>0.12365829253782962</v>
      </c>
      <c r="O556" s="13">
        <f t="shared" si="786"/>
        <v>0.230390182336523</v>
      </c>
      <c r="P556" s="13">
        <f t="shared" si="787"/>
        <v>0.10484690779138248</v>
      </c>
      <c r="Q556" s="13">
        <f t="shared" si="788"/>
        <v>2.8137461118928706E-2</v>
      </c>
      <c r="R556" s="13">
        <f t="shared" si="789"/>
        <v>9.7671161827208225E-2</v>
      </c>
      <c r="S556" s="13">
        <f t="shared" si="790"/>
        <v>1.0113923729646599E-2</v>
      </c>
      <c r="T556" s="13">
        <f t="shared" si="791"/>
        <v>2.3857080110639757E-2</v>
      </c>
      <c r="U556" s="13">
        <f t="shared" si="792"/>
        <v>4.4448592358056836E-2</v>
      </c>
      <c r="V556" s="13">
        <f t="shared" si="793"/>
        <v>4.3361191141083703E-4</v>
      </c>
      <c r="W556" s="13">
        <f t="shared" si="794"/>
        <v>4.2683036830547761E-3</v>
      </c>
      <c r="X556" s="13">
        <f t="shared" si="795"/>
        <v>3.6189925762233634E-3</v>
      </c>
      <c r="Y556" s="13">
        <f t="shared" si="796"/>
        <v>1.5342286115624239E-3</v>
      </c>
      <c r="Z556" s="13">
        <f t="shared" si="797"/>
        <v>2.7604347129521496E-2</v>
      </c>
      <c r="AA556" s="13">
        <f t="shared" si="798"/>
        <v>1.2562299351379265E-2</v>
      </c>
      <c r="AB556" s="13">
        <f t="shared" si="799"/>
        <v>2.8584513202431876E-3</v>
      </c>
      <c r="AC556" s="13">
        <f t="shared" si="800"/>
        <v>1.0456955509363944E-5</v>
      </c>
      <c r="AD556" s="13">
        <f t="shared" si="801"/>
        <v>4.8560928046533202E-4</v>
      </c>
      <c r="AE556" s="13">
        <f t="shared" si="802"/>
        <v>4.1173649099200059E-4</v>
      </c>
      <c r="AF556" s="13">
        <f t="shared" si="803"/>
        <v>1.7455076008015917E-4</v>
      </c>
      <c r="AG556" s="13">
        <f t="shared" si="804"/>
        <v>4.9332471149455375E-5</v>
      </c>
      <c r="AH556" s="13">
        <f t="shared" si="805"/>
        <v>5.8512663783644924E-3</v>
      </c>
      <c r="AI556" s="13">
        <f t="shared" si="806"/>
        <v>2.6628182686148439E-3</v>
      </c>
      <c r="AJ556" s="13">
        <f t="shared" si="807"/>
        <v>6.0590312191964113E-4</v>
      </c>
      <c r="AK556" s="13">
        <f t="shared" si="808"/>
        <v>9.1912291444241594E-5</v>
      </c>
      <c r="AL556" s="13">
        <f t="shared" si="809"/>
        <v>1.613947080655171E-7</v>
      </c>
      <c r="AM556" s="13">
        <f t="shared" si="810"/>
        <v>4.4198612054761107E-5</v>
      </c>
      <c r="AN556" s="13">
        <f t="shared" si="811"/>
        <v>3.7474945735604109E-5</v>
      </c>
      <c r="AO556" s="13">
        <f t="shared" si="812"/>
        <v>1.5887054961663586E-5</v>
      </c>
      <c r="AP556" s="13">
        <f t="shared" si="813"/>
        <v>4.4900846045365785E-6</v>
      </c>
      <c r="AQ556" s="13">
        <f t="shared" si="814"/>
        <v>9.5175882839263268E-7</v>
      </c>
      <c r="AR556" s="13">
        <f t="shared" si="815"/>
        <v>9.9222975482622048E-4</v>
      </c>
      <c r="AS556" s="13">
        <f t="shared" si="816"/>
        <v>4.5154798072156782E-4</v>
      </c>
      <c r="AT556" s="13">
        <f t="shared" si="817"/>
        <v>1.0274615224043334E-4</v>
      </c>
      <c r="AU556" s="13">
        <f t="shared" si="818"/>
        <v>1.5586046593682352E-5</v>
      </c>
      <c r="AV556" s="13">
        <f t="shared" si="819"/>
        <v>1.7732404799839296E-6</v>
      </c>
      <c r="AW556" s="13">
        <f t="shared" si="820"/>
        <v>1.729859491889014E-9</v>
      </c>
      <c r="AX556" s="13">
        <f t="shared" si="821"/>
        <v>3.3523475665033388E-6</v>
      </c>
      <c r="AY556" s="13">
        <f t="shared" si="822"/>
        <v>2.8423752987072421E-6</v>
      </c>
      <c r="AZ556" s="13">
        <f t="shared" si="823"/>
        <v>1.2049910068137677E-6</v>
      </c>
      <c r="BA556" s="13">
        <f t="shared" si="824"/>
        <v>3.4056101532697018E-7</v>
      </c>
      <c r="BB556" s="13">
        <f t="shared" si="825"/>
        <v>7.2188384293764593E-8</v>
      </c>
      <c r="BC556" s="13">
        <f t="shared" si="826"/>
        <v>1.2241360795664863E-8</v>
      </c>
      <c r="BD556" s="13">
        <f t="shared" si="827"/>
        <v>1.40214645101278E-4</v>
      </c>
      <c r="BE556" s="13">
        <f t="shared" si="828"/>
        <v>6.3809454972615814E-5</v>
      </c>
      <c r="BF556" s="13">
        <f t="shared" si="829"/>
        <v>1.4519334057299461E-5</v>
      </c>
      <c r="BG556" s="13">
        <f t="shared" si="830"/>
        <v>2.2025060033075746E-6</v>
      </c>
      <c r="BH556" s="13">
        <f t="shared" si="831"/>
        <v>2.5058136320827469E-7</v>
      </c>
      <c r="BI556" s="13">
        <f t="shared" si="832"/>
        <v>2.2807118615984519E-8</v>
      </c>
      <c r="BJ556" s="14">
        <f t="shared" si="833"/>
        <v>0.18630641480174301</v>
      </c>
      <c r="BK556" s="14">
        <f t="shared" si="834"/>
        <v>0.38713414926477902</v>
      </c>
      <c r="BL556" s="14">
        <f t="shared" si="835"/>
        <v>0.39892748975723197</v>
      </c>
      <c r="BM556" s="14">
        <f t="shared" si="836"/>
        <v>0.14353930958914121</v>
      </c>
      <c r="BN556" s="14">
        <f t="shared" si="837"/>
        <v>0.85643025071869505</v>
      </c>
    </row>
    <row r="557" spans="1:66" x14ac:dyDescent="0.25">
      <c r="A557" t="s">
        <v>339</v>
      </c>
      <c r="B557" t="s">
        <v>115</v>
      </c>
      <c r="C557" t="s">
        <v>119</v>
      </c>
      <c r="D557" s="11">
        <v>44430</v>
      </c>
      <c r="E557" s="10">
        <f>VLOOKUP(A557,home!$A$2:$E$405,3,FALSE)</f>
        <v>1.1719999999999999</v>
      </c>
      <c r="F557" s="10">
        <f>VLOOKUP(B557,home!$B$2:$E$405,3,FALSE)</f>
        <v>1.1944999999999999</v>
      </c>
      <c r="G557" s="10">
        <f>VLOOKUP(C557,away!$B$2:$E$405,4,FALSE)</f>
        <v>0.5333</v>
      </c>
      <c r="H557" s="10">
        <f>VLOOKUP(A557,away!$A$2:$E$405,3,FALSE)</f>
        <v>1.0484</v>
      </c>
      <c r="I557" s="10">
        <f>VLOOKUP(C557,away!$B$2:$E$405,3,FALSE)</f>
        <v>2.2654000000000001</v>
      </c>
      <c r="J557" s="10">
        <f>VLOOKUP(B557,home!$B$2:$E$405,4,FALSE)</f>
        <v>0.95379999999999998</v>
      </c>
      <c r="K557" s="12">
        <f t="shared" ref="K557:K610" si="838">E557*F557*G557</f>
        <v>0.74659546819999978</v>
      </c>
      <c r="L557" s="12">
        <f t="shared" ref="L557:L610" si="839">H557*I557*J557</f>
        <v>2.2653182643680001</v>
      </c>
      <c r="M557" s="13">
        <f t="shared" ref="M557:M610" si="840">_xlfn.POISSON.DIST(0,K557,FALSE) * _xlfn.POISSON.DIST(0,L557,FALSE)</f>
        <v>4.9197437874175631E-2</v>
      </c>
      <c r="N557" s="13">
        <f t="shared" ref="N557:N610" si="841">_xlfn.POISSON.DIST(1,K557,FALSE) * _xlfn.POISSON.DIST(0,L557,FALSE)</f>
        <v>3.6730584163910562E-2</v>
      </c>
      <c r="O557" s="13">
        <f t="shared" ref="O557:O610" si="842">_xlfn.POISSON.DIST(0,K557,FALSE) * _xlfn.POISSON.DIST(1,L557,FALSE)</f>
        <v>0.11144785457648007</v>
      </c>
      <c r="P557" s="13">
        <f t="shared" ref="P557:P610" si="843">_xlfn.POISSON.DIST(1,K557,FALSE) * _xlfn.POISSON.DIST(1,L557,FALSE)</f>
        <v>8.320646316741262E-2</v>
      </c>
      <c r="Q557" s="13">
        <f t="shared" ref="Q557:Q610" si="844">_xlfn.POISSON.DIST(2,K557,FALSE) * _xlfn.POISSON.DIST(0,L557,FALSE)</f>
        <v>1.3711443840557148E-2</v>
      </c>
      <c r="R557" s="13">
        <f t="shared" ref="R557:R610" si="845">_xlfn.POISSON.DIST(0,K557,FALSE) * _xlfn.POISSON.DIST(2,L557,FALSE)</f>
        <v>0.12623243024836459</v>
      </c>
      <c r="S557" s="13">
        <f t="shared" ref="S557:S610" si="846">_xlfn.POISSON.DIST(2,K557,FALSE) * _xlfn.POISSON.DIST(2,L557,FALSE)</f>
        <v>3.5181280834871133E-2</v>
      </c>
      <c r="T557" s="13">
        <f t="shared" ref="T557:T610" si="847">_xlfn.POISSON.DIST(2,K557,FALSE) * _xlfn.POISSON.DIST(1,L557,FALSE)</f>
        <v>3.1060784162870225E-2</v>
      </c>
      <c r="U557" s="13">
        <f t="shared" ref="U557:U610" si="848">_xlfn.POISSON.DIST(1,K557,FALSE) * _xlfn.POISSON.DIST(2,L557,FALSE)</f>
        <v>9.4244560363301574E-2</v>
      </c>
      <c r="V557" s="13">
        <f t="shared" ref="V557:V610" si="849">_xlfn.POISSON.DIST(3,K557,FALSE) * _xlfn.POISSON.DIST(3,L557,FALSE)</f>
        <v>6.6112520273375356E-3</v>
      </c>
      <c r="W557" s="13">
        <f t="shared" ref="W557:W610" si="850">_xlfn.POISSON.DIST(3,K557,FALSE) * _xlfn.POISSON.DIST(0,L557,FALSE)</f>
        <v>3.4123006112795904E-3</v>
      </c>
      <c r="X557" s="13">
        <f t="shared" ref="X557:X610" si="851">_xlfn.POISSON.DIST(3,K557,FALSE) * _xlfn.POISSON.DIST(1,L557,FALSE)</f>
        <v>7.7299468982457474E-3</v>
      </c>
      <c r="Y557" s="13">
        <f t="shared" ref="Y557:Y610" si="852">_xlfn.POISSON.DIST(3,K557,FALSE) * _xlfn.POISSON.DIST(2,L557,FALSE)</f>
        <v>8.7553949455954332E-3</v>
      </c>
      <c r="Z557" s="13">
        <f t="shared" ref="Z557:Z610" si="853">_xlfn.POISSON.DIST(0,K557,FALSE) * _xlfn.POISSON.DIST(3,L557,FALSE)</f>
        <v>9.5318876599059951E-2</v>
      </c>
      <c r="AA557" s="13">
        <f t="shared" ref="AA557:AA610" si="854">_xlfn.POISSON.DIST(1,K557,FALSE) * _xlfn.POISSON.DIST(3,L557,FALSE)</f>
        <v>7.1164641302773168E-2</v>
      </c>
      <c r="AB557" s="13">
        <f t="shared" ref="AB557:AB610" si="855">_xlfn.POISSON.DIST(2,K557,FALSE) * _xlfn.POISSON.DIST(3,L557,FALSE)</f>
        <v>2.6565599346364484E-2</v>
      </c>
      <c r="AC557" s="13">
        <f t="shared" ref="AC557:AC610" si="856">_xlfn.POISSON.DIST(4,K557,FALSE) * _xlfn.POISSON.DIST(4,L557,FALSE)</f>
        <v>6.9884088744372468E-4</v>
      </c>
      <c r="AD557" s="13">
        <f t="shared" ref="AD557:AD610" si="857">_xlfn.POISSON.DIST(4,K557,FALSE) * _xlfn.POISSON.DIST(0,L557,FALSE)</f>
        <v>6.3690204312935746E-4</v>
      </c>
      <c r="AE557" s="13">
        <f t="shared" ref="AE557:AE610" si="858">_xlfn.POISSON.DIST(4,K557,FALSE) * _xlfn.POISSON.DIST(1,L557,FALSE)</f>
        <v>1.4427858309142294E-3</v>
      </c>
      <c r="AF557" s="13">
        <f t="shared" ref="AF557:AF610" si="859">_xlfn.POISSON.DIST(4,K557,FALSE) * _xlfn.POISSON.DIST(2,L557,FALSE)</f>
        <v>1.6341845471706828E-3</v>
      </c>
      <c r="AG557" s="13">
        <f t="shared" ref="AG557:AG610" si="860">_xlfn.POISSON.DIST(4,K557,FALSE) * _xlfn.POISSON.DIST(3,L557,FALSE)</f>
        <v>1.2339827006845657E-3</v>
      </c>
      <c r="AH557" s="13">
        <f t="shared" ref="AH557:AH610" si="861">_xlfn.POISSON.DIST(0,K557,FALSE) * _xlfn.POISSON.DIST(4,L557,FALSE)</f>
        <v>5.3981898024722537E-2</v>
      </c>
      <c r="AI557" s="13">
        <f t="shared" ref="AI557:AI610" si="862">_xlfn.POISSON.DIST(1,K557,FALSE) * _xlfn.POISSON.DIST(4,L557,FALSE)</f>
        <v>4.0302640430092365E-2</v>
      </c>
      <c r="AJ557" s="13">
        <f t="shared" ref="AJ557:AJ610" si="863">_xlfn.POISSON.DIST(2,K557,FALSE) * _xlfn.POISSON.DIST(4,L557,FALSE)</f>
        <v>1.5044884350800522E-2</v>
      </c>
      <c r="AK557" s="13">
        <f t="shared" ref="AK557:AK610" si="864">_xlfn.POISSON.DIST(3,K557,FALSE) * _xlfn.POISSON.DIST(4,L557,FALSE)</f>
        <v>3.7441474919669231E-3</v>
      </c>
      <c r="AL557" s="13">
        <f t="shared" ref="AL557:AL610" si="865">_xlfn.POISSON.DIST(5,K557,FALSE) * _xlfn.POISSON.DIST(5,L557,FALSE)</f>
        <v>4.7277322619673152E-5</v>
      </c>
      <c r="AM557" s="13">
        <f t="shared" ref="AM557:AM610" si="866">_xlfn.POISSON.DIST(5,K557,FALSE) * _xlfn.POISSON.DIST(0,L557,FALSE)</f>
        <v>9.510163581753985E-5</v>
      </c>
      <c r="AN557" s="13">
        <f t="shared" ref="AN557:AN610" si="867">_xlfn.POISSON.DIST(5,K557,FALSE) * _xlfn.POISSON.DIST(1,L557,FALSE)</f>
        <v>2.1543547258874704E-4</v>
      </c>
      <c r="AO557" s="13">
        <f t="shared" ref="AO557:AO610" si="868">_xlfn.POISSON.DIST(5,K557,FALSE) * _xlfn.POISSON.DIST(2,L557,FALSE)</f>
        <v>2.440149554240202E-4</v>
      </c>
      <c r="AP557" s="13">
        <f t="shared" ref="AP557:AP610" si="869">_xlfn.POISSON.DIST(5,K557,FALSE) * _xlfn.POISSON.DIST(3,L557,FALSE)</f>
        <v>1.8425717843365878E-4</v>
      </c>
      <c r="AQ557" s="13">
        <f t="shared" ref="AQ557:AQ610" si="870">_xlfn.POISSON.DIST(5,K557,FALSE) * _xlfn.POISSON.DIST(4,L557,FALSE)</f>
        <v>1.0435028791167023E-4</v>
      </c>
      <c r="AR557" s="13">
        <f t="shared" ref="AR557:AR610" si="871">_xlfn.POISSON.DIST(0,K557,FALSE) * _xlfn.POISSON.DIST(5,L557,FALSE)</f>
        <v>2.4457235908130953E-2</v>
      </c>
      <c r="AS557" s="13">
        <f t="shared" ref="AS557:AS610" si="872">_xlfn.POISSON.DIST(1,K557,FALSE) * _xlfn.POISSON.DIST(5,L557,FALSE)</f>
        <v>1.8259661493708876E-2</v>
      </c>
      <c r="AT557" s="13">
        <f t="shared" ref="AT557:AT610" si="873">_xlfn.POISSON.DIST(2,K557,FALSE) * _xlfn.POISSON.DIST(5,L557,FALSE)</f>
        <v>6.8162902610345412E-3</v>
      </c>
      <c r="AU557" s="13">
        <f t="shared" ref="AU557:AU610" si="874">_xlfn.POISSON.DIST(3,K557,FALSE) * _xlfn.POISSON.DIST(5,L557,FALSE)</f>
        <v>1.6963371396080612E-3</v>
      </c>
      <c r="AV557" s="13">
        <f t="shared" ref="AV557:AV610" si="875">_xlfn.POISSON.DIST(4,K557,FALSE) * _xlfn.POISSON.DIST(5,L557,FALSE)</f>
        <v>3.1661940524268205E-4</v>
      </c>
      <c r="AW557" s="13">
        <f t="shared" ref="AW557:AW610" si="876">_xlfn.POISSON.DIST(6,K557,FALSE) * _xlfn.POISSON.DIST(6,L557,FALSE)</f>
        <v>2.2210838235499777E-6</v>
      </c>
      <c r="AX557" s="13">
        <f t="shared" ref="AX557:AX610" si="877">_xlfn.POISSON.DIST(6,K557,FALSE) * _xlfn.POISSON.DIST(0,L557,FALSE)</f>
        <v>1.1833741719963669E-5</v>
      </c>
      <c r="AY557" s="13">
        <f t="shared" ref="AY557:AY610" si="878">_xlfn.POISSON.DIST(6,K557,FALSE) * _xlfn.POISSON.DIST(1,L557,FALSE)</f>
        <v>2.6807191254047294E-5</v>
      </c>
      <c r="AZ557" s="13">
        <f t="shared" ref="AZ557:AZ610" si="879">_xlfn.POISSON.DIST(6,K557,FALSE) * _xlfn.POISSON.DIST(2,L557,FALSE)</f>
        <v>3.0363409982099729E-5</v>
      </c>
      <c r="BA557" s="13">
        <f t="shared" ref="BA557:BA610" si="880">_xlfn.POISSON.DIST(6,K557,FALSE) * _xlfn.POISSON.DIST(3,L557,FALSE)</f>
        <v>2.2927595733648057E-5</v>
      </c>
      <c r="BB557" s="13">
        <f t="shared" ref="BB557:BB610" si="881">_xlfn.POISSON.DIST(6,K557,FALSE) * _xlfn.POISSON.DIST(4,L557,FALSE)</f>
        <v>1.2984575343369699E-5</v>
      </c>
      <c r="BC557" s="13">
        <f t="shared" ref="BC557:BC610" si="882">_xlfn.POISSON.DIST(6,K557,FALSE) * _xlfn.POISSON.DIST(5,L557,FALSE)</f>
        <v>5.8828391360795511E-6</v>
      </c>
      <c r="BD557" s="13">
        <f t="shared" ref="BD557:BD610" si="883">_xlfn.POISSON.DIST(0,K557,FALSE) * _xlfn.POISSON.DIST(6,L557,FALSE)</f>
        <v>9.2339038664409848E-3</v>
      </c>
      <c r="BE557" s="13">
        <f t="shared" ref="BE557:BE610" si="884">_xlfn.POISSON.DIST(1,K557,FALSE) * _xlfn.POISSON.DIST(6,L557,FALSE)</f>
        <v>6.8939907804792949E-3</v>
      </c>
      <c r="BF557" s="13">
        <f t="shared" ref="BF557:BF610" si="885">_xlfn.POISSON.DIST(2,K557,FALSE) * _xlfn.POISSON.DIST(6,L557,FALSE)</f>
        <v>2.5735111372592098E-3</v>
      </c>
      <c r="BG557" s="13">
        <f t="shared" ref="BG557:BG610" si="886">_xlfn.POISSON.DIST(3,K557,FALSE) * _xlfn.POISSON.DIST(6,L557,FALSE)</f>
        <v>6.4045725081331812E-4</v>
      </c>
      <c r="BH557" s="13">
        <f t="shared" ref="BH557:BH610" si="887">_xlfn.POISSON.DIST(4,K557,FALSE) * _xlfn.POISSON.DIST(6,L557,FALSE)</f>
        <v>1.1954062025826344E-4</v>
      </c>
      <c r="BI557" s="13">
        <f t="shared" ref="BI557:BI610" si="888">_xlfn.POISSON.DIST(5,K557,FALSE) * _xlfn.POISSON.DIST(6,L557,FALSE)</f>
        <v>1.7849697070127319E-5</v>
      </c>
      <c r="BJ557" s="14">
        <f t="shared" ref="BJ557:BJ610" si="889">SUM(N557,Q557,T557,W557,X557,Y557,AD557,AE557,AF557,AG557,AM557,AN557,AO557,AP557,AQ557,AX557,AY557,AZ557,BA557,BB557,BC557)</f>
        <v>0.10730226862770235</v>
      </c>
      <c r="BK557" s="14">
        <f t="shared" ref="BK557:BK610" si="890">SUM(M557,P557,S557,V557,AC557,AL557,AY557)</f>
        <v>0.17496935930511437</v>
      </c>
      <c r="BL557" s="14">
        <f t="shared" ref="BL557:BL610" si="891">SUM(O557,R557,U557,AA557,AB557,AH557,AI557,AJ557,AK557,AR557,AS557,AT557,AU557,AV557,BD557,BE557,BF557,BG557,BH557,BI557)</f>
        <v>0.61375405369491254</v>
      </c>
      <c r="BM557" s="14">
        <f t="shared" ref="BM557:BM610" si="892">SUM(S557:BI557)</f>
        <v>0.57079375824845802</v>
      </c>
      <c r="BN557" s="14">
        <f t="shared" ref="BN557:BN610" si="893">SUM(M557:R557)</f>
        <v>0.42052621387090061</v>
      </c>
    </row>
    <row r="558" spans="1:66" x14ac:dyDescent="0.25">
      <c r="A558" t="s">
        <v>339</v>
      </c>
      <c r="B558" t="s">
        <v>126</v>
      </c>
      <c r="C558" t="s">
        <v>123</v>
      </c>
      <c r="D558" s="11">
        <v>44430</v>
      </c>
      <c r="E558" s="10">
        <f>VLOOKUP(A558,home!$A$2:$E$405,3,FALSE)</f>
        <v>1.1719999999999999</v>
      </c>
      <c r="F558" s="10">
        <f>VLOOKUP(B558,home!$B$2:$E$405,3,FALSE)</f>
        <v>0.93859999999999999</v>
      </c>
      <c r="G558" s="10">
        <f>VLOOKUP(C558,away!$B$2:$E$405,4,FALSE)</f>
        <v>1.0239</v>
      </c>
      <c r="H558" s="10">
        <f>VLOOKUP(A558,away!$A$2:$E$405,3,FALSE)</f>
        <v>1.0484</v>
      </c>
      <c r="I558" s="10">
        <f>VLOOKUP(C558,away!$B$2:$E$405,3,FALSE)</f>
        <v>1.24</v>
      </c>
      <c r="J558" s="10">
        <f>VLOOKUP(B558,home!$B$2:$E$405,4,FALSE)</f>
        <v>0.85850000000000004</v>
      </c>
      <c r="K558" s="12">
        <f t="shared" si="838"/>
        <v>1.1263301368799998</v>
      </c>
      <c r="L558" s="12">
        <f t="shared" si="839"/>
        <v>1.1160637360000001</v>
      </c>
      <c r="M558" s="13">
        <f t="shared" si="840"/>
        <v>0.10620396104652223</v>
      </c>
      <c r="N558" s="13">
        <f t="shared" si="841"/>
        <v>0.11962072198272755</v>
      </c>
      <c r="O558" s="13">
        <f t="shared" si="842"/>
        <v>0.11853038954358007</v>
      </c>
      <c r="P558" s="13">
        <f t="shared" si="843"/>
        <v>0.13350434987906024</v>
      </c>
      <c r="Q558" s="13">
        <f t="shared" si="844"/>
        <v>6.7366212082244983E-2</v>
      </c>
      <c r="R558" s="13">
        <f t="shared" si="845"/>
        <v>6.6143734691771677E-2</v>
      </c>
      <c r="S558" s="13">
        <f t="shared" si="846"/>
        <v>4.1955618371011298E-2</v>
      </c>
      <c r="T558" s="13">
        <f t="shared" si="847"/>
        <v>7.5184986336678666E-2</v>
      </c>
      <c r="U558" s="13">
        <f t="shared" si="848"/>
        <v>7.4499681749137583E-2</v>
      </c>
      <c r="V558" s="13">
        <f t="shared" si="849"/>
        <v>5.8600634510778847E-3</v>
      </c>
      <c r="W558" s="13">
        <f t="shared" si="850"/>
        <v>2.5292198291894028E-2</v>
      </c>
      <c r="X558" s="13">
        <f t="shared" si="851"/>
        <v>2.8227705317304067E-2</v>
      </c>
      <c r="Y558" s="13">
        <f t="shared" si="852"/>
        <v>1.5751959127568729E-2</v>
      </c>
      <c r="Z558" s="13">
        <f t="shared" si="853"/>
        <v>2.46068745510305E-2</v>
      </c>
      <c r="AA558" s="13">
        <f t="shared" si="854"/>
        <v>2.7715464381251168E-2</v>
      </c>
      <c r="AB558" s="13">
        <f t="shared" si="855"/>
        <v>1.5608381395113698E-2</v>
      </c>
      <c r="AC558" s="13">
        <f t="shared" si="856"/>
        <v>4.6040182586945419E-4</v>
      </c>
      <c r="AD558" s="13">
        <f t="shared" si="857"/>
        <v>7.1218412910262745E-3</v>
      </c>
      <c r="AE558" s="13">
        <f t="shared" si="858"/>
        <v>7.9484287984618457E-3</v>
      </c>
      <c r="AF558" s="13">
        <f t="shared" si="859"/>
        <v>4.4354765700706615E-3</v>
      </c>
      <c r="AG558" s="13">
        <f t="shared" si="860"/>
        <v>1.6500915172445092E-3</v>
      </c>
      <c r="AH558" s="13">
        <f t="shared" si="861"/>
        <v>6.8657100856766105E-3</v>
      </c>
      <c r="AI558" s="13">
        <f t="shared" si="862"/>
        <v>7.7330561805785316E-3</v>
      </c>
      <c r="AJ558" s="13">
        <f t="shared" si="863"/>
        <v>4.354987113185875E-3</v>
      </c>
      <c r="AK558" s="13">
        <f t="shared" si="864"/>
        <v>1.6350510771017603E-3</v>
      </c>
      <c r="AL558" s="13">
        <f t="shared" si="865"/>
        <v>2.3150039166207343E-5</v>
      </c>
      <c r="AM558" s="13">
        <f t="shared" si="866"/>
        <v>1.6043088952318494E-3</v>
      </c>
      <c r="AN558" s="13">
        <f t="shared" si="867"/>
        <v>1.7905109793104905E-3</v>
      </c>
      <c r="AO558" s="13">
        <f t="shared" si="868"/>
        <v>9.9916218645914288E-4</v>
      </c>
      <c r="AP558" s="13">
        <f t="shared" si="869"/>
        <v>3.7170956089650645E-4</v>
      </c>
      <c r="AQ558" s="13">
        <f t="shared" si="870"/>
        <v>1.037128903102687E-4</v>
      </c>
      <c r="AR558" s="13">
        <f t="shared" si="871"/>
        <v>1.5325140097026241E-3</v>
      </c>
      <c r="AS558" s="13">
        <f t="shared" si="872"/>
        <v>1.7261167143188738E-3</v>
      </c>
      <c r="AT558" s="13">
        <f t="shared" si="873"/>
        <v>9.7208863755481663E-4</v>
      </c>
      <c r="AU558" s="13">
        <f t="shared" si="874"/>
        <v>3.6496424273220306E-4</v>
      </c>
      <c r="AV558" s="13">
        <f t="shared" si="875"/>
        <v>1.0276755636821693E-4</v>
      </c>
      <c r="AW558" s="13">
        <f t="shared" si="876"/>
        <v>8.0835835387571272E-7</v>
      </c>
      <c r="AX558" s="13">
        <f t="shared" si="877"/>
        <v>3.0116357626071516E-4</v>
      </c>
      <c r="AY558" s="13">
        <f t="shared" si="878"/>
        <v>3.361177460686547E-4</v>
      </c>
      <c r="AZ558" s="13">
        <f t="shared" si="879"/>
        <v>1.8756441370664111E-4</v>
      </c>
      <c r="BA558" s="13">
        <f t="shared" si="880"/>
        <v>6.9777946767361158E-5</v>
      </c>
      <c r="BB558" s="13">
        <f t="shared" si="881"/>
        <v>1.9469158989897568E-5</v>
      </c>
      <c r="BC558" s="13">
        <f t="shared" si="882"/>
        <v>4.3457644638086144E-6</v>
      </c>
      <c r="BD558" s="13">
        <f t="shared" si="883"/>
        <v>2.8506388519017502E-4</v>
      </c>
      <c r="BE558" s="13">
        <f t="shared" si="884"/>
        <v>3.2107604482579434E-4</v>
      </c>
      <c r="BF558" s="13">
        <f t="shared" si="885"/>
        <v>1.80818812758763E-4</v>
      </c>
      <c r="BG558" s="13">
        <f t="shared" si="886"/>
        <v>6.7887226041685528E-5</v>
      </c>
      <c r="BH558" s="13">
        <f t="shared" si="887"/>
        <v>1.9115857149983785E-5</v>
      </c>
      <c r="BI558" s="13">
        <f t="shared" si="888"/>
        <v>4.3061532000639468E-6</v>
      </c>
      <c r="BJ558" s="14">
        <f t="shared" si="889"/>
        <v>0.35838746443368652</v>
      </c>
      <c r="BK558" s="14">
        <f t="shared" si="890"/>
        <v>0.28834366235877595</v>
      </c>
      <c r="BL558" s="14">
        <f t="shared" si="891"/>
        <v>0.32866317535724016</v>
      </c>
      <c r="BM558" s="14">
        <f t="shared" si="892"/>
        <v>0.38829649808711164</v>
      </c>
      <c r="BN558" s="14">
        <f t="shared" si="893"/>
        <v>0.61136936922590679</v>
      </c>
    </row>
    <row r="559" spans="1:66" x14ac:dyDescent="0.25">
      <c r="A559" t="s">
        <v>341</v>
      </c>
      <c r="B559" t="s">
        <v>152</v>
      </c>
      <c r="C559" t="s">
        <v>145</v>
      </c>
      <c r="D559" s="11">
        <v>44430</v>
      </c>
      <c r="E559" s="10">
        <f>VLOOKUP(A559,home!$A$2:$E$405,3,FALSE)</f>
        <v>1.3095000000000001</v>
      </c>
      <c r="F559" s="10">
        <f>VLOOKUP(B559,home!$B$2:$E$405,3,FALSE)</f>
        <v>0.76370000000000005</v>
      </c>
      <c r="G559" s="10">
        <f>VLOOKUP(C559,away!$B$2:$E$405,4,FALSE)</f>
        <v>0.57269999999999999</v>
      </c>
      <c r="H559" s="10">
        <f>VLOOKUP(A559,away!$A$2:$E$405,3,FALSE)</f>
        <v>1.2142999999999999</v>
      </c>
      <c r="I559" s="10">
        <f>VLOOKUP(C559,away!$B$2:$E$405,3,FALSE)</f>
        <v>0.82350000000000001</v>
      </c>
      <c r="J559" s="10">
        <f>VLOOKUP(B559,home!$B$2:$E$405,4,FALSE)</f>
        <v>0.54900000000000004</v>
      </c>
      <c r="K559" s="12">
        <f t="shared" si="838"/>
        <v>0.57273731140500006</v>
      </c>
      <c r="L559" s="12">
        <f t="shared" si="839"/>
        <v>0.54898685145000004</v>
      </c>
      <c r="M559" s="13">
        <f t="shared" si="840"/>
        <v>0.32571771981430858</v>
      </c>
      <c r="N559" s="13">
        <f t="shared" si="841"/>
        <v>0.18655069112341421</v>
      </c>
      <c r="O559" s="13">
        <f t="shared" si="842"/>
        <v>0.17881474546233053</v>
      </c>
      <c r="P559" s="13">
        <f t="shared" si="843"/>
        <v>0.10241387655566464</v>
      </c>
      <c r="Q559" s="13">
        <f t="shared" si="844"/>
        <v>5.3422270637384431E-2</v>
      </c>
      <c r="R559" s="13">
        <f t="shared" si="845"/>
        <v>4.9083472052099009E-2</v>
      </c>
      <c r="S559" s="13">
        <f t="shared" si="846"/>
        <v>8.0503772692643635E-3</v>
      </c>
      <c r="T559" s="13">
        <f t="shared" si="847"/>
        <v>2.9328124154527464E-2</v>
      </c>
      <c r="U559" s="13">
        <f t="shared" si="848"/>
        <v>2.811193581754165E-2</v>
      </c>
      <c r="V559" s="13">
        <f t="shared" si="849"/>
        <v>2.8124910133535234E-4</v>
      </c>
      <c r="W559" s="13">
        <f t="shared" si="850"/>
        <v>1.0198975884668615E-2</v>
      </c>
      <c r="X559" s="13">
        <f t="shared" si="851"/>
        <v>5.5991036589387016E-3</v>
      </c>
      <c r="Y559" s="13">
        <f t="shared" si="852"/>
        <v>1.5369171443314663E-3</v>
      </c>
      <c r="Z559" s="13">
        <f t="shared" si="853"/>
        <v>8.9820602600386365E-3</v>
      </c>
      <c r="AA559" s="13">
        <f t="shared" si="854"/>
        <v>5.1443610442122251E-3</v>
      </c>
      <c r="AB559" s="13">
        <f t="shared" si="855"/>
        <v>1.4731837566793642E-3</v>
      </c>
      <c r="AC559" s="13">
        <f t="shared" si="856"/>
        <v>5.5269887454180056E-6</v>
      </c>
      <c r="AD559" s="13">
        <f t="shared" si="857"/>
        <v>1.4603335068173835E-3</v>
      </c>
      <c r="AE559" s="13">
        <f t="shared" si="858"/>
        <v>8.0170389397461251E-4</v>
      </c>
      <c r="AF559" s="13">
        <f t="shared" si="859"/>
        <v>2.2006244827416357E-4</v>
      </c>
      <c r="AG559" s="13">
        <f t="shared" si="860"/>
        <v>4.0270463533470524E-5</v>
      </c>
      <c r="AH559" s="13">
        <f t="shared" si="861"/>
        <v>1.2327582454231948E-3</v>
      </c>
      <c r="AI559" s="13">
        <f t="shared" si="862"/>
        <v>7.0604664309602586E-4</v>
      </c>
      <c r="AJ559" s="13">
        <f t="shared" si="863"/>
        <v>2.0218962804667177E-4</v>
      </c>
      <c r="AK559" s="13">
        <f t="shared" si="864"/>
        <v>3.8600514653809271E-5</v>
      </c>
      <c r="AL559" s="13">
        <f t="shared" si="865"/>
        <v>6.951299344972535E-8</v>
      </c>
      <c r="AM559" s="13">
        <f t="shared" si="866"/>
        <v>1.6727749728984471E-4</v>
      </c>
      <c r="AN559" s="13">
        <f t="shared" si="867"/>
        <v>9.1833146555587761E-5</v>
      </c>
      <c r="AO559" s="13">
        <f t="shared" si="868"/>
        <v>2.5207594993149271E-5</v>
      </c>
      <c r="AP559" s="13">
        <f t="shared" si="869"/>
        <v>4.6128794026386018E-6</v>
      </c>
      <c r="AQ559" s="13">
        <f t="shared" si="870"/>
        <v>6.331025348432807E-7</v>
      </c>
      <c r="AR559" s="13">
        <f t="shared" si="871"/>
        <v>1.3535361355078128E-4</v>
      </c>
      <c r="AS559" s="13">
        <f t="shared" si="872"/>
        <v>7.7522064714025867E-5</v>
      </c>
      <c r="AT559" s="13">
        <f t="shared" si="873"/>
        <v>2.21998894594378E-5</v>
      </c>
      <c r="AU559" s="13">
        <f t="shared" si="874"/>
        <v>4.2382350008288694E-6</v>
      </c>
      <c r="AV559" s="13">
        <f t="shared" si="875"/>
        <v>6.0684882986932362E-7</v>
      </c>
      <c r="AW559" s="13">
        <f t="shared" si="876"/>
        <v>6.0712890480013428E-10</v>
      </c>
      <c r="AX559" s="13">
        <f t="shared" si="877"/>
        <v>1.5967677342723808E-5</v>
      </c>
      <c r="AY559" s="13">
        <f t="shared" si="878"/>
        <v>8.7660449093514456E-6</v>
      </c>
      <c r="AZ559" s="13">
        <f t="shared" si="879"/>
        <v>2.4062216972270753E-6</v>
      </c>
      <c r="BA559" s="13">
        <f t="shared" si="880"/>
        <v>4.4032802448378917E-7</v>
      </c>
      <c r="BB559" s="13">
        <f t="shared" si="881"/>
        <v>6.043357394163849E-8</v>
      </c>
      <c r="BC559" s="13">
        <f t="shared" si="882"/>
        <v>6.6354474960181783E-9</v>
      </c>
      <c r="BD559" s="13">
        <f t="shared" si="883"/>
        <v>1.2384559022603911E-5</v>
      </c>
      <c r="BE559" s="13">
        <f t="shared" si="884"/>
        <v>7.0930990375426996E-6</v>
      </c>
      <c r="BF559" s="13">
        <f t="shared" si="885"/>
        <v>2.0312412361457996E-6</v>
      </c>
      <c r="BG559" s="13">
        <f t="shared" si="886"/>
        <v>3.8778921480170479E-7</v>
      </c>
      <c r="BH559" s="13">
        <f t="shared" si="887"/>
        <v>5.5525338069346102E-8</v>
      </c>
      <c r="BI559" s="13">
        <f t="shared" si="888"/>
        <v>6.3602865681381972E-9</v>
      </c>
      <c r="BJ559" s="14">
        <f t="shared" si="889"/>
        <v>0.28947566447763573</v>
      </c>
      <c r="BK559" s="14">
        <f t="shared" si="890"/>
        <v>0.43647758528722119</v>
      </c>
      <c r="BL559" s="14">
        <f t="shared" si="891"/>
        <v>0.26506917238977318</v>
      </c>
      <c r="BM559" s="14">
        <f t="shared" si="892"/>
        <v>0.10399294133168689</v>
      </c>
      <c r="BN559" s="14">
        <f t="shared" si="893"/>
        <v>0.89600277564520159</v>
      </c>
    </row>
    <row r="560" spans="1:66" x14ac:dyDescent="0.25">
      <c r="A560" t="s">
        <v>341</v>
      </c>
      <c r="B560" t="s">
        <v>148</v>
      </c>
      <c r="C560" t="s">
        <v>153</v>
      </c>
      <c r="D560" s="11">
        <v>44430</v>
      </c>
      <c r="E560" s="10">
        <f>VLOOKUP(A560,home!$A$2:$E$405,3,FALSE)</f>
        <v>1.3095000000000001</v>
      </c>
      <c r="F560" s="10">
        <f>VLOOKUP(B560,home!$B$2:$E$405,3,FALSE)</f>
        <v>1.5273000000000001</v>
      </c>
      <c r="G560" s="10">
        <f>VLOOKUP(C560,away!$B$2:$E$405,4,FALSE)</f>
        <v>0.76370000000000005</v>
      </c>
      <c r="H560" s="10">
        <f>VLOOKUP(A560,away!$A$2:$E$405,3,FALSE)</f>
        <v>1.2142999999999999</v>
      </c>
      <c r="I560" s="10">
        <f>VLOOKUP(C560,away!$B$2:$E$405,3,FALSE)</f>
        <v>0</v>
      </c>
      <c r="J560" s="10">
        <f>VLOOKUP(B560,home!$B$2:$E$405,4,FALSE)</f>
        <v>0.82350000000000001</v>
      </c>
      <c r="K560" s="12">
        <f t="shared" si="838"/>
        <v>1.5273995035950003</v>
      </c>
      <c r="L560" s="12">
        <f t="shared" si="839"/>
        <v>0</v>
      </c>
      <c r="M560" s="13">
        <f t="shared" si="840"/>
        <v>0.21709950034555253</v>
      </c>
      <c r="N560" s="13">
        <f t="shared" si="841"/>
        <v>0.33159766905851951</v>
      </c>
      <c r="O560" s="13">
        <f t="shared" si="842"/>
        <v>0</v>
      </c>
      <c r="P560" s="13">
        <f t="shared" si="843"/>
        <v>0</v>
      </c>
      <c r="Q560" s="13">
        <f t="shared" si="844"/>
        <v>0.25324105755662102</v>
      </c>
      <c r="R560" s="13">
        <f t="shared" si="845"/>
        <v>0</v>
      </c>
      <c r="S560" s="13">
        <f t="shared" si="846"/>
        <v>0</v>
      </c>
      <c r="T560" s="13">
        <f t="shared" si="847"/>
        <v>0</v>
      </c>
      <c r="U560" s="13">
        <f t="shared" si="848"/>
        <v>0</v>
      </c>
      <c r="V560" s="13">
        <f t="shared" si="849"/>
        <v>0</v>
      </c>
      <c r="W560" s="13">
        <f t="shared" si="850"/>
        <v>0.12893342186728526</v>
      </c>
      <c r="X560" s="13">
        <f t="shared" si="851"/>
        <v>0</v>
      </c>
      <c r="Y560" s="13">
        <f t="shared" si="852"/>
        <v>0</v>
      </c>
      <c r="Z560" s="13">
        <f t="shared" si="853"/>
        <v>0</v>
      </c>
      <c r="AA560" s="13">
        <f t="shared" si="854"/>
        <v>0</v>
      </c>
      <c r="AB560" s="13">
        <f t="shared" si="855"/>
        <v>0</v>
      </c>
      <c r="AC560" s="13">
        <f t="shared" si="856"/>
        <v>0</v>
      </c>
      <c r="AD560" s="13">
        <f t="shared" si="857"/>
        <v>4.9233211139224083E-2</v>
      </c>
      <c r="AE560" s="13">
        <f t="shared" si="858"/>
        <v>0</v>
      </c>
      <c r="AF560" s="13">
        <f t="shared" si="859"/>
        <v>0</v>
      </c>
      <c r="AG560" s="13">
        <f t="shared" si="860"/>
        <v>0</v>
      </c>
      <c r="AH560" s="13">
        <f t="shared" si="861"/>
        <v>0</v>
      </c>
      <c r="AI560" s="13">
        <f t="shared" si="862"/>
        <v>0</v>
      </c>
      <c r="AJ560" s="13">
        <f t="shared" si="863"/>
        <v>0</v>
      </c>
      <c r="AK560" s="13">
        <f t="shared" si="864"/>
        <v>0</v>
      </c>
      <c r="AL560" s="13">
        <f t="shared" si="865"/>
        <v>0</v>
      </c>
      <c r="AM560" s="13">
        <f t="shared" si="866"/>
        <v>1.5039756450887723E-2</v>
      </c>
      <c r="AN560" s="13">
        <f t="shared" si="867"/>
        <v>0</v>
      </c>
      <c r="AO560" s="13">
        <f t="shared" si="868"/>
        <v>0</v>
      </c>
      <c r="AP560" s="13">
        <f t="shared" si="869"/>
        <v>0</v>
      </c>
      <c r="AQ560" s="13">
        <f t="shared" si="870"/>
        <v>0</v>
      </c>
      <c r="AR560" s="13">
        <f t="shared" si="871"/>
        <v>0</v>
      </c>
      <c r="AS560" s="13">
        <f t="shared" si="872"/>
        <v>0</v>
      </c>
      <c r="AT560" s="13">
        <f t="shared" si="873"/>
        <v>0</v>
      </c>
      <c r="AU560" s="13">
        <f t="shared" si="874"/>
        <v>0</v>
      </c>
      <c r="AV560" s="13">
        <f t="shared" si="875"/>
        <v>0</v>
      </c>
      <c r="AW560" s="13">
        <f t="shared" si="876"/>
        <v>0</v>
      </c>
      <c r="AX560" s="13">
        <f t="shared" si="877"/>
        <v>3.8286194228792695E-3</v>
      </c>
      <c r="AY560" s="13">
        <f t="shared" si="878"/>
        <v>0</v>
      </c>
      <c r="AZ560" s="13">
        <f t="shared" si="879"/>
        <v>0</v>
      </c>
      <c r="BA560" s="13">
        <f t="shared" si="880"/>
        <v>0</v>
      </c>
      <c r="BB560" s="13">
        <f t="shared" si="881"/>
        <v>0</v>
      </c>
      <c r="BC560" s="13">
        <f t="shared" si="882"/>
        <v>0</v>
      </c>
      <c r="BD560" s="13">
        <f t="shared" si="883"/>
        <v>0</v>
      </c>
      <c r="BE560" s="13">
        <f t="shared" si="884"/>
        <v>0</v>
      </c>
      <c r="BF560" s="13">
        <f t="shared" si="885"/>
        <v>0</v>
      </c>
      <c r="BG560" s="13">
        <f t="shared" si="886"/>
        <v>0</v>
      </c>
      <c r="BH560" s="13">
        <f t="shared" si="887"/>
        <v>0</v>
      </c>
      <c r="BI560" s="13">
        <f t="shared" si="888"/>
        <v>0</v>
      </c>
      <c r="BJ560" s="14">
        <f t="shared" si="889"/>
        <v>0.78187373549541683</v>
      </c>
      <c r="BK560" s="14">
        <f t="shared" si="890"/>
        <v>0.21709950034555253</v>
      </c>
      <c r="BL560" s="14">
        <f t="shared" si="891"/>
        <v>0</v>
      </c>
      <c r="BM560" s="14">
        <f t="shared" si="892"/>
        <v>0.19703500888027634</v>
      </c>
      <c r="BN560" s="14">
        <f t="shared" si="893"/>
        <v>0.80193822696069317</v>
      </c>
    </row>
    <row r="561" spans="1:66" x14ac:dyDescent="0.25">
      <c r="A561" t="s">
        <v>341</v>
      </c>
      <c r="B561" t="s">
        <v>319</v>
      </c>
      <c r="C561" t="s">
        <v>146</v>
      </c>
      <c r="D561" s="11">
        <v>44430</v>
      </c>
      <c r="E561" s="10">
        <f>VLOOKUP(A561,home!$A$2:$E$405,3,FALSE)</f>
        <v>1.3095000000000001</v>
      </c>
      <c r="F561" s="10">
        <f>VLOOKUP(B561,home!$B$2:$E$405,3,FALSE)</f>
        <v>0.76370000000000005</v>
      </c>
      <c r="G561" s="10">
        <f>VLOOKUP(C561,away!$B$2:$E$405,4,FALSE)</f>
        <v>1.0182</v>
      </c>
      <c r="H561" s="10">
        <f>VLOOKUP(A561,away!$A$2:$E$405,3,FALSE)</f>
        <v>1.2142999999999999</v>
      </c>
      <c r="I561" s="10">
        <f>VLOOKUP(C561,away!$B$2:$E$405,3,FALSE)</f>
        <v>0</v>
      </c>
      <c r="J561" s="10">
        <f>VLOOKUP(B561,home!$B$2:$E$405,4,FALSE)</f>
        <v>1.0980000000000001</v>
      </c>
      <c r="K561" s="12">
        <f t="shared" si="838"/>
        <v>1.0182663357300001</v>
      </c>
      <c r="L561" s="12">
        <f t="shared" si="839"/>
        <v>0</v>
      </c>
      <c r="M561" s="13">
        <f t="shared" si="840"/>
        <v>0.36122063295069062</v>
      </c>
      <c r="N561" s="13">
        <f t="shared" si="841"/>
        <v>0.36781881030477104</v>
      </c>
      <c r="O561" s="13">
        <f t="shared" si="842"/>
        <v>0</v>
      </c>
      <c r="P561" s="13">
        <f t="shared" si="843"/>
        <v>0</v>
      </c>
      <c r="Q561" s="13">
        <f t="shared" si="844"/>
        <v>0.1872687560908036</v>
      </c>
      <c r="R561" s="13">
        <f t="shared" si="845"/>
        <v>0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6.3563156687099262E-2</v>
      </c>
      <c r="X561" s="13">
        <f t="shared" si="851"/>
        <v>0</v>
      </c>
      <c r="Y561" s="13">
        <f t="shared" si="852"/>
        <v>0</v>
      </c>
      <c r="Z561" s="13">
        <f t="shared" si="853"/>
        <v>0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1.6181055661801103E-2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0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3.2953248513970766E-3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0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5.5925306024535125E-4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0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0.63868635665611739</v>
      </c>
      <c r="BK561" s="14">
        <f t="shared" si="890"/>
        <v>0.36122063295069062</v>
      </c>
      <c r="BL561" s="14">
        <f t="shared" si="891"/>
        <v>0</v>
      </c>
      <c r="BM561" s="14">
        <f t="shared" si="892"/>
        <v>8.3598790260542788E-2</v>
      </c>
      <c r="BN561" s="14">
        <f t="shared" si="893"/>
        <v>0.91630819934626528</v>
      </c>
    </row>
    <row r="562" spans="1:66" x14ac:dyDescent="0.25">
      <c r="A562" t="s">
        <v>351</v>
      </c>
      <c r="B562" t="s">
        <v>157</v>
      </c>
      <c r="C562" t="s">
        <v>163</v>
      </c>
      <c r="D562" s="11">
        <v>44430</v>
      </c>
      <c r="E562" s="10">
        <f>VLOOKUP(A562,home!$A$2:$E$405,3,FALSE)</f>
        <v>1.2019</v>
      </c>
      <c r="F562" s="10">
        <f>VLOOKUP(B562,home!$B$2:$E$405,3,FALSE)</f>
        <v>0.83199999999999996</v>
      </c>
      <c r="G562" s="10">
        <f>VLOOKUP(C562,away!$B$2:$E$405,4,FALSE)</f>
        <v>0.73960000000000004</v>
      </c>
      <c r="H562" s="10">
        <f>VLOOKUP(A562,away!$A$2:$E$405,3,FALSE)</f>
        <v>1.1635</v>
      </c>
      <c r="I562" s="10">
        <f>VLOOKUP(C562,away!$B$2:$E$405,3,FALSE)</f>
        <v>1.6234999999999999</v>
      </c>
      <c r="J562" s="10">
        <f>VLOOKUP(B562,home!$B$2:$E$405,4,FALSE)</f>
        <v>1.5041</v>
      </c>
      <c r="K562" s="12">
        <f t="shared" si="838"/>
        <v>0.73958579967999993</v>
      </c>
      <c r="L562" s="12">
        <f t="shared" si="839"/>
        <v>2.8411580382249997</v>
      </c>
      <c r="M562" s="13">
        <f t="shared" si="840"/>
        <v>2.7854970964084545E-2</v>
      </c>
      <c r="N562" s="13">
        <f t="shared" si="841"/>
        <v>2.0601140975535646E-2</v>
      </c>
      <c r="O562" s="13">
        <f t="shared" si="842"/>
        <v>7.9140374659132776E-2</v>
      </c>
      <c r="P562" s="13">
        <f t="shared" si="843"/>
        <v>5.853109727924951E-2</v>
      </c>
      <c r="Q562" s="13">
        <f t="shared" si="844"/>
        <v>7.6181556613559714E-3</v>
      </c>
      <c r="R562" s="13">
        <f t="shared" si="845"/>
        <v>0.11242515580546658</v>
      </c>
      <c r="S562" s="13">
        <f t="shared" si="846"/>
        <v>3.0747558067195799E-2</v>
      </c>
      <c r="T562" s="13">
        <f t="shared" si="847"/>
        <v>2.1644384193710807E-2</v>
      </c>
      <c r="U562" s="13">
        <f t="shared" si="848"/>
        <v>8.3148048760534582E-2</v>
      </c>
      <c r="V562" s="13">
        <f t="shared" si="849"/>
        <v>7.1788036790468137E-3</v>
      </c>
      <c r="W562" s="13">
        <f t="shared" si="850"/>
        <v>1.8780932489635585E-3</v>
      </c>
      <c r="X562" s="13">
        <f t="shared" si="851"/>
        <v>5.3359597308289194E-3</v>
      </c>
      <c r="Y562" s="13">
        <f t="shared" si="852"/>
        <v>7.5801524404447464E-3</v>
      </c>
      <c r="Z562" s="13">
        <f t="shared" si="853"/>
        <v>0.10647254503846647</v>
      </c>
      <c r="AA562" s="13">
        <f t="shared" si="854"/>
        <v>7.874558236623902E-2</v>
      </c>
      <c r="AB562" s="13">
        <f t="shared" si="855"/>
        <v>2.9119557252801093E-2</v>
      </c>
      <c r="AC562" s="13">
        <f t="shared" si="856"/>
        <v>9.4279234985717711E-4</v>
      </c>
      <c r="AD562" s="13">
        <f t="shared" si="857"/>
        <v>3.472527743520806E-4</v>
      </c>
      <c r="AE562" s="13">
        <f t="shared" si="858"/>
        <v>9.866000111463458E-4</v>
      </c>
      <c r="AF562" s="13">
        <f t="shared" si="859"/>
        <v>1.4015432760906576E-3</v>
      </c>
      <c r="AG562" s="13">
        <f t="shared" si="860"/>
        <v>1.3273353149283907E-3</v>
      </c>
      <c r="AH562" s="13">
        <f t="shared" si="861"/>
        <v>7.5626331796578072E-2</v>
      </c>
      <c r="AI562" s="13">
        <f t="shared" si="862"/>
        <v>5.5932161078637195E-2</v>
      </c>
      <c r="AJ562" s="13">
        <f t="shared" si="863"/>
        <v>2.068331603958723E-2</v>
      </c>
      <c r="AK562" s="13">
        <f t="shared" si="864"/>
        <v>5.0990289443907637E-3</v>
      </c>
      <c r="AL562" s="13">
        <f t="shared" si="865"/>
        <v>7.9242833625314094E-5</v>
      </c>
      <c r="AM562" s="13">
        <f t="shared" si="866"/>
        <v>5.1364644162056444E-5</v>
      </c>
      <c r="AN562" s="13">
        <f t="shared" si="867"/>
        <v>1.4593507164159349E-4</v>
      </c>
      <c r="AO562" s="13">
        <f t="shared" si="868"/>
        <v>2.0731230092672727E-4</v>
      </c>
      <c r="AP562" s="13">
        <f t="shared" si="869"/>
        <v>1.9633567006696376E-4</v>
      </c>
      <c r="AQ562" s="13">
        <f t="shared" si="870"/>
        <v>1.3945516680026137E-4</v>
      </c>
      <c r="AR562" s="13">
        <f t="shared" si="871"/>
        <v>4.2973272097063704E-2</v>
      </c>
      <c r="AS562" s="13">
        <f t="shared" si="872"/>
        <v>3.1782421808773088E-2</v>
      </c>
      <c r="AT562" s="13">
        <f t="shared" si="873"/>
        <v>1.1752913924604256E-2</v>
      </c>
      <c r="AU562" s="13">
        <f t="shared" si="874"/>
        <v>2.8974294144995488E-3</v>
      </c>
      <c r="AV562" s="13">
        <f t="shared" si="875"/>
        <v>5.357244126347506E-4</v>
      </c>
      <c r="AW562" s="13">
        <f t="shared" si="876"/>
        <v>4.6253164586622787E-6</v>
      </c>
      <c r="AX562" s="13">
        <f t="shared" si="877"/>
        <v>6.3314269046455224E-6</v>
      </c>
      <c r="AY562" s="13">
        <f t="shared" si="878"/>
        <v>1.7988584443567657E-5</v>
      </c>
      <c r="AZ562" s="13">
        <f t="shared" si="879"/>
        <v>2.5554205644065717E-5</v>
      </c>
      <c r="BA562" s="13">
        <f t="shared" si="880"/>
        <v>2.4201178925363991E-5</v>
      </c>
      <c r="BB562" s="13">
        <f t="shared" si="881"/>
        <v>1.7189843509579839E-5</v>
      </c>
      <c r="BC562" s="13">
        <f t="shared" si="882"/>
        <v>9.7678124126145135E-6</v>
      </c>
      <c r="BD562" s="13">
        <f t="shared" si="883"/>
        <v>2.0348976241233791E-2</v>
      </c>
      <c r="BE562" s="13">
        <f t="shared" si="884"/>
        <v>1.5049813866042211E-2</v>
      </c>
      <c r="BF562" s="13">
        <f t="shared" si="885"/>
        <v>5.565314311575989E-3</v>
      </c>
      <c r="BG562" s="13">
        <f t="shared" si="886"/>
        <v>1.3720091451991589E-3</v>
      </c>
      <c r="BH562" s="13">
        <f t="shared" si="887"/>
        <v>2.5367962020509825E-4</v>
      </c>
      <c r="BI562" s="13">
        <f t="shared" si="888"/>
        <v>3.7523568954381268E-5</v>
      </c>
      <c r="BJ562" s="14">
        <f t="shared" si="889"/>
        <v>6.9562053532794585E-2</v>
      </c>
      <c r="BK562" s="14">
        <f t="shared" si="890"/>
        <v>0.12535245375750273</v>
      </c>
      <c r="BL562" s="14">
        <f t="shared" si="891"/>
        <v>0.67248863511415324</v>
      </c>
      <c r="BM562" s="14">
        <f t="shared" si="892"/>
        <v>0.66769142883010713</v>
      </c>
      <c r="BN562" s="14">
        <f t="shared" si="893"/>
        <v>0.30617089534482506</v>
      </c>
    </row>
    <row r="563" spans="1:66" x14ac:dyDescent="0.25">
      <c r="A563" t="s">
        <v>351</v>
      </c>
      <c r="B563" t="s">
        <v>165</v>
      </c>
      <c r="C563" t="s">
        <v>159</v>
      </c>
      <c r="D563" s="11">
        <v>44430</v>
      </c>
      <c r="E563" s="10">
        <f>VLOOKUP(A563,home!$A$2:$E$405,3,FALSE)</f>
        <v>1.2019</v>
      </c>
      <c r="F563" s="10">
        <f>VLOOKUP(B563,home!$B$2:$E$405,3,FALSE)</f>
        <v>0.41599999999999998</v>
      </c>
      <c r="G563" s="10">
        <f>VLOOKUP(C563,away!$B$2:$E$405,4,FALSE)</f>
        <v>1.3311999999999999</v>
      </c>
      <c r="H563" s="10">
        <f>VLOOKUP(A563,away!$A$2:$E$405,3,FALSE)</f>
        <v>1.1635</v>
      </c>
      <c r="I563" s="10">
        <f>VLOOKUP(C563,away!$B$2:$E$405,3,FALSE)</f>
        <v>1.3752</v>
      </c>
      <c r="J563" s="10">
        <f>VLOOKUP(B563,home!$B$2:$E$405,4,FALSE)</f>
        <v>1.2891999999999999</v>
      </c>
      <c r="K563" s="12">
        <f t="shared" si="838"/>
        <v>0.66558722047999985</v>
      </c>
      <c r="L563" s="12">
        <f t="shared" si="839"/>
        <v>2.0627782718399996</v>
      </c>
      <c r="M563" s="13">
        <f t="shared" si="840"/>
        <v>6.5325978265887888E-2</v>
      </c>
      <c r="N563" s="13">
        <f t="shared" si="841"/>
        <v>4.3480136299129203E-2</v>
      </c>
      <c r="O563" s="13">
        <f t="shared" si="842"/>
        <v>0.13475300855356556</v>
      </c>
      <c r="P563" s="13">
        <f t="shared" si="843"/>
        <v>8.9689880414485362E-2</v>
      </c>
      <c r="Q563" s="13">
        <f t="shared" si="844"/>
        <v>1.4469911532714475E-2</v>
      </c>
      <c r="R563" s="13">
        <f t="shared" si="845"/>
        <v>0.13898278905468237</v>
      </c>
      <c r="S563" s="13">
        <f t="shared" si="846"/>
        <v>3.0785128911591322E-2</v>
      </c>
      <c r="T563" s="13">
        <f t="shared" si="847"/>
        <v>2.9848219105130438E-2</v>
      </c>
      <c r="U563" s="13">
        <f t="shared" si="848"/>
        <v>9.2505168261464196E-2</v>
      </c>
      <c r="V563" s="13">
        <f t="shared" si="849"/>
        <v>4.6963017094685325E-3</v>
      </c>
      <c r="W563" s="13">
        <f t="shared" si="850"/>
        <v>3.2103293992169746E-3</v>
      </c>
      <c r="X563" s="13">
        <f t="shared" si="851"/>
        <v>6.6221977301539328E-3</v>
      </c>
      <c r="Y563" s="13">
        <f t="shared" si="852"/>
        <v>6.8300627947948511E-3</v>
      </c>
      <c r="Z563" s="13">
        <f t="shared" si="853"/>
        <v>9.5563559140573615E-2</v>
      </c>
      <c r="AA563" s="13">
        <f t="shared" si="854"/>
        <v>6.3605883707550478E-2</v>
      </c>
      <c r="AB563" s="13">
        <f t="shared" si="855"/>
        <v>2.1167631671541315E-2</v>
      </c>
      <c r="AC563" s="13">
        <f t="shared" si="856"/>
        <v>4.0298931402735384E-4</v>
      </c>
      <c r="AD563" s="13">
        <f t="shared" si="857"/>
        <v>5.3418855541251329E-4</v>
      </c>
      <c r="AE563" s="13">
        <f t="shared" si="858"/>
        <v>1.1019125451705298E-3</v>
      </c>
      <c r="AF563" s="13">
        <f t="shared" si="859"/>
        <v>1.1365006278228407E-3</v>
      </c>
      <c r="AG563" s="13">
        <f t="shared" si="860"/>
        <v>7.8144960033515792E-4</v>
      </c>
      <c r="AH563" s="13">
        <f t="shared" si="861"/>
        <v>4.9281608343718017E-2</v>
      </c>
      <c r="AI563" s="13">
        <f t="shared" si="862"/>
        <v>3.2801208718279247E-2</v>
      </c>
      <c r="AJ563" s="13">
        <f t="shared" si="863"/>
        <v>1.0916032669591909E-2</v>
      </c>
      <c r="AK563" s="13">
        <f t="shared" si="864"/>
        <v>2.4218572810741838E-3</v>
      </c>
      <c r="AL563" s="13">
        <f t="shared" si="865"/>
        <v>2.2131509909467462E-5</v>
      </c>
      <c r="AM563" s="13">
        <f t="shared" si="866"/>
        <v>7.1109815161848232E-5</v>
      </c>
      <c r="AN563" s="13">
        <f t="shared" si="867"/>
        <v>1.4668378163041907E-4</v>
      </c>
      <c r="AO563" s="13">
        <f t="shared" si="868"/>
        <v>1.512880587892759E-4</v>
      </c>
      <c r="AP563" s="13">
        <f t="shared" si="869"/>
        <v>1.0402457348645692E-4</v>
      </c>
      <c r="AQ563" s="13">
        <f t="shared" si="870"/>
        <v>5.3644907481321666E-5</v>
      </c>
      <c r="AR563" s="13">
        <f t="shared" si="871"/>
        <v>2.033140617855006E-2</v>
      </c>
      <c r="AS563" s="13">
        <f t="shared" si="872"/>
        <v>1.3532324126831032E-2</v>
      </c>
      <c r="AT563" s="13">
        <f t="shared" si="873"/>
        <v>4.5034710011059532E-3</v>
      </c>
      <c r="AU563" s="13">
        <f t="shared" si="874"/>
        <v>9.9915091537946458E-4</v>
      </c>
      <c r="AV563" s="13">
        <f t="shared" si="875"/>
        <v>1.6625552015186629E-4</v>
      </c>
      <c r="AW563" s="13">
        <f t="shared" si="876"/>
        <v>8.440459037822748E-7</v>
      </c>
      <c r="AX563" s="13">
        <f t="shared" si="877"/>
        <v>7.8882973704035171E-6</v>
      </c>
      <c r="AY563" s="13">
        <f t="shared" si="878"/>
        <v>1.6271808417480975E-5</v>
      </c>
      <c r="AZ563" s="13">
        <f t="shared" si="879"/>
        <v>1.6782566423561486E-5</v>
      </c>
      <c r="BA563" s="13">
        <f t="shared" si="880"/>
        <v>1.1539571121411386E-5</v>
      </c>
      <c r="BB563" s="13">
        <f t="shared" si="881"/>
        <v>5.9508941438999366E-6</v>
      </c>
      <c r="BC563" s="13">
        <f t="shared" si="882"/>
        <v>2.455075027611336E-6</v>
      </c>
      <c r="BD563" s="13">
        <f t="shared" si="883"/>
        <v>6.9898638168444278E-3</v>
      </c>
      <c r="BE563" s="13">
        <f t="shared" si="884"/>
        <v>4.6523640293872062E-3</v>
      </c>
      <c r="BF563" s="13">
        <f t="shared" si="885"/>
        <v>1.5482770214904811E-3</v>
      </c>
      <c r="BG563" s="13">
        <f t="shared" si="886"/>
        <v>3.435044664223008E-4</v>
      </c>
      <c r="BH563" s="13">
        <f t="shared" si="887"/>
        <v>5.7158045757121146E-5</v>
      </c>
      <c r="BI563" s="13">
        <f t="shared" si="888"/>
        <v>7.6087329607101836E-6</v>
      </c>
      <c r="BJ563" s="14">
        <f t="shared" si="889"/>
        <v>0.10860254753893463</v>
      </c>
      <c r="BK563" s="14">
        <f t="shared" si="890"/>
        <v>0.19093868193378741</v>
      </c>
      <c r="BL563" s="14">
        <f t="shared" si="891"/>
        <v>0.59956657211634778</v>
      </c>
      <c r="BM563" s="14">
        <f t="shared" si="892"/>
        <v>0.50795422884666497</v>
      </c>
      <c r="BN563" s="14">
        <f t="shared" si="893"/>
        <v>0.48670170412046487</v>
      </c>
    </row>
    <row r="564" spans="1:66" x14ac:dyDescent="0.25">
      <c r="A564" t="s">
        <v>343</v>
      </c>
      <c r="B564" t="s">
        <v>185</v>
      </c>
      <c r="C564" t="s">
        <v>177</v>
      </c>
      <c r="D564" s="11">
        <v>44430</v>
      </c>
      <c r="E564" s="10">
        <f>VLOOKUP(A564,home!$A$2:$E$405,3,FALSE)</f>
        <v>1.29</v>
      </c>
      <c r="F564" s="10">
        <f>VLOOKUP(B564,home!$B$2:$E$405,3,FALSE)</f>
        <v>0.71560000000000001</v>
      </c>
      <c r="G564" s="10">
        <f>VLOOKUP(C564,away!$B$2:$E$405,4,FALSE)</f>
        <v>1.0137</v>
      </c>
      <c r="H564" s="10">
        <f>VLOOKUP(A564,away!$A$2:$E$405,3,FALSE)</f>
        <v>1.1041000000000001</v>
      </c>
      <c r="I564" s="10">
        <f>VLOOKUP(C564,away!$B$2:$E$405,3,FALSE)</f>
        <v>0.83599999999999997</v>
      </c>
      <c r="J564" s="10">
        <f>VLOOKUP(B564,home!$B$2:$E$405,4,FALSE)</f>
        <v>0.69669999999999999</v>
      </c>
      <c r="K564" s="12">
        <f t="shared" si="838"/>
        <v>0.93577079880000014</v>
      </c>
      <c r="L564" s="12">
        <f t="shared" si="839"/>
        <v>0.64307332892000002</v>
      </c>
      <c r="M564" s="13">
        <f t="shared" si="840"/>
        <v>0.20621331675985838</v>
      </c>
      <c r="N564" s="13">
        <f t="shared" si="841"/>
        <v>0.19296840014757013</v>
      </c>
      <c r="O564" s="13">
        <f t="shared" si="842"/>
        <v>0.13261028407639655</v>
      </c>
      <c r="P564" s="13">
        <f t="shared" si="843"/>
        <v>0.12409283145926454</v>
      </c>
      <c r="Q564" s="13">
        <f t="shared" si="844"/>
        <v>9.0287096974624878E-2</v>
      </c>
      <c r="R564" s="13">
        <f t="shared" si="845"/>
        <v>4.2639068415017606E-2</v>
      </c>
      <c r="S564" s="13">
        <f t="shared" si="846"/>
        <v>1.8668812302638622E-2</v>
      </c>
      <c r="T564" s="13">
        <f t="shared" si="847"/>
        <v>5.8061224009994881E-2</v>
      </c>
      <c r="U564" s="13">
        <f t="shared" si="848"/>
        <v>3.9900395110808881E-2</v>
      </c>
      <c r="V564" s="13">
        <f t="shared" si="849"/>
        <v>1.248257449032098E-3</v>
      </c>
      <c r="W564" s="13">
        <f t="shared" si="850"/>
        <v>2.8162676285759268E-2</v>
      </c>
      <c r="X564" s="13">
        <f t="shared" si="851"/>
        <v>1.8110665990379554E-2</v>
      </c>
      <c r="Y564" s="13">
        <f t="shared" si="852"/>
        <v>5.8232431336958049E-3</v>
      </c>
      <c r="Z564" s="13">
        <f t="shared" si="853"/>
        <v>9.1400158892309992E-3</v>
      </c>
      <c r="AA564" s="13">
        <f t="shared" si="854"/>
        <v>8.5529599697103855E-3</v>
      </c>
      <c r="AB564" s="13">
        <f t="shared" si="855"/>
        <v>4.0018050914801566E-3</v>
      </c>
      <c r="AC564" s="13">
        <f t="shared" si="856"/>
        <v>4.6947683736671904E-5</v>
      </c>
      <c r="AD564" s="13">
        <f t="shared" si="857"/>
        <v>6.5884525210676923E-3</v>
      </c>
      <c r="AE564" s="13">
        <f t="shared" si="858"/>
        <v>4.2368580951543675E-3</v>
      </c>
      <c r="AF564" s="13">
        <f t="shared" si="859"/>
        <v>1.3623052197062847E-3</v>
      </c>
      <c r="AG564" s="13">
        <f t="shared" si="860"/>
        <v>2.9202071754720415E-4</v>
      </c>
      <c r="AH564" s="13">
        <f t="shared" si="861"/>
        <v>1.4694251110673681E-3</v>
      </c>
      <c r="AI564" s="13">
        <f t="shared" si="862"/>
        <v>1.3750451099602899E-3</v>
      </c>
      <c r="AJ564" s="13">
        <f t="shared" si="863"/>
        <v>6.4336353046678724E-4</v>
      </c>
      <c r="AK564" s="13">
        <f t="shared" si="864"/>
        <v>2.006802682745646E-4</v>
      </c>
      <c r="AL564" s="13">
        <f t="shared" si="865"/>
        <v>1.1300668835315011E-6</v>
      </c>
      <c r="AM564" s="13">
        <f t="shared" si="866"/>
        <v>1.233056295699078E-3</v>
      </c>
      <c r="AN564" s="13">
        <f t="shared" si="867"/>
        <v>7.9294561682097004E-4</v>
      </c>
      <c r="AO564" s="13">
        <f t="shared" si="868"/>
        <v>2.5496108873079197E-4</v>
      </c>
      <c r="AP564" s="13">
        <f t="shared" si="869"/>
        <v>5.4652892025059298E-5</v>
      </c>
      <c r="AQ564" s="13">
        <f t="shared" si="870"/>
        <v>8.7864543024150505E-6</v>
      </c>
      <c r="AR564" s="13">
        <f t="shared" si="871"/>
        <v>1.8898961955454672E-4</v>
      </c>
      <c r="AS564" s="13">
        <f t="shared" si="872"/>
        <v>1.768509672554663E-4</v>
      </c>
      <c r="AT564" s="13">
        <f t="shared" si="873"/>
        <v>8.2745985448600185E-5</v>
      </c>
      <c r="AU564" s="13">
        <f t="shared" si="874"/>
        <v>2.5810425633576597E-5</v>
      </c>
      <c r="AV564" s="13">
        <f t="shared" si="875"/>
        <v>6.0381606531249928E-6</v>
      </c>
      <c r="AW564" s="13">
        <f t="shared" si="876"/>
        <v>1.8889985908119459E-8</v>
      </c>
      <c r="AX564" s="13">
        <f t="shared" si="877"/>
        <v>1.9230967913194915E-4</v>
      </c>
      <c r="AY564" s="13">
        <f t="shared" si="878"/>
        <v>1.2366922554291963E-4</v>
      </c>
      <c r="AZ564" s="13">
        <f t="shared" si="879"/>
        <v>3.976419027742181E-5</v>
      </c>
      <c r="BA564" s="13">
        <f t="shared" si="880"/>
        <v>8.5237634045033132E-6</v>
      </c>
      <c r="BB564" s="13">
        <f t="shared" si="881"/>
        <v>1.3703512268651043E-6</v>
      </c>
      <c r="BC564" s="13">
        <f t="shared" si="882"/>
        <v>1.7624726504994986E-7</v>
      </c>
      <c r="BD564" s="13">
        <f t="shared" si="883"/>
        <v>2.0255697296377768E-5</v>
      </c>
      <c r="BE564" s="13">
        <f t="shared" si="884"/>
        <v>1.895469003928243E-5</v>
      </c>
      <c r="BF564" s="13">
        <f t="shared" si="885"/>
        <v>8.8686227195328625E-6</v>
      </c>
      <c r="BG564" s="13">
        <f t="shared" si="886"/>
        <v>2.7663327221710325E-6</v>
      </c>
      <c r="BH564" s="13">
        <f t="shared" si="887"/>
        <v>6.4716334529314142E-7</v>
      </c>
      <c r="BI564" s="13">
        <f t="shared" si="888"/>
        <v>1.2111931211580866E-7</v>
      </c>
      <c r="BJ564" s="14">
        <f t="shared" si="889"/>
        <v>0.4086031588999271</v>
      </c>
      <c r="BK564" s="14">
        <f t="shared" si="890"/>
        <v>0.35039496494695677</v>
      </c>
      <c r="BL564" s="14">
        <f t="shared" si="891"/>
        <v>0.23192507546716273</v>
      </c>
      <c r="BM564" s="14">
        <f t="shared" si="892"/>
        <v>0.21112856703498847</v>
      </c>
      <c r="BN564" s="14">
        <f t="shared" si="893"/>
        <v>0.78881099783273212</v>
      </c>
    </row>
    <row r="565" spans="1:66" x14ac:dyDescent="0.25">
      <c r="A565" t="s">
        <v>344</v>
      </c>
      <c r="B565" t="s">
        <v>200</v>
      </c>
      <c r="C565" t="s">
        <v>211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344</v>
      </c>
      <c r="B566" t="s">
        <v>197</v>
      </c>
      <c r="C566" t="s">
        <v>202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344</v>
      </c>
      <c r="B567" t="s">
        <v>206</v>
      </c>
      <c r="C567" t="s">
        <v>203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344</v>
      </c>
      <c r="B568" t="s">
        <v>214</v>
      </c>
      <c r="C568" t="s">
        <v>209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344</v>
      </c>
      <c r="B569" t="s">
        <v>199</v>
      </c>
      <c r="C569" t="s">
        <v>201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345</v>
      </c>
      <c r="B570" t="s">
        <v>215</v>
      </c>
      <c r="C570" t="s">
        <v>218</v>
      </c>
      <c r="D570" s="11">
        <v>44430</v>
      </c>
      <c r="E570" s="10">
        <f>VLOOKUP(A570,home!$A$2:$E$405,3,FALSE)</f>
        <v>1.8603000000000001</v>
      </c>
      <c r="F570" s="10">
        <f>VLOOKUP(B570,home!$B$2:$E$405,3,FALSE)</f>
        <v>1.4932000000000001</v>
      </c>
      <c r="G570" s="10">
        <f>VLOOKUP(C570,away!$B$2:$E$405,4,FALSE)</f>
        <v>0.87350000000000005</v>
      </c>
      <c r="H570" s="10">
        <f>VLOOKUP(A570,away!$A$2:$E$405,3,FALSE)</f>
        <v>1.2059</v>
      </c>
      <c r="I570" s="10">
        <f>VLOOKUP(C570,away!$B$2:$E$405,3,FALSE)</f>
        <v>0.51829999999999998</v>
      </c>
      <c r="J570" s="10">
        <f>VLOOKUP(B570,home!$B$2:$E$405,4,FALSE)</f>
        <v>0.82930000000000004</v>
      </c>
      <c r="K570" s="12">
        <f t="shared" si="838"/>
        <v>2.4264082650600005</v>
      </c>
      <c r="L570" s="12">
        <f t="shared" si="839"/>
        <v>0.51832740252099996</v>
      </c>
      <c r="M570" s="13">
        <f t="shared" si="840"/>
        <v>5.2615966083847124E-2</v>
      </c>
      <c r="N570" s="13">
        <f t="shared" si="841"/>
        <v>0.12766781497996332</v>
      </c>
      <c r="O570" s="13">
        <f t="shared" si="842"/>
        <v>2.7272297031373505E-2</v>
      </c>
      <c r="P570" s="13">
        <f t="shared" si="843"/>
        <v>6.6173726924095982E-2</v>
      </c>
      <c r="Q570" s="13">
        <f t="shared" si="844"/>
        <v>0.15488712072476701</v>
      </c>
      <c r="R570" s="13">
        <f t="shared" si="845"/>
        <v>7.0679894405265026E-3</v>
      </c>
      <c r="S570" s="13">
        <f t="shared" si="846"/>
        <v>2.0806242196744297E-2</v>
      </c>
      <c r="T570" s="13">
        <f t="shared" si="847"/>
        <v>8.0282238969225012E-2</v>
      </c>
      <c r="U570" s="13">
        <f t="shared" si="848"/>
        <v>1.7149827995850315E-2</v>
      </c>
      <c r="V570" s="13">
        <f t="shared" si="849"/>
        <v>2.9074964035945825E-3</v>
      </c>
      <c r="W570" s="13">
        <f t="shared" si="850"/>
        <v>0.12527312995930692</v>
      </c>
      <c r="X570" s="13">
        <f t="shared" si="851"/>
        <v>6.4932496057483205E-2</v>
      </c>
      <c r="Y570" s="13">
        <f t="shared" si="852"/>
        <v>1.6828146010340168E-2</v>
      </c>
      <c r="Z570" s="13">
        <f t="shared" si="853"/>
        <v>1.2211775359179859E-3</v>
      </c>
      <c r="AA570" s="13">
        <f t="shared" si="854"/>
        <v>2.9630752662570068E-3</v>
      </c>
      <c r="AB570" s="13">
        <f t="shared" si="855"/>
        <v>3.5948151580204321E-3</v>
      </c>
      <c r="AC570" s="13">
        <f t="shared" si="856"/>
        <v>2.2854264513747695E-4</v>
      </c>
      <c r="AD570" s="13">
        <f t="shared" si="857"/>
        <v>7.5990939480799477E-2</v>
      </c>
      <c r="AE570" s="13">
        <f t="shared" si="858"/>
        <v>3.9388186276213287E-2</v>
      </c>
      <c r="AF570" s="13">
        <f t="shared" si="859"/>
        <v>1.0207988141281465E-2</v>
      </c>
      <c r="AG570" s="13">
        <f t="shared" si="860"/>
        <v>1.7636933260785309E-3</v>
      </c>
      <c r="AH570" s="13">
        <f t="shared" si="861"/>
        <v>1.5824244505234121E-4</v>
      </c>
      <c r="AI570" s="13">
        <f t="shared" si="862"/>
        <v>3.8396077655830364E-4</v>
      </c>
      <c r="AJ570" s="13">
        <f t="shared" si="863"/>
        <v>4.658228008499621E-4</v>
      </c>
      <c r="AK570" s="13">
        <f t="shared" si="864"/>
        <v>3.7675876467858221E-4</v>
      </c>
      <c r="AL570" s="13">
        <f t="shared" si="865"/>
        <v>1.1497284733487647E-5</v>
      </c>
      <c r="AM570" s="13">
        <f t="shared" si="866"/>
        <v>3.6877008725177227E-2</v>
      </c>
      <c r="AN570" s="13">
        <f t="shared" si="867"/>
        <v>1.9114364145265361E-2</v>
      </c>
      <c r="AO570" s="13">
        <f t="shared" si="868"/>
        <v>4.9537493591279638E-3</v>
      </c>
      <c r="AP570" s="13">
        <f t="shared" si="869"/>
        <v>8.5588801268562194E-4</v>
      </c>
      <c r="AQ570" s="13">
        <f t="shared" si="870"/>
        <v>1.1090755261604976E-4</v>
      </c>
      <c r="AR570" s="13">
        <f t="shared" si="871"/>
        <v>1.6404279102510422E-5</v>
      </c>
      <c r="AS570" s="13">
        <f t="shared" si="872"/>
        <v>3.9803478396682333E-5</v>
      </c>
      <c r="AT570" s="13">
        <f t="shared" si="873"/>
        <v>4.8289744479923609E-5</v>
      </c>
      <c r="AU570" s="13">
        <f t="shared" si="874"/>
        <v>3.9056878374574058E-5</v>
      </c>
      <c r="AV570" s="13">
        <f t="shared" si="875"/>
        <v>2.3691983123877426E-5</v>
      </c>
      <c r="AW570" s="13">
        <f t="shared" si="876"/>
        <v>4.0166207931277696E-7</v>
      </c>
      <c r="AX570" s="13">
        <f t="shared" si="877"/>
        <v>1.4913113126909964E-2</v>
      </c>
      <c r="AY570" s="13">
        <f t="shared" si="878"/>
        <v>7.7298751905730675E-3</v>
      </c>
      <c r="AZ570" s="13">
        <f t="shared" si="879"/>
        <v>2.0033030646706288E-3</v>
      </c>
      <c r="BA570" s="13">
        <f t="shared" si="880"/>
        <v>3.4612229132436196E-4</v>
      </c>
      <c r="BB570" s="13">
        <f t="shared" si="881"/>
        <v>4.4851167054193336E-5</v>
      </c>
      <c r="BC570" s="13">
        <f t="shared" si="882"/>
        <v>4.649517783847099E-6</v>
      </c>
      <c r="BD570" s="13">
        <f t="shared" si="883"/>
        <v>1.4171312295722907E-6</v>
      </c>
      <c r="BE570" s="13">
        <f t="shared" si="884"/>
        <v>3.4385389281088471E-6</v>
      </c>
      <c r="BF570" s="13">
        <f t="shared" si="885"/>
        <v>4.1716496374469314E-6</v>
      </c>
      <c r="BG570" s="13">
        <f t="shared" si="886"/>
        <v>3.3740417197452628E-6</v>
      </c>
      <c r="BH570" s="13">
        <f t="shared" si="887"/>
        <v>2.0467006788617912E-6</v>
      </c>
      <c r="BI570" s="13">
        <f t="shared" si="888"/>
        <v>9.9322628865883275E-7</v>
      </c>
      <c r="BJ570" s="14">
        <f t="shared" si="889"/>
        <v>0.7841755860786469</v>
      </c>
      <c r="BK570" s="14">
        <f t="shared" si="890"/>
        <v>0.150473346728726</v>
      </c>
      <c r="BL570" s="14">
        <f t="shared" si="891"/>
        <v>5.9615477331126918E-2</v>
      </c>
      <c r="BM570" s="14">
        <f t="shared" si="892"/>
        <v>0.5520711989613506</v>
      </c>
      <c r="BN570" s="14">
        <f t="shared" si="893"/>
        <v>0.43568491518457342</v>
      </c>
    </row>
    <row r="571" spans="1:66" x14ac:dyDescent="0.25">
      <c r="A571" t="s">
        <v>345</v>
      </c>
      <c r="B571" t="s">
        <v>217</v>
      </c>
      <c r="C571" t="s">
        <v>219</v>
      </c>
      <c r="D571" s="11">
        <v>44430</v>
      </c>
      <c r="E571" s="10">
        <f>VLOOKUP(A571,home!$A$2:$E$405,3,FALSE)</f>
        <v>1.8603000000000001</v>
      </c>
      <c r="F571" s="10">
        <f>VLOOKUP(B571,home!$B$2:$E$405,3,FALSE)</f>
        <v>1.0750999999999999</v>
      </c>
      <c r="G571" s="10">
        <f>VLOOKUP(C571,away!$B$2:$E$405,4,FALSE)</f>
        <v>0.7167</v>
      </c>
      <c r="H571" s="10">
        <f>VLOOKUP(A571,away!$A$2:$E$405,3,FALSE)</f>
        <v>1.2059</v>
      </c>
      <c r="I571" s="10">
        <f>VLOOKUP(C571,away!$B$2:$E$405,3,FALSE)</f>
        <v>1.3821000000000001</v>
      </c>
      <c r="J571" s="10">
        <f>VLOOKUP(B571,home!$B$2:$E$405,4,FALSE)</f>
        <v>0.72560000000000002</v>
      </c>
      <c r="K571" s="12">
        <f t="shared" si="838"/>
        <v>1.4334061134510001</v>
      </c>
      <c r="L571" s="12">
        <f t="shared" si="839"/>
        <v>1.209338937384</v>
      </c>
      <c r="M571" s="13">
        <f t="shared" si="840"/>
        <v>7.1165647862389922E-2</v>
      </c>
      <c r="N571" s="13">
        <f t="shared" si="841"/>
        <v>0.10200927471365083</v>
      </c>
      <c r="O571" s="13">
        <f t="shared" si="842"/>
        <v>8.6063388964146573E-2</v>
      </c>
      <c r="P571" s="13">
        <f t="shared" si="843"/>
        <v>0.12336378788551904</v>
      </c>
      <c r="Q571" s="13">
        <f t="shared" si="844"/>
        <v>7.3110359001624825E-2</v>
      </c>
      <c r="R571" s="13">
        <f t="shared" si="845"/>
        <v>5.2039903678783445E-2</v>
      </c>
      <c r="S571" s="13">
        <f t="shared" si="846"/>
        <v>5.3461974346425398E-2</v>
      </c>
      <c r="T571" s="13">
        <f t="shared" si="847"/>
        <v>8.8415203866787723E-2</v>
      </c>
      <c r="U571" s="13">
        <f t="shared" si="848"/>
        <v>7.4594316076569384E-2</v>
      </c>
      <c r="V571" s="13">
        <f t="shared" si="849"/>
        <v>1.029721480223543E-2</v>
      </c>
      <c r="W571" s="13">
        <f t="shared" si="850"/>
        <v>3.4932278516508784E-2</v>
      </c>
      <c r="X571" s="13">
        <f t="shared" si="851"/>
        <v>4.2244964581556667E-2</v>
      </c>
      <c r="Y571" s="13">
        <f t="shared" si="852"/>
        <v>2.5544240288442228E-2</v>
      </c>
      <c r="Z571" s="13">
        <f t="shared" si="853"/>
        <v>2.0977960605488562E-2</v>
      </c>
      <c r="AA571" s="13">
        <f t="shared" si="854"/>
        <v>3.0069936979641554E-2</v>
      </c>
      <c r="AB571" s="13">
        <f t="shared" si="855"/>
        <v>2.1551215748852257E-2</v>
      </c>
      <c r="AC571" s="13">
        <f t="shared" si="856"/>
        <v>1.1156220213252778E-3</v>
      </c>
      <c r="AD571" s="13">
        <f t="shared" si="857"/>
        <v>1.2518035395584187E-2</v>
      </c>
      <c r="AE571" s="13">
        <f t="shared" si="858"/>
        <v>1.5138547623431082E-2</v>
      </c>
      <c r="AF571" s="13">
        <f t="shared" si="859"/>
        <v>9.1538175482286117E-3</v>
      </c>
      <c r="AG571" s="13">
        <f t="shared" si="860"/>
        <v>3.6900226622606008E-3</v>
      </c>
      <c r="AH571" s="13">
        <f t="shared" si="861"/>
        <v>6.3423661467812342E-3</v>
      </c>
      <c r="AI571" s="13">
        <f t="shared" si="862"/>
        <v>9.0911864085408845E-3</v>
      </c>
      <c r="AJ571" s="13">
        <f t="shared" si="863"/>
        <v>6.5156810882625741E-3</v>
      </c>
      <c r="AK571" s="13">
        <f t="shared" si="864"/>
        <v>3.1132057017375456E-3</v>
      </c>
      <c r="AL571" s="13">
        <f t="shared" si="865"/>
        <v>7.7356062950658273E-5</v>
      </c>
      <c r="AM571" s="13">
        <f t="shared" si="866"/>
        <v>3.5886856928852725E-3</v>
      </c>
      <c r="AN571" s="13">
        <f t="shared" si="867"/>
        <v>4.3399373424390392E-3</v>
      </c>
      <c r="AO571" s="13">
        <f t="shared" si="868"/>
        <v>2.6242276070091845E-3</v>
      </c>
      <c r="AP571" s="13">
        <f t="shared" si="869"/>
        <v>1.057860208571415E-3</v>
      </c>
      <c r="AQ571" s="13">
        <f t="shared" si="870"/>
        <v>3.1982788513364272E-4</v>
      </c>
      <c r="AR571" s="13">
        <f t="shared" si="871"/>
        <v>1.5340140672897341E-3</v>
      </c>
      <c r="AS571" s="13">
        <f t="shared" si="872"/>
        <v>2.1988651421729392E-3</v>
      </c>
      <c r="AT571" s="13">
        <f t="shared" si="873"/>
        <v>1.5759333687224968E-3</v>
      </c>
      <c r="AU571" s="13">
        <f t="shared" si="874"/>
        <v>7.5298417503941856E-4</v>
      </c>
      <c r="AV571" s="13">
        <f t="shared" si="875"/>
        <v>2.6983302995834026E-4</v>
      </c>
      <c r="AW571" s="13">
        <f t="shared" si="876"/>
        <v>3.724853067044624E-6</v>
      </c>
      <c r="AX571" s="13">
        <f t="shared" si="877"/>
        <v>8.573406685726488E-4</v>
      </c>
      <c r="AY571" s="13">
        <f t="shared" si="878"/>
        <v>1.0368154531077353E-3</v>
      </c>
      <c r="AZ571" s="13">
        <f t="shared" si="879"/>
        <v>6.2693064916230956E-4</v>
      </c>
      <c r="BA571" s="13">
        <f t="shared" si="880"/>
        <v>2.527238816904696E-4</v>
      </c>
      <c r="BB571" s="13">
        <f t="shared" si="881"/>
        <v>7.6407207633778025E-5</v>
      </c>
      <c r="BC571" s="13">
        <f t="shared" si="882"/>
        <v>1.8480442257662349E-5</v>
      </c>
      <c r="BD571" s="13">
        <f t="shared" si="883"/>
        <v>3.0919049034471236E-4</v>
      </c>
      <c r="BE571" s="13">
        <f t="shared" si="884"/>
        <v>4.4319553908102316E-4</v>
      </c>
      <c r="BF571" s="13">
        <f t="shared" si="885"/>
        <v>3.1763959758647514E-4</v>
      </c>
      <c r="BG571" s="13">
        <f t="shared" si="886"/>
        <v>1.5176884701818965E-4</v>
      </c>
      <c r="BH571" s="13">
        <f t="shared" si="887"/>
        <v>5.4386598286820684E-5</v>
      </c>
      <c r="BI571" s="13">
        <f t="shared" si="888"/>
        <v>1.5591616494826475E-5</v>
      </c>
      <c r="BJ571" s="14">
        <f t="shared" si="889"/>
        <v>0.4215559812365387</v>
      </c>
      <c r="BK571" s="14">
        <f t="shared" si="890"/>
        <v>0.26051841843395346</v>
      </c>
      <c r="BL571" s="14">
        <f t="shared" si="891"/>
        <v>0.29700460326531047</v>
      </c>
      <c r="BM571" s="14">
        <f t="shared" si="892"/>
        <v>0.49127151083513582</v>
      </c>
      <c r="BN571" s="14">
        <f t="shared" si="893"/>
        <v>0.50775236210611463</v>
      </c>
    </row>
    <row r="572" spans="1:66" x14ac:dyDescent="0.25">
      <c r="A572" t="s">
        <v>345</v>
      </c>
      <c r="B572" t="s">
        <v>224</v>
      </c>
      <c r="C572" t="s">
        <v>228</v>
      </c>
      <c r="D572" s="11">
        <v>44430</v>
      </c>
      <c r="E572" s="10">
        <f>VLOOKUP(A572,home!$A$2:$E$405,3,FALSE)</f>
        <v>1.8603000000000001</v>
      </c>
      <c r="F572" s="10">
        <f>VLOOKUP(B572,home!$B$2:$E$405,3,FALSE)</f>
        <v>0.65700000000000003</v>
      </c>
      <c r="G572" s="10">
        <f>VLOOKUP(C572,away!$B$2:$E$405,4,FALSE)</f>
        <v>0.83620000000000005</v>
      </c>
      <c r="H572" s="10">
        <f>VLOOKUP(A572,away!$A$2:$E$405,3,FALSE)</f>
        <v>1.2059</v>
      </c>
      <c r="I572" s="10">
        <f>VLOOKUP(C572,away!$B$2:$E$405,3,FALSE)</f>
        <v>0.9214</v>
      </c>
      <c r="J572" s="10">
        <f>VLOOKUP(B572,home!$B$2:$E$405,4,FALSE)</f>
        <v>1.0135000000000001</v>
      </c>
      <c r="K572" s="12">
        <f t="shared" si="838"/>
        <v>1.0220179390200002</v>
      </c>
      <c r="L572" s="12">
        <f t="shared" si="839"/>
        <v>1.1261163295100001</v>
      </c>
      <c r="M572" s="13">
        <f t="shared" si="840"/>
        <v>0.1167016887965478</v>
      </c>
      <c r="N572" s="13">
        <f t="shared" si="841"/>
        <v>0.11927121946400124</v>
      </c>
      <c r="O572" s="13">
        <f t="shared" si="842"/>
        <v>0.1314196774351867</v>
      </c>
      <c r="P572" s="13">
        <f t="shared" si="843"/>
        <v>0.13431326787898273</v>
      </c>
      <c r="Q572" s="13">
        <f t="shared" si="844"/>
        <v>6.0948662950500325E-2</v>
      </c>
      <c r="R572" s="13">
        <f t="shared" si="845"/>
        <v>7.399692238935035E-2</v>
      </c>
      <c r="S572" s="13">
        <f t="shared" si="846"/>
        <v>3.8645657390146165E-2</v>
      </c>
      <c r="T572" s="13">
        <f t="shared" si="847"/>
        <v>6.8635284610359559E-2</v>
      </c>
      <c r="U572" s="13">
        <f t="shared" si="848"/>
        <v>7.5626182114186757E-2</v>
      </c>
      <c r="V572" s="13">
        <f t="shared" si="849"/>
        <v>4.9419684086350552E-3</v>
      </c>
      <c r="W572" s="13">
        <f t="shared" si="850"/>
        <v>2.0763542298231664E-2</v>
      </c>
      <c r="X572" s="13">
        <f t="shared" si="851"/>
        <v>2.3382164040510273E-2</v>
      </c>
      <c r="Y572" s="13">
        <f t="shared" si="852"/>
        <v>1.3165518372650077E-2</v>
      </c>
      <c r="Z572" s="13">
        <f t="shared" si="853"/>
        <v>2.7776380878710507E-2</v>
      </c>
      <c r="AA572" s="13">
        <f t="shared" si="854"/>
        <v>2.8387959539094253E-2</v>
      </c>
      <c r="AB572" s="13">
        <f t="shared" si="855"/>
        <v>1.4506501950564129E-2</v>
      </c>
      <c r="AC572" s="13">
        <f t="shared" si="856"/>
        <v>3.5548539055187703E-4</v>
      </c>
      <c r="AD572" s="13">
        <f t="shared" si="857"/>
        <v>5.3051781765983304E-3</v>
      </c>
      <c r="AE572" s="13">
        <f t="shared" si="858"/>
        <v>5.9742477756274661E-3</v>
      </c>
      <c r="AF572" s="13">
        <f t="shared" si="859"/>
        <v>3.3638489883364439E-3</v>
      </c>
      <c r="AG572" s="13">
        <f t="shared" si="860"/>
        <v>1.262695091923787E-3</v>
      </c>
      <c r="AH572" s="13">
        <f t="shared" si="861"/>
        <v>7.8198590205513108E-3</v>
      </c>
      <c r="AI572" s="13">
        <f t="shared" si="862"/>
        <v>7.992036199610808E-3</v>
      </c>
      <c r="AJ572" s="13">
        <f t="shared" si="863"/>
        <v>4.0840021826497354E-3</v>
      </c>
      <c r="AK572" s="13">
        <f t="shared" si="864"/>
        <v>1.3913078312216217E-3</v>
      </c>
      <c r="AL572" s="13">
        <f t="shared" si="865"/>
        <v>1.6365283135361585E-5</v>
      </c>
      <c r="AM572" s="13">
        <f t="shared" si="866"/>
        <v>1.0843974532361816E-3</v>
      </c>
      <c r="AN572" s="13">
        <f t="shared" si="867"/>
        <v>1.2211576797683209E-3</v>
      </c>
      <c r="AO572" s="13">
        <f t="shared" si="868"/>
        <v>6.8758280204682506E-4</v>
      </c>
      <c r="AP572" s="13">
        <f t="shared" si="869"/>
        <v>2.5809940709172374E-4</v>
      </c>
      <c r="AQ572" s="13">
        <f t="shared" si="870"/>
        <v>7.2662489240709837E-5</v>
      </c>
      <c r="AR572" s="13">
        <f t="shared" si="871"/>
        <v>1.7612141875017787E-3</v>
      </c>
      <c r="AS572" s="13">
        <f t="shared" si="872"/>
        <v>1.7999924940833522E-3</v>
      </c>
      <c r="AT572" s="13">
        <f t="shared" si="873"/>
        <v>9.198123095272685E-4</v>
      </c>
      <c r="AU572" s="13">
        <f t="shared" si="874"/>
        <v>3.1335489362276184E-4</v>
      </c>
      <c r="AV572" s="13">
        <f t="shared" si="875"/>
        <v>8.0063580640541611E-5</v>
      </c>
      <c r="AW572" s="13">
        <f t="shared" si="876"/>
        <v>5.2319405151293133E-7</v>
      </c>
      <c r="AX572" s="13">
        <f t="shared" si="877"/>
        <v>1.847122750391632E-4</v>
      </c>
      <c r="AY572" s="13">
        <f t="shared" si="878"/>
        <v>2.0800750918254404E-4</v>
      </c>
      <c r="AZ572" s="13">
        <f t="shared" si="879"/>
        <v>1.1712032637558212E-4</v>
      </c>
      <c r="BA572" s="13">
        <f t="shared" si="880"/>
        <v>4.3963704016361239E-5</v>
      </c>
      <c r="BB572" s="13">
        <f t="shared" si="881"/>
        <v>1.2377061249642199E-5</v>
      </c>
      <c r="BC572" s="13">
        <f t="shared" si="882"/>
        <v>2.7876021569135017E-6</v>
      </c>
      <c r="BD572" s="13">
        <f t="shared" si="883"/>
        <v>3.3055534271840629E-4</v>
      </c>
      <c r="BE572" s="13">
        <f t="shared" si="884"/>
        <v>3.3783349009711545E-4</v>
      </c>
      <c r="BF572" s="13">
        <f t="shared" si="885"/>
        <v>1.7263594364049376E-4</v>
      </c>
      <c r="BG572" s="13">
        <f t="shared" si="886"/>
        <v>5.8812343773410114E-5</v>
      </c>
      <c r="BH572" s="13">
        <f t="shared" si="887"/>
        <v>1.5026817593059084E-5</v>
      </c>
      <c r="BI572" s="13">
        <f t="shared" si="888"/>
        <v>3.0715354292975456E-6</v>
      </c>
      <c r="BJ572" s="14">
        <f t="shared" si="889"/>
        <v>0.3259652300781431</v>
      </c>
      <c r="BK572" s="14">
        <f t="shared" si="890"/>
        <v>0.29518244065718147</v>
      </c>
      <c r="BL572" s="14">
        <f t="shared" si="891"/>
        <v>0.35101682160104319</v>
      </c>
      <c r="BM572" s="14">
        <f t="shared" si="892"/>
        <v>0.36308194998537818</v>
      </c>
      <c r="BN572" s="14">
        <f t="shared" si="893"/>
        <v>0.63665143891456921</v>
      </c>
    </row>
    <row r="573" spans="1:66" x14ac:dyDescent="0.25">
      <c r="A573" t="s">
        <v>345</v>
      </c>
      <c r="B573" t="s">
        <v>229</v>
      </c>
      <c r="C573" t="s">
        <v>230</v>
      </c>
      <c r="D573" s="11">
        <v>44430</v>
      </c>
      <c r="E573" s="10">
        <f>VLOOKUP(A573,home!$A$2:$E$405,3,FALSE)</f>
        <v>1.8603000000000001</v>
      </c>
      <c r="F573" s="10">
        <f>VLOOKUP(B573,home!$B$2:$E$405,3,FALSE)</f>
        <v>1.0154000000000001</v>
      </c>
      <c r="G573" s="10">
        <f>VLOOKUP(C573,away!$B$2:$E$405,4,FALSE)</f>
        <v>1.3439000000000001</v>
      </c>
      <c r="H573" s="10">
        <f>VLOOKUP(A573,away!$A$2:$E$405,3,FALSE)</f>
        <v>1.2059</v>
      </c>
      <c r="I573" s="10">
        <f>VLOOKUP(C573,away!$B$2:$E$405,3,FALSE)</f>
        <v>1.2439</v>
      </c>
      <c r="J573" s="10">
        <f>VLOOKUP(B573,home!$B$2:$E$405,4,FALSE)</f>
        <v>1.0135000000000001</v>
      </c>
      <c r="K573" s="12">
        <f t="shared" si="838"/>
        <v>2.5385580504180005</v>
      </c>
      <c r="L573" s="12">
        <f t="shared" si="839"/>
        <v>1.5202692666349999</v>
      </c>
      <c r="M573" s="13">
        <f t="shared" si="840"/>
        <v>1.7269258610851504E-2</v>
      </c>
      <c r="N573" s="13">
        <f t="shared" si="841"/>
        <v>4.3839015471327465E-2</v>
      </c>
      <c r="O573" s="13">
        <f t="shared" si="842"/>
        <v>2.6253923123649374E-2</v>
      </c>
      <c r="P573" s="13">
        <f t="shared" si="843"/>
        <v>6.6647107900595429E-2</v>
      </c>
      <c r="Q573" s="13">
        <f t="shared" si="844"/>
        <v>5.5643942823568819E-2</v>
      </c>
      <c r="R573" s="13">
        <f t="shared" si="845"/>
        <v>1.995651622674105E-2</v>
      </c>
      <c r="S573" s="13">
        <f t="shared" si="846"/>
        <v>6.4302659014013594E-2</v>
      </c>
      <c r="T573" s="13">
        <f t="shared" si="847"/>
        <v>8.4593776149066838E-2</v>
      </c>
      <c r="U573" s="13">
        <f t="shared" si="848"/>
        <v>5.066077492569096E-2</v>
      </c>
      <c r="V573" s="13">
        <f t="shared" si="849"/>
        <v>2.757363596958497E-2</v>
      </c>
      <c r="W573" s="13">
        <f t="shared" si="850"/>
        <v>4.7085126337256519E-2</v>
      </c>
      <c r="X573" s="13">
        <f t="shared" si="851"/>
        <v>7.1582070486157293E-2</v>
      </c>
      <c r="Y573" s="13">
        <f t="shared" si="852"/>
        <v>5.4412010901102613E-2</v>
      </c>
      <c r="Z573" s="13">
        <f t="shared" si="853"/>
        <v>1.0113092762872367E-2</v>
      </c>
      <c r="AA573" s="13">
        <f t="shared" si="854"/>
        <v>2.567267304781367E-2</v>
      </c>
      <c r="AB573" s="13">
        <f t="shared" si="855"/>
        <v>3.2585785420638315E-2</v>
      </c>
      <c r="AC573" s="13">
        <f t="shared" si="856"/>
        <v>6.6509191748173402E-3</v>
      </c>
      <c r="AD573" s="13">
        <f t="shared" si="857"/>
        <v>2.9882081629597785E-2</v>
      </c>
      <c r="AE573" s="13">
        <f t="shared" si="858"/>
        <v>4.5428810324555827E-2</v>
      </c>
      <c r="AF573" s="13">
        <f t="shared" si="859"/>
        <v>3.4532012078106501E-2</v>
      </c>
      <c r="AG573" s="13">
        <f t="shared" si="860"/>
        <v>1.7499318892471315E-2</v>
      </c>
      <c r="AH573" s="13">
        <f t="shared" si="861"/>
        <v>3.8436560295059242E-3</v>
      </c>
      <c r="AI573" s="13">
        <f t="shared" si="862"/>
        <v>9.7573439567399528E-3</v>
      </c>
      <c r="AJ573" s="13">
        <f t="shared" si="863"/>
        <v>1.238479202603982E-2</v>
      </c>
      <c r="AK573" s="13">
        <f t="shared" si="864"/>
        <v>1.0479837833485347E-2</v>
      </c>
      <c r="AL573" s="13">
        <f t="shared" si="865"/>
        <v>1.0267135095276304E-3</v>
      </c>
      <c r="AM573" s="13">
        <f t="shared" si="866"/>
        <v>1.5171479776812654E-2</v>
      </c>
      <c r="AN573" s="13">
        <f t="shared" si="867"/>
        <v>2.3064734434062706E-2</v>
      </c>
      <c r="AO573" s="13">
        <f t="shared" si="868"/>
        <v>1.7532303451601772E-2</v>
      </c>
      <c r="AP573" s="13">
        <f t="shared" si="869"/>
        <v>8.8846073702629706E-3</v>
      </c>
      <c r="AQ573" s="13">
        <f t="shared" si="870"/>
        <v>3.3767488827823999E-3</v>
      </c>
      <c r="AR573" s="13">
        <f t="shared" si="871"/>
        <v>1.168678426634833E-3</v>
      </c>
      <c r="AS573" s="13">
        <f t="shared" si="872"/>
        <v>2.9667580282836982E-3</v>
      </c>
      <c r="AT573" s="13">
        <f t="shared" si="873"/>
        <v>3.7656437381709089E-3</v>
      </c>
      <c r="AU573" s="13">
        <f t="shared" si="874"/>
        <v>3.1864350755132984E-3</v>
      </c>
      <c r="AV573" s="13">
        <f t="shared" si="875"/>
        <v>2.0222376032696427E-3</v>
      </c>
      <c r="AW573" s="13">
        <f t="shared" si="876"/>
        <v>1.1006630593067782E-4</v>
      </c>
      <c r="AX573" s="13">
        <f t="shared" si="877"/>
        <v>6.4189470206969506E-3</v>
      </c>
      <c r="AY573" s="13">
        <f t="shared" si="878"/>
        <v>9.7585278797238714E-3</v>
      </c>
      <c r="AZ573" s="13">
        <f t="shared" si="879"/>
        <v>7.4177950115725056E-3</v>
      </c>
      <c r="BA573" s="13">
        <f t="shared" si="880"/>
        <v>3.759015260764032E-3</v>
      </c>
      <c r="BB573" s="13">
        <f t="shared" si="881"/>
        <v>1.4286788434378769E-3</v>
      </c>
      <c r="BC573" s="13">
        <f t="shared" si="882"/>
        <v>4.3439530751404804E-4</v>
      </c>
      <c r="BD573" s="13">
        <f t="shared" si="883"/>
        <v>2.9611764909871373E-4</v>
      </c>
      <c r="BE573" s="13">
        <f t="shared" si="884"/>
        <v>7.5171184199039251E-4</v>
      </c>
      <c r="BF573" s="13">
        <f t="shared" si="885"/>
        <v>9.5413207403962752E-4</v>
      </c>
      <c r="BG573" s="13">
        <f t="shared" si="886"/>
        <v>8.0737321923844013E-4</v>
      </c>
      <c r="BH573" s="13">
        <f t="shared" si="887"/>
        <v>5.1239094634740977E-4</v>
      </c>
      <c r="BI573" s="13">
        <f t="shared" si="888"/>
        <v>2.6014683236230289E-4</v>
      </c>
      <c r="BJ573" s="14">
        <f t="shared" si="889"/>
        <v>0.58174539833244265</v>
      </c>
      <c r="BK573" s="14">
        <f t="shared" si="890"/>
        <v>0.19322882205911432</v>
      </c>
      <c r="BL573" s="14">
        <f t="shared" si="891"/>
        <v>0.20828692802525367</v>
      </c>
      <c r="BM573" s="14">
        <f t="shared" si="892"/>
        <v>0.75411601544915641</v>
      </c>
      <c r="BN573" s="14">
        <f t="shared" si="893"/>
        <v>0.22960976415673365</v>
      </c>
    </row>
    <row r="574" spans="1:66" x14ac:dyDescent="0.25">
      <c r="A574" t="s">
        <v>345</v>
      </c>
      <c r="B574" t="s">
        <v>223</v>
      </c>
      <c r="C574" t="s">
        <v>222</v>
      </c>
      <c r="D574" s="11">
        <v>44430</v>
      </c>
      <c r="E574" s="10">
        <f>VLOOKUP(A574,home!$A$2:$E$405,3,FALSE)</f>
        <v>1.8603000000000001</v>
      </c>
      <c r="F574" s="10">
        <f>VLOOKUP(B574,home!$B$2:$E$405,3,FALSE)</f>
        <v>1.3439000000000001</v>
      </c>
      <c r="G574" s="10">
        <f>VLOOKUP(C574,away!$B$2:$E$405,4,FALSE)</f>
        <v>1.2543</v>
      </c>
      <c r="H574" s="10">
        <f>VLOOKUP(A574,away!$A$2:$E$405,3,FALSE)</f>
        <v>1.2059</v>
      </c>
      <c r="I574" s="10">
        <f>VLOOKUP(C574,away!$B$2:$E$405,3,FALSE)</f>
        <v>0.73709999999999998</v>
      </c>
      <c r="J574" s="10">
        <f>VLOOKUP(B574,home!$B$2:$E$405,4,FALSE)</f>
        <v>0.82930000000000004</v>
      </c>
      <c r="K574" s="12">
        <f t="shared" si="838"/>
        <v>3.1358217083310005</v>
      </c>
      <c r="L574" s="12">
        <f t="shared" si="839"/>
        <v>0.73713897047699994</v>
      </c>
      <c r="M574" s="13">
        <f t="shared" si="840"/>
        <v>2.0796705820994459E-2</v>
      </c>
      <c r="N574" s="13">
        <f t="shared" si="841"/>
        <v>6.5214761575248109E-2</v>
      </c>
      <c r="O574" s="13">
        <f t="shared" si="842"/>
        <v>1.5330062318200888E-2</v>
      </c>
      <c r="P574" s="13">
        <f t="shared" si="843"/>
        <v>4.8072342207481404E-2</v>
      </c>
      <c r="Q574" s="13">
        <f t="shared" si="844"/>
        <v>0.10225093252564675</v>
      </c>
      <c r="R574" s="13">
        <f t="shared" si="845"/>
        <v>5.650193177293426E-3</v>
      </c>
      <c r="S574" s="13">
        <f t="shared" si="846"/>
        <v>2.7780242039345891E-2</v>
      </c>
      <c r="T574" s="13">
        <f t="shared" si="847"/>
        <v>7.537314713226842E-2</v>
      </c>
      <c r="U574" s="13">
        <f t="shared" si="848"/>
        <v>1.7717998421620435E-2</v>
      </c>
      <c r="V574" s="13">
        <f t="shared" si="849"/>
        <v>7.1350044752116282E-3</v>
      </c>
      <c r="W574" s="13">
        <f t="shared" si="850"/>
        <v>0.10688023130367046</v>
      </c>
      <c r="X574" s="13">
        <f t="shared" si="851"/>
        <v>7.8785583667531259E-2</v>
      </c>
      <c r="Y574" s="13">
        <f t="shared" si="852"/>
        <v>2.903796201655676E-2</v>
      </c>
      <c r="Z574" s="13">
        <f t="shared" si="853"/>
        <v>1.3883258605687486E-3</v>
      </c>
      <c r="AA574" s="13">
        <f t="shared" si="854"/>
        <v>4.3535423718088001E-3</v>
      </c>
      <c r="AB574" s="13">
        <f t="shared" si="855"/>
        <v>6.8259663388284359E-3</v>
      </c>
      <c r="AC574" s="13">
        <f t="shared" si="856"/>
        <v>1.0308014035269313E-3</v>
      </c>
      <c r="AD574" s="13">
        <f t="shared" si="857"/>
        <v>8.3789337378372103E-2</v>
      </c>
      <c r="AE574" s="13">
        <f t="shared" si="858"/>
        <v>6.1764385892043222E-2</v>
      </c>
      <c r="AF574" s="13">
        <f t="shared" si="859"/>
        <v>2.2764467914302436E-2</v>
      </c>
      <c r="AG574" s="13">
        <f t="shared" si="860"/>
        <v>5.5935254806018667E-3</v>
      </c>
      <c r="AH574" s="13">
        <f t="shared" si="861"/>
        <v>2.5584727388656053E-4</v>
      </c>
      <c r="AI574" s="13">
        <f t="shared" si="862"/>
        <v>8.0229143547078357E-4</v>
      </c>
      <c r="AJ574" s="13">
        <f t="shared" si="863"/>
        <v>1.2579214498786621E-3</v>
      </c>
      <c r="AK574" s="13">
        <f t="shared" si="864"/>
        <v>1.3148724633015713E-3</v>
      </c>
      <c r="AL574" s="13">
        <f t="shared" si="865"/>
        <v>9.5309398026440398E-5</v>
      </c>
      <c r="AM574" s="13">
        <f t="shared" si="866"/>
        <v>5.2549684615553864E-2</v>
      </c>
      <c r="AN574" s="13">
        <f t="shared" si="867"/>
        <v>3.8736420416400415E-2</v>
      </c>
      <c r="AO574" s="13">
        <f t="shared" si="868"/>
        <v>1.4277062532854819E-2</v>
      </c>
      <c r="AP574" s="13">
        <f t="shared" si="869"/>
        <v>3.5080597256347845E-3</v>
      </c>
      <c r="AQ574" s="13">
        <f t="shared" si="870"/>
        <v>6.4648188363156274E-4</v>
      </c>
      <c r="AR574" s="13">
        <f t="shared" si="871"/>
        <v>3.7718999214417263E-5</v>
      </c>
      <c r="AS574" s="13">
        <f t="shared" si="872"/>
        <v>1.1828005655308962E-4</v>
      </c>
      <c r="AT574" s="13">
        <f t="shared" si="873"/>
        <v>1.8545258450089846E-4</v>
      </c>
      <c r="AU574" s="13">
        <f t="shared" si="874"/>
        <v>1.9384874678133549E-4</v>
      </c>
      <c r="AV574" s="13">
        <f t="shared" si="875"/>
        <v>1.519687770724178E-4</v>
      </c>
      <c r="AW574" s="13">
        <f t="shared" si="876"/>
        <v>6.1197539287565376E-6</v>
      </c>
      <c r="AX574" s="13">
        <f t="shared" si="877"/>
        <v>2.746440696390022E-2</v>
      </c>
      <c r="AY574" s="13">
        <f t="shared" si="878"/>
        <v>2.0245084674130755E-2</v>
      </c>
      <c r="AZ574" s="13">
        <f t="shared" si="879"/>
        <v>7.4617204369542165E-3</v>
      </c>
      <c r="BA574" s="13">
        <f t="shared" si="880"/>
        <v>1.8334416402945408E-3</v>
      </c>
      <c r="BB574" s="13">
        <f t="shared" si="881"/>
        <v>3.378753207890949E-4</v>
      </c>
      <c r="BC574" s="13">
        <f t="shared" si="882"/>
        <v>4.9812213223211911E-5</v>
      </c>
      <c r="BD574" s="13">
        <f t="shared" si="883"/>
        <v>4.6340240413897176E-6</v>
      </c>
      <c r="BE574" s="13">
        <f t="shared" si="884"/>
        <v>1.4531473185917632E-5</v>
      </c>
      <c r="BF574" s="13">
        <f t="shared" si="885"/>
        <v>2.2784054535215185E-5</v>
      </c>
      <c r="BG574" s="13">
        <f t="shared" si="886"/>
        <v>2.3815577605108381E-5</v>
      </c>
      <c r="BH574" s="13">
        <f t="shared" si="887"/>
        <v>1.8670351312635124E-5</v>
      </c>
      <c r="BI574" s="13">
        <f t="shared" si="888"/>
        <v>1.1709378589665479E-5</v>
      </c>
      <c r="BJ574" s="14">
        <f t="shared" si="889"/>
        <v>0.79856438530960894</v>
      </c>
      <c r="BK574" s="14">
        <f t="shared" si="890"/>
        <v>0.12515549001871751</v>
      </c>
      <c r="BL574" s="14">
        <f t="shared" si="891"/>
        <v>5.4292109273681652E-2</v>
      </c>
      <c r="BM574" s="14">
        <f t="shared" si="892"/>
        <v>0.70184634791750999</v>
      </c>
      <c r="BN574" s="14">
        <f t="shared" si="893"/>
        <v>0.25731499762486504</v>
      </c>
    </row>
    <row r="575" spans="1:66" x14ac:dyDescent="0.25">
      <c r="A575" t="s">
        <v>346</v>
      </c>
      <c r="B575" t="s">
        <v>237</v>
      </c>
      <c r="C575" t="s">
        <v>240</v>
      </c>
      <c r="D575" s="11">
        <v>44430</v>
      </c>
      <c r="E575" s="10">
        <f>VLOOKUP(A575,home!$A$2:$E$405,3,FALSE)</f>
        <v>1.4510000000000001</v>
      </c>
      <c r="F575" s="10">
        <f>VLOOKUP(B575,home!$B$2:$E$405,3,FALSE)</f>
        <v>1.6081000000000001</v>
      </c>
      <c r="G575" s="10">
        <f>VLOOKUP(C575,away!$B$2:$E$405,4,FALSE)</f>
        <v>0.68920000000000003</v>
      </c>
      <c r="H575" s="10">
        <f>VLOOKUP(A575,away!$A$2:$E$405,3,FALSE)</f>
        <v>1.0980000000000001</v>
      </c>
      <c r="I575" s="10">
        <f>VLOOKUP(C575,away!$B$2:$E$405,3,FALSE)</f>
        <v>1.8214999999999999</v>
      </c>
      <c r="J575" s="10">
        <f>VLOOKUP(B575,home!$B$2:$E$405,4,FALSE)</f>
        <v>2.1251000000000002</v>
      </c>
      <c r="K575" s="12">
        <f t="shared" si="838"/>
        <v>1.6081469565200002</v>
      </c>
      <c r="L575" s="12">
        <f t="shared" si="839"/>
        <v>4.2502148757000002</v>
      </c>
      <c r="M575" s="13">
        <f t="shared" si="840"/>
        <v>2.8559183260932343E-3</v>
      </c>
      <c r="N575" s="13">
        <f t="shared" si="841"/>
        <v>4.5927363641765275E-3</v>
      </c>
      <c r="O575" s="13">
        <f t="shared" si="842"/>
        <v>1.2138266553345706E-2</v>
      </c>
      <c r="P575" s="13">
        <f t="shared" si="843"/>
        <v>1.952011641519141E-2</v>
      </c>
      <c r="Q575" s="13">
        <f t="shared" si="844"/>
        <v>3.6928975030746081E-3</v>
      </c>
      <c r="R575" s="13">
        <f t="shared" si="845"/>
        <v>2.5795120535120848E-2</v>
      </c>
      <c r="S575" s="13">
        <f t="shared" si="846"/>
        <v>3.335485309412399E-2</v>
      </c>
      <c r="T575" s="13">
        <f t="shared" si="847"/>
        <v>1.5695607902003084E-2</v>
      </c>
      <c r="U575" s="13">
        <f t="shared" si="848"/>
        <v>4.1482344581621151E-2</v>
      </c>
      <c r="V575" s="13">
        <f t="shared" si="849"/>
        <v>2.5331047128040015E-2</v>
      </c>
      <c r="W575" s="13">
        <f t="shared" si="850"/>
        <v>1.9795739601032457E-3</v>
      </c>
      <c r="X575" s="13">
        <f t="shared" si="851"/>
        <v>8.4136146927791741E-3</v>
      </c>
      <c r="Y575" s="13">
        <f t="shared" si="852"/>
        <v>1.7879835162829066E-2</v>
      </c>
      <c r="Z575" s="13">
        <f t="shared" si="853"/>
        <v>3.6544935006281733E-2</v>
      </c>
      <c r="AA575" s="13">
        <f t="shared" si="854"/>
        <v>5.8769626006573178E-2</v>
      </c>
      <c r="AB575" s="13">
        <f t="shared" si="855"/>
        <v>4.7255097599144667E-2</v>
      </c>
      <c r="AC575" s="13">
        <f t="shared" si="856"/>
        <v>1.0821059384391757E-2</v>
      </c>
      <c r="AD575" s="13">
        <f t="shared" si="857"/>
        <v>7.9586145978657007E-4</v>
      </c>
      <c r="AE575" s="13">
        <f t="shared" si="858"/>
        <v>3.3825822153811975E-3</v>
      </c>
      <c r="AF575" s="13">
        <f t="shared" si="859"/>
        <v>7.1883506250457144E-3</v>
      </c>
      <c r="AG575" s="13">
        <f t="shared" si="860"/>
        <v>1.0184011586105565E-2</v>
      </c>
      <c r="AH575" s="13">
        <f t="shared" si="861"/>
        <v>3.8830956598797081E-2</v>
      </c>
      <c r="AI575" s="13">
        <f t="shared" si="862"/>
        <v>6.2445884673115737E-2</v>
      </c>
      <c r="AJ575" s="13">
        <f t="shared" si="863"/>
        <v>5.0211079692135015E-2</v>
      </c>
      <c r="AK575" s="13">
        <f t="shared" si="864"/>
        <v>2.6915598330163364E-2</v>
      </c>
      <c r="AL575" s="13">
        <f t="shared" si="865"/>
        <v>2.9584647010263399E-3</v>
      </c>
      <c r="AM575" s="13">
        <f t="shared" si="866"/>
        <v>2.5597243687346745E-4</v>
      </c>
      <c r="AN575" s="13">
        <f t="shared" si="867"/>
        <v>1.0879378589687906E-3</v>
      </c>
      <c r="AO575" s="13">
        <f t="shared" si="868"/>
        <v>2.3119848360131814E-3</v>
      </c>
      <c r="AP575" s="13">
        <f t="shared" si="869"/>
        <v>3.2754774474720171E-3</v>
      </c>
      <c r="AQ575" s="13">
        <f t="shared" si="870"/>
        <v>3.4803707430663589E-3</v>
      </c>
      <c r="AR575" s="13">
        <f t="shared" si="871"/>
        <v>3.3007981874773683E-2</v>
      </c>
      <c r="AS575" s="13">
        <f t="shared" si="872"/>
        <v>5.3081685592784623E-2</v>
      </c>
      <c r="AT575" s="13">
        <f t="shared" si="873"/>
        <v>4.2681575566494073E-2</v>
      </c>
      <c r="AU575" s="13">
        <f t="shared" si="874"/>
        <v>2.2879415282245279E-2</v>
      </c>
      <c r="AV575" s="13">
        <f t="shared" si="875"/>
        <v>9.198365513274985E-3</v>
      </c>
      <c r="AW575" s="13">
        <f t="shared" si="876"/>
        <v>5.6169493954047033E-4</v>
      </c>
      <c r="AX575" s="13">
        <f t="shared" si="877"/>
        <v>6.8606882551845719E-5</v>
      </c>
      <c r="AY575" s="13">
        <f t="shared" si="878"/>
        <v>2.9159399279725742E-4</v>
      </c>
      <c r="AZ575" s="13">
        <f t="shared" si="879"/>
        <v>6.1966856292583114E-4</v>
      </c>
      <c r="BA575" s="13">
        <f t="shared" si="880"/>
        <v>8.7790818138366985E-4</v>
      </c>
      <c r="BB575" s="13">
        <f t="shared" si="881"/>
        <v>9.3282460300390198E-4</v>
      </c>
      <c r="BC575" s="13">
        <f t="shared" si="882"/>
        <v>7.9294100082122614E-4</v>
      </c>
      <c r="BD575" s="13">
        <f t="shared" si="883"/>
        <v>2.3381835930166517E-2</v>
      </c>
      <c r="BE575" s="13">
        <f t="shared" si="884"/>
        <v>3.7601428288947268E-2</v>
      </c>
      <c r="BF575" s="13">
        <f t="shared" si="885"/>
        <v>3.0234311231837802E-2</v>
      </c>
      <c r="BG575" s="13">
        <f t="shared" si="886"/>
        <v>1.6207071863319471E-2</v>
      </c>
      <c r="BH575" s="13">
        <f t="shared" si="887"/>
        <v>6.5158383227745358E-3</v>
      </c>
      <c r="BI575" s="13">
        <f t="shared" si="888"/>
        <v>2.0956851135892508E-3</v>
      </c>
      <c r="BJ575" s="14">
        <f t="shared" si="889"/>
        <v>8.7800358017162294E-2</v>
      </c>
      <c r="BK575" s="14">
        <f t="shared" si="890"/>
        <v>9.5133053041664015E-2</v>
      </c>
      <c r="BL575" s="14">
        <f t="shared" si="891"/>
        <v>0.64072916915022438</v>
      </c>
      <c r="BM575" s="14">
        <f t="shared" si="892"/>
        <v>0.79188256046507333</v>
      </c>
      <c r="BN575" s="14">
        <f t="shared" si="893"/>
        <v>6.8595055697002333E-2</v>
      </c>
    </row>
    <row r="576" spans="1:66" x14ac:dyDescent="0.25">
      <c r="A576" t="s">
        <v>346</v>
      </c>
      <c r="B576" t="s">
        <v>234</v>
      </c>
      <c r="C576" t="s">
        <v>235</v>
      </c>
      <c r="D576" s="11">
        <v>44430</v>
      </c>
      <c r="E576" s="10">
        <f>VLOOKUP(A576,home!$A$2:$E$405,3,FALSE)</f>
        <v>1.4510000000000001</v>
      </c>
      <c r="F576" s="10">
        <f>VLOOKUP(B576,home!$B$2:$E$405,3,FALSE)</f>
        <v>0.86150000000000004</v>
      </c>
      <c r="G576" s="10">
        <f>VLOOKUP(C576,away!$B$2:$E$405,4,FALSE)</f>
        <v>0.91890000000000005</v>
      </c>
      <c r="H576" s="10">
        <f>VLOOKUP(A576,away!$A$2:$E$405,3,FALSE)</f>
        <v>1.0980000000000001</v>
      </c>
      <c r="I576" s="10">
        <f>VLOOKUP(C576,away!$B$2:$E$405,3,FALSE)</f>
        <v>0.60719999999999996</v>
      </c>
      <c r="J576" s="10">
        <f>VLOOKUP(B576,home!$B$2:$E$405,4,FALSE)</f>
        <v>0.22770000000000001</v>
      </c>
      <c r="K576" s="12">
        <f t="shared" si="838"/>
        <v>1.1486585398500002</v>
      </c>
      <c r="L576" s="12">
        <f t="shared" si="839"/>
        <v>0.15180886512000002</v>
      </c>
      <c r="M576" s="13">
        <f t="shared" si="840"/>
        <v>0.27240444008448478</v>
      </c>
      <c r="N576" s="13">
        <f t="shared" si="841"/>
        <v>0.31289968639610105</v>
      </c>
      <c r="O576" s="13">
        <f t="shared" si="842"/>
        <v>4.1353408902874672E-2</v>
      </c>
      <c r="P576" s="13">
        <f t="shared" si="843"/>
        <v>4.7500946288196011E-2</v>
      </c>
      <c r="Q576" s="13">
        <f t="shared" si="844"/>
        <v>0.17970744844763423</v>
      </c>
      <c r="R576" s="13">
        <f t="shared" si="845"/>
        <v>3.1389070371943542E-3</v>
      </c>
      <c r="S576" s="13">
        <f t="shared" si="846"/>
        <v>2.0707627760897466E-3</v>
      </c>
      <c r="T576" s="13">
        <f t="shared" si="847"/>
        <v>2.7281183802446263E-2</v>
      </c>
      <c r="U576" s="13">
        <f t="shared" si="848"/>
        <v>3.6055323740685563E-3</v>
      </c>
      <c r="V576" s="13">
        <f t="shared" si="849"/>
        <v>4.0121385267406056E-5</v>
      </c>
      <c r="W576" s="13">
        <f t="shared" si="850"/>
        <v>6.8807498444676249E-2</v>
      </c>
      <c r="X576" s="13">
        <f t="shared" si="851"/>
        <v>1.0445588250632468E-2</v>
      </c>
      <c r="Y576" s="13">
        <f t="shared" si="852"/>
        <v>7.9286644891966049E-4</v>
      </c>
      <c r="Z576" s="13">
        <f t="shared" si="853"/>
        <v>1.5883797167788558E-4</v>
      </c>
      <c r="AA576" s="13">
        <f t="shared" si="854"/>
        <v>1.824505926202557E-4</v>
      </c>
      <c r="AB576" s="13">
        <f t="shared" si="855"/>
        <v>1.0478671565697508E-4</v>
      </c>
      <c r="AC576" s="13">
        <f t="shared" si="856"/>
        <v>4.3726429486703621E-7</v>
      </c>
      <c r="AD576" s="13">
        <f t="shared" si="857"/>
        <v>1.975908017354824E-2</v>
      </c>
      <c r="AE576" s="13">
        <f t="shared" si="858"/>
        <v>2.9996035369614514E-3</v>
      </c>
      <c r="AF576" s="13">
        <f t="shared" si="859"/>
        <v>2.2768320437802794E-4</v>
      </c>
      <c r="AG576" s="13">
        <f t="shared" si="860"/>
        <v>1.1521442954504484E-5</v>
      </c>
      <c r="AH576" s="13">
        <f t="shared" si="861"/>
        <v>6.0282530545956256E-6</v>
      </c>
      <c r="AI576" s="13">
        <f t="shared" si="862"/>
        <v>6.9244043515381136E-6</v>
      </c>
      <c r="AJ576" s="13">
        <f t="shared" si="863"/>
        <v>3.9768880958843792E-6</v>
      </c>
      <c r="AK576" s="13">
        <f t="shared" si="864"/>
        <v>1.5226954911217996E-6</v>
      </c>
      <c r="AL576" s="13">
        <f t="shared" si="865"/>
        <v>3.049945555627969E-9</v>
      </c>
      <c r="AM576" s="13">
        <f t="shared" si="866"/>
        <v>4.5392872361854006E-3</v>
      </c>
      <c r="AN576" s="13">
        <f t="shared" si="867"/>
        <v>6.8910404377900707E-4</v>
      </c>
      <c r="AO576" s="13">
        <f t="shared" si="868"/>
        <v>5.2306051417846926E-5</v>
      </c>
      <c r="AP576" s="13">
        <f t="shared" si="869"/>
        <v>2.6468407682172376E-6</v>
      </c>
      <c r="AQ576" s="13">
        <f t="shared" si="870"/>
        <v>1.0045347329410191E-7</v>
      </c>
      <c r="AR576" s="13">
        <f t="shared" si="871"/>
        <v>1.8302845097486714E-7</v>
      </c>
      <c r="AS576" s="13">
        <f t="shared" si="872"/>
        <v>2.1023719324779818E-7</v>
      </c>
      <c r="AT576" s="13">
        <f t="shared" si="873"/>
        <v>1.207453737090891E-7</v>
      </c>
      <c r="AU576" s="13">
        <f t="shared" si="874"/>
        <v>4.6231734886108305E-8</v>
      </c>
      <c r="AV576" s="13">
        <f t="shared" si="875"/>
        <v>1.3276119272252366E-8</v>
      </c>
      <c r="AW576" s="13">
        <f t="shared" si="876"/>
        <v>1.4773305046683317E-11</v>
      </c>
      <c r="AX576" s="13">
        <f t="shared" si="877"/>
        <v>8.6901517477941035E-4</v>
      </c>
      <c r="AY576" s="13">
        <f t="shared" si="878"/>
        <v>1.3192420745532072E-4</v>
      </c>
      <c r="AZ576" s="13">
        <f t="shared" si="879"/>
        <v>1.0013632107823843E-5</v>
      </c>
      <c r="BA576" s="13">
        <f t="shared" si="880"/>
        <v>5.0671937533931053E-7</v>
      </c>
      <c r="BB576" s="13">
        <f t="shared" si="881"/>
        <v>1.9231123326144006E-8</v>
      </c>
      <c r="BC576" s="13">
        <f t="shared" si="882"/>
        <v>5.8389100142493642E-10</v>
      </c>
      <c r="BD576" s="13">
        <f t="shared" si="883"/>
        <v>4.6308902378610236E-9</v>
      </c>
      <c r="BE576" s="13">
        <f t="shared" si="884"/>
        <v>5.3193116188270621E-9</v>
      </c>
      <c r="BF576" s="13">
        <f t="shared" si="885"/>
        <v>3.0550363585445175E-9</v>
      </c>
      <c r="BG576" s="13">
        <f t="shared" si="886"/>
        <v>1.1697312009314691E-9</v>
      </c>
      <c r="BH576" s="13">
        <f t="shared" si="887"/>
        <v>3.3590543331973206E-10</v>
      </c>
      <c r="BI576" s="13">
        <f t="shared" si="888"/>
        <v>7.7168128912944969E-11</v>
      </c>
      <c r="BJ576" s="14">
        <f t="shared" si="889"/>
        <v>0.62922708432260821</v>
      </c>
      <c r="BK576" s="14">
        <f t="shared" si="890"/>
        <v>0.32214863505573377</v>
      </c>
      <c r="BL576" s="14">
        <f t="shared" si="891"/>
        <v>4.8404125970323009E-2</v>
      </c>
      <c r="BM576" s="14">
        <f t="shared" si="892"/>
        <v>0.14280192197117555</v>
      </c>
      <c r="BN576" s="14">
        <f t="shared" si="893"/>
        <v>0.85700483715648501</v>
      </c>
    </row>
    <row r="577" spans="1:66" x14ac:dyDescent="0.25">
      <c r="A577" t="s">
        <v>347</v>
      </c>
      <c r="B577" t="s">
        <v>259</v>
      </c>
      <c r="C577" t="s">
        <v>253</v>
      </c>
      <c r="D577" s="11">
        <v>44430</v>
      </c>
      <c r="E577" s="10">
        <f>VLOOKUP(A577,home!$A$2:$E$405,3,FALSE)</f>
        <v>1.1607000000000001</v>
      </c>
      <c r="F577" s="10">
        <f>VLOOKUP(B577,home!$B$2:$E$405,3,FALSE)</f>
        <v>0.86150000000000004</v>
      </c>
      <c r="G577" s="10">
        <f>VLOOKUP(C577,away!$B$2:$E$405,4,FALSE)</f>
        <v>2.2974999999999999</v>
      </c>
      <c r="H577" s="10">
        <f>VLOOKUP(A577,away!$A$2:$E$405,3,FALSE)</f>
        <v>0.83930000000000005</v>
      </c>
      <c r="I577" s="10">
        <f>VLOOKUP(C577,away!$B$2:$E$405,3,FALSE)</f>
        <v>0.79430000000000001</v>
      </c>
      <c r="J577" s="10">
        <f>VLOOKUP(B577,home!$B$2:$E$405,4,FALSE)</f>
        <v>0.2979</v>
      </c>
      <c r="K577" s="12">
        <f t="shared" si="838"/>
        <v>2.2973691573749999</v>
      </c>
      <c r="L577" s="12">
        <f t="shared" si="839"/>
        <v>0.19859681942100002</v>
      </c>
      <c r="M577" s="13">
        <f t="shared" si="840"/>
        <v>8.2416800210738161E-2</v>
      </c>
      <c r="N577" s="13">
        <f t="shared" si="841"/>
        <v>0.18934181485368723</v>
      </c>
      <c r="O577" s="13">
        <f t="shared" si="842"/>
        <v>1.6367714388708602E-2</v>
      </c>
      <c r="P577" s="13">
        <f t="shared" si="843"/>
        <v>3.7602682213342141E-2</v>
      </c>
      <c r="Q577" s="13">
        <f t="shared" si="844"/>
        <v>0.21749402282313438</v>
      </c>
      <c r="R577" s="13">
        <f t="shared" si="845"/>
        <v>1.6252880093944331E-3</v>
      </c>
      <c r="S577" s="13">
        <f t="shared" si="846"/>
        <v>4.2890578923900384E-3</v>
      </c>
      <c r="T577" s="13">
        <f t="shared" si="847"/>
        <v>4.3193621175752879E-2</v>
      </c>
      <c r="U577" s="13">
        <f t="shared" si="848"/>
        <v>3.7338865446341794E-3</v>
      </c>
      <c r="V577" s="13">
        <f t="shared" si="849"/>
        <v>2.1743150602220751E-4</v>
      </c>
      <c r="W577" s="13">
        <f t="shared" si="850"/>
        <v>0.1665546866490944</v>
      </c>
      <c r="X577" s="13">
        <f t="shared" si="851"/>
        <v>3.3077231028171443E-2</v>
      </c>
      <c r="Y577" s="13">
        <f t="shared" si="852"/>
        <v>3.2845164387242313E-3</v>
      </c>
      <c r="Z577" s="13">
        <f t="shared" si="853"/>
        <v>1.0759234310294098E-4</v>
      </c>
      <c r="AA577" s="13">
        <f t="shared" si="854"/>
        <v>2.4717933061440536E-4</v>
      </c>
      <c r="AB577" s="13">
        <f t="shared" si="855"/>
        <v>2.8393108524706658E-4</v>
      </c>
      <c r="AC577" s="13">
        <f t="shared" si="856"/>
        <v>6.2001981113192035E-6</v>
      </c>
      <c r="AD577" s="13">
        <f t="shared" si="857"/>
        <v>9.56594000309718E-2</v>
      </c>
      <c r="AE577" s="13">
        <f t="shared" si="858"/>
        <v>1.8997652593872111E-2</v>
      </c>
      <c r="AF577" s="13">
        <f t="shared" si="859"/>
        <v>1.8864366908040561E-3</v>
      </c>
      <c r="AG577" s="13">
        <f t="shared" si="860"/>
        <v>1.2488010894425405E-4</v>
      </c>
      <c r="AH577" s="13">
        <f t="shared" si="861"/>
        <v>5.3418742835742583E-6</v>
      </c>
      <c r="AI577" s="13">
        <f t="shared" si="862"/>
        <v>1.2272257221658173E-5</v>
      </c>
      <c r="AJ577" s="13">
        <f t="shared" si="863"/>
        <v>1.4096952616205051E-5</v>
      </c>
      <c r="AK577" s="13">
        <f t="shared" si="864"/>
        <v>1.07953013844821E-5</v>
      </c>
      <c r="AL577" s="13">
        <f t="shared" si="865"/>
        <v>1.1315366704048463E-7</v>
      </c>
      <c r="AM577" s="13">
        <f t="shared" si="866"/>
        <v>4.395299104883036E-2</v>
      </c>
      <c r="AN577" s="13">
        <f t="shared" si="867"/>
        <v>8.728924226337394E-3</v>
      </c>
      <c r="AO577" s="13">
        <f t="shared" si="868"/>
        <v>8.6676829415875982E-4</v>
      </c>
      <c r="AP577" s="13">
        <f t="shared" si="869"/>
        <v>5.7379142131631843E-5</v>
      </c>
      <c r="AQ577" s="13">
        <f t="shared" si="870"/>
        <v>2.8488287821118936E-6</v>
      </c>
      <c r="AR577" s="13">
        <f t="shared" si="871"/>
        <v>2.1217584849293613E-7</v>
      </c>
      <c r="AS577" s="13">
        <f t="shared" si="872"/>
        <v>4.8744625026754228E-7</v>
      </c>
      <c r="AT577" s="13">
        <f t="shared" si="873"/>
        <v>5.599219906213736E-7</v>
      </c>
      <c r="AU577" s="13">
        <f t="shared" si="874"/>
        <v>4.2878250392985253E-7</v>
      </c>
      <c r="AV577" s="13">
        <f t="shared" si="875"/>
        <v>2.4626792493761701E-7</v>
      </c>
      <c r="AW577" s="13">
        <f t="shared" si="876"/>
        <v>1.4340662246714348E-9</v>
      </c>
      <c r="AX577" s="13">
        <f t="shared" si="877"/>
        <v>1.6829374334993714E-2</v>
      </c>
      <c r="AY577" s="13">
        <f t="shared" si="878"/>
        <v>3.3422602157751591E-3</v>
      </c>
      <c r="AZ577" s="13">
        <f t="shared" si="879"/>
        <v>3.3188112426514593E-4</v>
      </c>
      <c r="BA577" s="13">
        <f t="shared" si="880"/>
        <v>2.1970178568307891E-5</v>
      </c>
      <c r="BB577" s="13">
        <f t="shared" si="881"/>
        <v>1.0908018964443411E-6</v>
      </c>
      <c r="BC577" s="13">
        <f t="shared" si="882"/>
        <v>4.3325957450448233E-8</v>
      </c>
      <c r="BD577" s="13">
        <f t="shared" si="883"/>
        <v>7.0229081114415249E-9</v>
      </c>
      <c r="BE577" s="13">
        <f t="shared" si="884"/>
        <v>1.6134212490304468E-8</v>
      </c>
      <c r="BF577" s="13">
        <f t="shared" si="885"/>
        <v>1.8533121076879989E-8</v>
      </c>
      <c r="BG577" s="13">
        <f t="shared" si="886"/>
        <v>1.4192473583973544E-8</v>
      </c>
      <c r="BH577" s="13">
        <f t="shared" si="887"/>
        <v>8.1513377696700628E-9</v>
      </c>
      <c r="BI577" s="13">
        <f t="shared" si="888"/>
        <v>3.7453263966771861E-9</v>
      </c>
      <c r="BJ577" s="14">
        <f t="shared" si="889"/>
        <v>0.84374979391485339</v>
      </c>
      <c r="BK577" s="14">
        <f t="shared" si="890"/>
        <v>0.12787454539004608</v>
      </c>
      <c r="BL577" s="14">
        <f t="shared" si="891"/>
        <v>2.230250811800228E-2</v>
      </c>
      <c r="BM577" s="14">
        <f t="shared" si="892"/>
        <v>0.44584385848529057</v>
      </c>
      <c r="BN577" s="14">
        <f t="shared" si="893"/>
        <v>0.54484832249900494</v>
      </c>
    </row>
    <row r="578" spans="1:66" x14ac:dyDescent="0.25">
      <c r="A578" t="s">
        <v>347</v>
      </c>
      <c r="B578" t="s">
        <v>251</v>
      </c>
      <c r="C578" t="s">
        <v>323</v>
      </c>
      <c r="D578" s="11">
        <v>44430</v>
      </c>
      <c r="E578" s="10">
        <f>VLOOKUP(A578,home!$A$2:$E$405,3,FALSE)</f>
        <v>1.1607000000000001</v>
      </c>
      <c r="F578" s="10">
        <f>VLOOKUP(B578,home!$B$2:$E$405,3,FALSE)</f>
        <v>0.57440000000000002</v>
      </c>
      <c r="G578" s="10">
        <f>VLOOKUP(C578,away!$B$2:$E$405,4,FALSE)</f>
        <v>0</v>
      </c>
      <c r="H578" s="10">
        <f>VLOOKUP(A578,away!$A$2:$E$405,3,FALSE)</f>
        <v>0.83930000000000005</v>
      </c>
      <c r="I578" s="10">
        <f>VLOOKUP(C578,away!$B$2:$E$405,3,FALSE)</f>
        <v>1.9858</v>
      </c>
      <c r="J578" s="10">
        <f>VLOOKUP(B578,home!$B$2:$E$405,4,FALSE)</f>
        <v>1.1915</v>
      </c>
      <c r="K578" s="12">
        <f t="shared" si="838"/>
        <v>0</v>
      </c>
      <c r="L578" s="12">
        <f t="shared" si="839"/>
        <v>1.9858515315100003</v>
      </c>
      <c r="M578" s="13">
        <f t="shared" si="840"/>
        <v>0.13726367998878364</v>
      </c>
      <c r="N578" s="13">
        <f t="shared" si="841"/>
        <v>0</v>
      </c>
      <c r="O578" s="13">
        <f t="shared" si="842"/>
        <v>0.27258528912642455</v>
      </c>
      <c r="P578" s="13">
        <f t="shared" si="843"/>
        <v>0</v>
      </c>
      <c r="Q578" s="13">
        <f t="shared" si="844"/>
        <v>0</v>
      </c>
      <c r="R578" s="13">
        <f t="shared" si="845"/>
        <v>0.27065695693940328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0.17916151081731671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8.8947040161053453E-2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3.5327123185421895E-2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1.1692403613602078E-2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0.13726367998878364</v>
      </c>
      <c r="BL578" s="14">
        <f t="shared" si="891"/>
        <v>0.6792088130259053</v>
      </c>
      <c r="BM578" s="14">
        <f t="shared" si="892"/>
        <v>0.31512807777739416</v>
      </c>
      <c r="BN578" s="14">
        <f t="shared" si="893"/>
        <v>0.68050592605461147</v>
      </c>
    </row>
    <row r="579" spans="1:66" x14ac:dyDescent="0.25">
      <c r="A579" t="s">
        <v>348</v>
      </c>
      <c r="B579" t="s">
        <v>267</v>
      </c>
      <c r="C579" t="s">
        <v>266</v>
      </c>
      <c r="D579" s="11">
        <v>44430</v>
      </c>
      <c r="E579" s="10">
        <f>VLOOKUP(A579,home!$A$2:$E$405,3,FALSE)</f>
        <v>1.2707999999999999</v>
      </c>
      <c r="F579" s="10">
        <f>VLOOKUP(B579,home!$B$2:$E$405,3,FALSE)</f>
        <v>1.5738000000000001</v>
      </c>
      <c r="G579" s="10">
        <f>VLOOKUP(C579,away!$B$2:$E$405,4,FALSE)</f>
        <v>1.3115000000000001</v>
      </c>
      <c r="H579" s="10">
        <f>VLOOKUP(A579,away!$A$2:$E$405,3,FALSE)</f>
        <v>1.2917000000000001</v>
      </c>
      <c r="I579" s="10">
        <f>VLOOKUP(C579,away!$B$2:$E$405,3,FALSE)</f>
        <v>1.5483</v>
      </c>
      <c r="J579" s="10">
        <f>VLOOKUP(B579,home!$B$2:$E$405,4,FALSE)</f>
        <v>0.7742</v>
      </c>
      <c r="K579" s="12">
        <f t="shared" si="838"/>
        <v>2.6229803799600004</v>
      </c>
      <c r="L579" s="12">
        <f t="shared" si="839"/>
        <v>1.5483528589620001</v>
      </c>
      <c r="M579" s="13">
        <f t="shared" si="840"/>
        <v>1.5431672296575419E-2</v>
      </c>
      <c r="N579" s="13">
        <f t="shared" si="841"/>
        <v>4.0476973663889602E-2</v>
      </c>
      <c r="O579" s="13">
        <f t="shared" si="842"/>
        <v>2.3893673918967247E-2</v>
      </c>
      <c r="P579" s="13">
        <f t="shared" si="843"/>
        <v>6.2672637894613054E-2</v>
      </c>
      <c r="Q579" s="13">
        <f t="shared" si="844"/>
        <v>5.3085153880270047E-2</v>
      </c>
      <c r="R579" s="13">
        <f t="shared" si="845"/>
        <v>1.849791916176936E-2</v>
      </c>
      <c r="S579" s="13">
        <f t="shared" si="846"/>
        <v>6.3633083070668825E-2</v>
      </c>
      <c r="T579" s="13">
        <f t="shared" si="847"/>
        <v>8.2194549778953852E-2</v>
      </c>
      <c r="U579" s="13">
        <f t="shared" si="848"/>
        <v>4.8519679031407165E-2</v>
      </c>
      <c r="V579" s="13">
        <f t="shared" si="849"/>
        <v>2.8714776386591215E-2</v>
      </c>
      <c r="W579" s="13">
        <f t="shared" si="850"/>
        <v>4.6413772365035272E-2</v>
      </c>
      <c r="X579" s="13">
        <f t="shared" si="851"/>
        <v>7.1864897136613842E-2</v>
      </c>
      <c r="Y579" s="13">
        <f t="shared" si="852"/>
        <v>5.5636109470243056E-2</v>
      </c>
      <c r="Z579" s="13">
        <f t="shared" si="853"/>
        <v>9.5471020063245156E-3</v>
      </c>
      <c r="AA579" s="13">
        <f t="shared" si="854"/>
        <v>2.5041861248065959E-2</v>
      </c>
      <c r="AB579" s="13">
        <f t="shared" si="855"/>
        <v>3.2842155365678839E-2</v>
      </c>
      <c r="AC579" s="13">
        <f t="shared" si="856"/>
        <v>7.288706094660387E-3</v>
      </c>
      <c r="AD579" s="13">
        <f t="shared" si="857"/>
        <v>3.0435603568354296E-2</v>
      </c>
      <c r="AE579" s="13">
        <f t="shared" si="858"/>
        <v>4.7125053799295429E-2</v>
      </c>
      <c r="AF579" s="13">
        <f t="shared" si="859"/>
        <v>3.6483105889438573E-2</v>
      </c>
      <c r="AG579" s="13">
        <f t="shared" si="860"/>
        <v>1.8829573769241867E-2</v>
      </c>
      <c r="AH579" s="13">
        <f t="shared" si="861"/>
        <v>3.6955706715736058E-3</v>
      </c>
      <c r="AI579" s="13">
        <f t="shared" si="862"/>
        <v>9.6934093642931703E-3</v>
      </c>
      <c r="AJ579" s="13">
        <f t="shared" si="863"/>
        <v>1.2712811288730764E-2</v>
      </c>
      <c r="AK579" s="13">
        <f t="shared" si="864"/>
        <v>1.1115151528158267E-2</v>
      </c>
      <c r="AL579" s="13">
        <f t="shared" si="865"/>
        <v>1.184064640595777E-3</v>
      </c>
      <c r="AM579" s="13">
        <f t="shared" si="866"/>
        <v>1.5966398202406782E-2</v>
      </c>
      <c r="AN579" s="13">
        <f t="shared" si="867"/>
        <v>2.4721618304022277E-2</v>
      </c>
      <c r="AO579" s="13">
        <f t="shared" si="868"/>
        <v>1.9138894189600106E-2</v>
      </c>
      <c r="AP579" s="13">
        <f t="shared" si="869"/>
        <v>9.8779205119461783E-3</v>
      </c>
      <c r="AQ579" s="13">
        <f t="shared" si="870"/>
        <v>3.823626616317815E-3</v>
      </c>
      <c r="AR579" s="13">
        <f t="shared" si="871"/>
        <v>1.1444094829654219E-3</v>
      </c>
      <c r="AS579" s="13">
        <f t="shared" si="872"/>
        <v>3.0017636204584695E-3</v>
      </c>
      <c r="AT579" s="13">
        <f t="shared" si="873"/>
        <v>3.9367835408701327E-3</v>
      </c>
      <c r="AU579" s="13">
        <f t="shared" si="874"/>
        <v>3.4420353292839382E-3</v>
      </c>
      <c r="AV579" s="13">
        <f t="shared" si="875"/>
        <v>2.2570977839602322E-3</v>
      </c>
      <c r="AW579" s="13">
        <f t="shared" si="876"/>
        <v>1.3357890951243778E-4</v>
      </c>
      <c r="AX579" s="13">
        <f t="shared" si="877"/>
        <v>6.9799248705902667E-3</v>
      </c>
      <c r="AY579" s="13">
        <f t="shared" si="878"/>
        <v>1.0807386628718408E-2</v>
      </c>
      <c r="AZ579" s="13">
        <f t="shared" si="879"/>
        <v>8.3668239922419212E-3</v>
      </c>
      <c r="BA579" s="13">
        <f t="shared" si="880"/>
        <v>4.3182652829398772E-3</v>
      </c>
      <c r="BB579" s="13">
        <f t="shared" si="881"/>
        <v>1.6715495991490787E-3</v>
      </c>
      <c r="BC579" s="13">
        <f t="shared" si="882"/>
        <v>5.1762972014785208E-4</v>
      </c>
      <c r="BD579" s="13">
        <f t="shared" si="883"/>
        <v>2.9532494912878915E-4</v>
      </c>
      <c r="BE579" s="13">
        <f t="shared" si="884"/>
        <v>7.7463154727749916E-4</v>
      </c>
      <c r="BF579" s="13">
        <f t="shared" si="885"/>
        <v>1.0159216751034691E-3</v>
      </c>
      <c r="BG579" s="13">
        <f t="shared" si="886"/>
        <v>8.8824754045749906E-4</v>
      </c>
      <c r="BH579" s="13">
        <f t="shared" si="887"/>
        <v>5.8246396779193662E-4</v>
      </c>
      <c r="BI579" s="13">
        <f t="shared" si="888"/>
        <v>3.0555831191038071E-4</v>
      </c>
      <c r="BJ579" s="14">
        <f t="shared" si="889"/>
        <v>0.5887348312394165</v>
      </c>
      <c r="BK579" s="14">
        <f t="shared" si="890"/>
        <v>0.1897323270124231</v>
      </c>
      <c r="BL579" s="14">
        <f t="shared" si="891"/>
        <v>0.20365646932785214</v>
      </c>
      <c r="BM579" s="14">
        <f t="shared" si="892"/>
        <v>0.76693889105072544</v>
      </c>
      <c r="BN579" s="14">
        <f t="shared" si="893"/>
        <v>0.21405803081608471</v>
      </c>
    </row>
    <row r="580" spans="1:66" x14ac:dyDescent="0.25">
      <c r="A580" t="s">
        <v>348</v>
      </c>
      <c r="B580" t="s">
        <v>327</v>
      </c>
      <c r="C580" t="s">
        <v>264</v>
      </c>
      <c r="D580" s="11">
        <v>44430</v>
      </c>
      <c r="E580" s="10">
        <f>VLOOKUP(A580,home!$A$2:$E$405,3,FALSE)</f>
        <v>1.2707999999999999</v>
      </c>
      <c r="F580" s="10">
        <f>VLOOKUP(B580,home!$B$2:$E$405,3,FALSE)</f>
        <v>0.78690000000000004</v>
      </c>
      <c r="G580" s="10">
        <f>VLOOKUP(C580,away!$B$2:$E$405,4,FALSE)</f>
        <v>0.78690000000000004</v>
      </c>
      <c r="H580" s="10">
        <f>VLOOKUP(A580,away!$A$2:$E$405,3,FALSE)</f>
        <v>1.2917000000000001</v>
      </c>
      <c r="I580" s="10">
        <f>VLOOKUP(C580,away!$B$2:$E$405,3,FALSE)</f>
        <v>1.0322</v>
      </c>
      <c r="J580" s="10">
        <f>VLOOKUP(B580,home!$B$2:$E$405,4,FALSE)</f>
        <v>1.0322</v>
      </c>
      <c r="K580" s="12">
        <f t="shared" si="838"/>
        <v>0.78689411398800013</v>
      </c>
      <c r="L580" s="12">
        <f t="shared" si="839"/>
        <v>1.3762247662280001</v>
      </c>
      <c r="M580" s="13">
        <f t="shared" si="840"/>
        <v>0.11496599612455601</v>
      </c>
      <c r="N580" s="13">
        <f t="shared" si="841"/>
        <v>9.0466065659180334E-2</v>
      </c>
      <c r="O580" s="13">
        <f t="shared" si="842"/>
        <v>0.15821905114068621</v>
      </c>
      <c r="P580" s="13">
        <f t="shared" si="843"/>
        <v>0.12450164006337235</v>
      </c>
      <c r="Q580" s="13">
        <f t="shared" si="844"/>
        <v>3.5593607291430483E-2</v>
      </c>
      <c r="R580" s="13">
        <f t="shared" si="845"/>
        <v>0.10887248833445345</v>
      </c>
      <c r="S580" s="13">
        <f t="shared" si="846"/>
        <v>3.3707050130013808E-2</v>
      </c>
      <c r="T580" s="13">
        <f t="shared" si="847"/>
        <v>4.8984803873860144E-2</v>
      </c>
      <c r="U580" s="13">
        <f t="shared" si="848"/>
        <v>8.567112024560862E-2</v>
      </c>
      <c r="V580" s="13">
        <f t="shared" si="849"/>
        <v>4.0558688504520792E-3</v>
      </c>
      <c r="W580" s="13">
        <f t="shared" si="850"/>
        <v>9.3361333577423374E-3</v>
      </c>
      <c r="X580" s="13">
        <f t="shared" si="851"/>
        <v>1.2848617947732378E-2</v>
      </c>
      <c r="Y580" s="13">
        <f t="shared" si="852"/>
        <v>8.8412931157354404E-3</v>
      </c>
      <c r="Z580" s="13">
        <f t="shared" si="853"/>
        <v>4.9944338268914638E-2</v>
      </c>
      <c r="AA580" s="13">
        <f t="shared" si="854"/>
        <v>3.9300905810834549E-2</v>
      </c>
      <c r="AB580" s="13">
        <f t="shared" si="855"/>
        <v>1.546282572847125E-2</v>
      </c>
      <c r="AC580" s="13">
        <f t="shared" si="856"/>
        <v>2.745172163863915E-4</v>
      </c>
      <c r="AD580" s="13">
        <f t="shared" si="857"/>
        <v>1.8366370966536169E-3</v>
      </c>
      <c r="AE580" s="13">
        <f t="shared" si="858"/>
        <v>2.527625458987796E-3</v>
      </c>
      <c r="AF580" s="13">
        <f t="shared" si="859"/>
        <v>1.7392903782037109E-3</v>
      </c>
      <c r="AG580" s="13">
        <f t="shared" si="860"/>
        <v>7.9788483138200426E-4</v>
      </c>
      <c r="AH580" s="13">
        <f t="shared" si="861"/>
        <v>1.7183658814637303E-2</v>
      </c>
      <c r="AI580" s="13">
        <f t="shared" si="862"/>
        <v>1.3521719978016105E-2</v>
      </c>
      <c r="AJ580" s="13">
        <f t="shared" si="863"/>
        <v>5.3200809308474126E-3</v>
      </c>
      <c r="AK580" s="13">
        <f t="shared" si="864"/>
        <v>1.3954467901412101E-3</v>
      </c>
      <c r="AL580" s="13">
        <f t="shared" si="865"/>
        <v>1.189146176012205E-5</v>
      </c>
      <c r="AM580" s="13">
        <f t="shared" si="866"/>
        <v>2.890477841777483E-4</v>
      </c>
      <c r="AN580" s="13">
        <f t="shared" si="867"/>
        <v>3.97794719208743E-4</v>
      </c>
      <c r="AO580" s="13">
        <f t="shared" si="868"/>
        <v>2.7372747222489263E-4</v>
      </c>
      <c r="AP580" s="13">
        <f t="shared" si="869"/>
        <v>1.2557017549096148E-4</v>
      </c>
      <c r="AQ580" s="13">
        <f t="shared" si="870"/>
        <v>4.3203196352564348E-5</v>
      </c>
      <c r="AR580" s="13">
        <f t="shared" si="871"/>
        <v>4.7297153670231868E-3</v>
      </c>
      <c r="AS580" s="13">
        <f t="shared" si="872"/>
        <v>3.7217851831491391E-3</v>
      </c>
      <c r="AT580" s="13">
        <f t="shared" si="873"/>
        <v>1.4643254270739043E-3</v>
      </c>
      <c r="AU580" s="13">
        <f t="shared" si="874"/>
        <v>3.8408968650914001E-4</v>
      </c>
      <c r="AV580" s="13">
        <f t="shared" si="875"/>
        <v>7.5559478389384597E-5</v>
      </c>
      <c r="AW580" s="13">
        <f t="shared" si="876"/>
        <v>3.5771603531893852E-7</v>
      </c>
      <c r="AX580" s="13">
        <f t="shared" si="877"/>
        <v>3.7908333338457304E-5</v>
      </c>
      <c r="AY580" s="13">
        <f t="shared" si="878"/>
        <v>5.2170387186811492E-5</v>
      </c>
      <c r="AZ580" s="13">
        <f t="shared" si="879"/>
        <v>3.5899089455096952E-5</v>
      </c>
      <c r="BA580" s="13">
        <f t="shared" si="880"/>
        <v>1.6468405331046293E-5</v>
      </c>
      <c r="BB580" s="13">
        <f t="shared" si="881"/>
        <v>5.6660568192167845E-6</v>
      </c>
      <c r="BC580" s="13">
        <f t="shared" si="882"/>
        <v>1.5595535442922369E-6</v>
      </c>
      <c r="BD580" s="13">
        <f t="shared" si="883"/>
        <v>1.08485857088441E-3</v>
      </c>
      <c r="BE580" s="13">
        <f t="shared" si="884"/>
        <v>8.5366882393837567E-4</v>
      </c>
      <c r="BF580" s="13">
        <f t="shared" si="885"/>
        <v>3.3587348642608316E-4</v>
      </c>
      <c r="BG580" s="13">
        <f t="shared" si="886"/>
        <v>8.8098956504437771E-5</v>
      </c>
      <c r="BH580" s="13">
        <f t="shared" si="887"/>
        <v>1.7331137580456726E-5</v>
      </c>
      <c r="BI580" s="13">
        <f t="shared" si="888"/>
        <v>2.7275540301555265E-6</v>
      </c>
      <c r="BJ580" s="14">
        <f t="shared" si="889"/>
        <v>0.2142509741840381</v>
      </c>
      <c r="BK580" s="14">
        <f t="shared" si="890"/>
        <v>0.27756913423372753</v>
      </c>
      <c r="BL580" s="14">
        <f t="shared" si="891"/>
        <v>0.45770533144520481</v>
      </c>
      <c r="BM580" s="14">
        <f t="shared" si="892"/>
        <v>0.36679911684705468</v>
      </c>
      <c r="BN580" s="14">
        <f t="shared" si="893"/>
        <v>0.63261884861367879</v>
      </c>
    </row>
    <row r="581" spans="1:66" x14ac:dyDescent="0.25">
      <c r="A581" t="s">
        <v>348</v>
      </c>
      <c r="B581" t="s">
        <v>265</v>
      </c>
      <c r="C581" t="s">
        <v>268</v>
      </c>
      <c r="D581" s="11">
        <v>44430</v>
      </c>
      <c r="E581" s="10">
        <f>VLOOKUP(A581,home!$A$2:$E$405,3,FALSE)</f>
        <v>1.2707999999999999</v>
      </c>
      <c r="F581" s="10">
        <f>VLOOKUP(B581,home!$B$2:$E$405,3,FALSE)</f>
        <v>0.78690000000000004</v>
      </c>
      <c r="G581" s="10">
        <f>VLOOKUP(C581,away!$B$2:$E$405,4,FALSE)</f>
        <v>0.78690000000000004</v>
      </c>
      <c r="H581" s="10">
        <f>VLOOKUP(A581,away!$A$2:$E$405,3,FALSE)</f>
        <v>1.2917000000000001</v>
      </c>
      <c r="I581" s="10">
        <f>VLOOKUP(C581,away!$B$2:$E$405,3,FALSE)</f>
        <v>1.0322</v>
      </c>
      <c r="J581" s="10">
        <f>VLOOKUP(B581,home!$B$2:$E$405,4,FALSE)</f>
        <v>1.1613</v>
      </c>
      <c r="K581" s="12">
        <f t="shared" si="838"/>
        <v>0.78689411398800013</v>
      </c>
      <c r="L581" s="12">
        <f t="shared" si="839"/>
        <v>1.5483528589620001</v>
      </c>
      <c r="M581" s="13">
        <f t="shared" si="840"/>
        <v>9.6786575908265227E-2</v>
      </c>
      <c r="N581" s="13">
        <f t="shared" si="841"/>
        <v>7.6160786895266674E-2</v>
      </c>
      <c r="O581" s="13">
        <f t="shared" si="842"/>
        <v>0.1498597715167051</v>
      </c>
      <c r="P581" s="13">
        <f t="shared" si="843"/>
        <v>0.11792377213008179</v>
      </c>
      <c r="Q581" s="13">
        <f t="shared" si="844"/>
        <v>2.9965237462289882E-2</v>
      </c>
      <c r="R581" s="13">
        <f t="shared" si="845"/>
        <v>0.11601790283564124</v>
      </c>
      <c r="S581" s="13">
        <f t="shared" si="846"/>
        <v>3.5919278843399849E-2</v>
      </c>
      <c r="T581" s="13">
        <f t="shared" si="847"/>
        <v>4.6396761094211765E-2</v>
      </c>
      <c r="U581" s="13">
        <f t="shared" si="848"/>
        <v>9.1293804858597796E-2</v>
      </c>
      <c r="V581" s="13">
        <f t="shared" si="849"/>
        <v>4.8626312454971982E-3</v>
      </c>
      <c r="W581" s="13">
        <f t="shared" si="850"/>
        <v>7.859822994442876E-3</v>
      </c>
      <c r="X581" s="13">
        <f t="shared" si="851"/>
        <v>1.2169779404380895E-2</v>
      </c>
      <c r="Y581" s="13">
        <f t="shared" si="852"/>
        <v>9.4215563668550144E-3</v>
      </c>
      <c r="Z581" s="13">
        <f t="shared" si="853"/>
        <v>5.9878883848780214E-2</v>
      </c>
      <c r="AA581" s="13">
        <f t="shared" si="854"/>
        <v>4.7118341252776273E-2</v>
      </c>
      <c r="AB581" s="13">
        <f t="shared" si="855"/>
        <v>1.8538572696343812E-2</v>
      </c>
      <c r="AC581" s="13">
        <f t="shared" si="856"/>
        <v>3.702862545538584E-4</v>
      </c>
      <c r="AD581" s="13">
        <f t="shared" si="857"/>
        <v>1.5462121128286589E-3</v>
      </c>
      <c r="AE581" s="13">
        <f t="shared" si="858"/>
        <v>2.3940819454599288E-3</v>
      </c>
      <c r="AF581" s="13">
        <f t="shared" si="859"/>
        <v>1.8534418124210941E-3</v>
      </c>
      <c r="AG581" s="13">
        <f t="shared" si="860"/>
        <v>9.5659397639397071E-4</v>
      </c>
      <c r="AH581" s="13">
        <f t="shared" si="861"/>
        <v>2.3178410249678112E-2</v>
      </c>
      <c r="AI581" s="13">
        <f t="shared" si="862"/>
        <v>1.8238954597070835E-2</v>
      </c>
      <c r="AJ581" s="13">
        <f t="shared" si="863"/>
        <v>7.1760630088647092E-3</v>
      </c>
      <c r="AK581" s="13">
        <f t="shared" si="864"/>
        <v>1.882267247760886E-3</v>
      </c>
      <c r="AL581" s="13">
        <f t="shared" si="865"/>
        <v>1.8046119100771613E-5</v>
      </c>
      <c r="AM581" s="13">
        <f t="shared" si="866"/>
        <v>2.4334104211236435E-4</v>
      </c>
      <c r="AN581" s="13">
        <f t="shared" si="867"/>
        <v>3.767777982574718E-4</v>
      </c>
      <c r="AO581" s="13">
        <f t="shared" si="868"/>
        <v>2.9169249056268214E-4</v>
      </c>
      <c r="AP581" s="13">
        <f t="shared" si="869"/>
        <v>1.5054763390015836E-4</v>
      </c>
      <c r="AQ581" s="13">
        <f t="shared" si="870"/>
        <v>5.8275214839818726E-5</v>
      </c>
      <c r="AR581" s="13">
        <f t="shared" si="871"/>
        <v>7.1776715552566437E-3</v>
      </c>
      <c r="AS581" s="13">
        <f t="shared" si="872"/>
        <v>5.6480674989705468E-3</v>
      </c>
      <c r="AT581" s="13">
        <f t="shared" si="873"/>
        <v>2.2222155351734243E-3</v>
      </c>
      <c r="AU581" s="13">
        <f t="shared" si="874"/>
        <v>5.8288277488022049E-4</v>
      </c>
      <c r="AV581" s="13">
        <f t="shared" si="875"/>
        <v>1.1466675617455948E-4</v>
      </c>
      <c r="AW581" s="13">
        <f t="shared" si="876"/>
        <v>6.1075573776100541E-7</v>
      </c>
      <c r="AX581" s="13">
        <f t="shared" si="877"/>
        <v>3.1913938954987578E-5</v>
      </c>
      <c r="AY581" s="13">
        <f t="shared" si="878"/>
        <v>4.9414038621693766E-5</v>
      </c>
      <c r="AZ581" s="13">
        <f t="shared" si="879"/>
        <v>3.8255183986379123E-5</v>
      </c>
      <c r="BA581" s="13">
        <f t="shared" si="880"/>
        <v>1.9744174498475812E-5</v>
      </c>
      <c r="BB581" s="13">
        <f t="shared" si="881"/>
        <v>7.6427372581399145E-6</v>
      </c>
      <c r="BC581" s="13">
        <f t="shared" si="882"/>
        <v>2.3667308167872664E-6</v>
      </c>
      <c r="BD581" s="13">
        <f t="shared" si="883"/>
        <v>1.8522613788786414E-3</v>
      </c>
      <c r="BE581" s="13">
        <f t="shared" si="884"/>
        <v>1.4575335766068998E-3</v>
      </c>
      <c r="BF581" s="13">
        <f t="shared" si="885"/>
        <v>5.7346229618592372E-4</v>
      </c>
      <c r="BG581" s="13">
        <f t="shared" si="886"/>
        <v>1.5041803515424885E-4</v>
      </c>
      <c r="BH581" s="13">
        <f t="shared" si="887"/>
        <v>2.9590766625129619E-5</v>
      </c>
      <c r="BI581" s="13">
        <f t="shared" si="888"/>
        <v>4.6569600171414136E-6</v>
      </c>
      <c r="BJ581" s="14">
        <f t="shared" si="889"/>
        <v>0.18999424504835971</v>
      </c>
      <c r="BK581" s="14">
        <f t="shared" si="890"/>
        <v>0.25593000453952036</v>
      </c>
      <c r="BL581" s="14">
        <f t="shared" si="891"/>
        <v>0.49311751539736204</v>
      </c>
      <c r="BM581" s="14">
        <f t="shared" si="892"/>
        <v>0.41215779880288844</v>
      </c>
      <c r="BN581" s="14">
        <f t="shared" si="893"/>
        <v>0.5867140467482499</v>
      </c>
    </row>
    <row r="582" spans="1:66" x14ac:dyDescent="0.25">
      <c r="A582" t="s">
        <v>349</v>
      </c>
      <c r="B582" t="s">
        <v>277</v>
      </c>
      <c r="C582" t="s">
        <v>281</v>
      </c>
      <c r="D582" s="11">
        <v>44430</v>
      </c>
      <c r="E582" s="10">
        <f>VLOOKUP(A582,home!$A$2:$E$405,3,FALSE)</f>
        <v>1.4559</v>
      </c>
      <c r="F582" s="10">
        <f>VLOOKUP(B582,home!$B$2:$E$405,3,FALSE)</f>
        <v>1.2211000000000001</v>
      </c>
      <c r="G582" s="10">
        <f>VLOOKUP(C582,away!$B$2:$E$405,4,FALSE)</f>
        <v>0.94440000000000002</v>
      </c>
      <c r="H582" s="10">
        <f>VLOOKUP(A582,away!$A$2:$E$405,3,FALSE)</f>
        <v>1.0662</v>
      </c>
      <c r="I582" s="10">
        <f>VLOOKUP(C582,away!$B$2:$E$405,3,FALSE)</f>
        <v>1.2896000000000001</v>
      </c>
      <c r="J582" s="10">
        <f>VLOOKUP(B582,home!$B$2:$E$405,4,FALSE)</f>
        <v>1.0421</v>
      </c>
      <c r="K582" s="12">
        <f t="shared" si="838"/>
        <v>1.6789538383560001</v>
      </c>
      <c r="L582" s="12">
        <f t="shared" si="839"/>
        <v>1.4328578209920002</v>
      </c>
      <c r="M582" s="13">
        <f t="shared" si="840"/>
        <v>4.4520226751034252E-2</v>
      </c>
      <c r="N582" s="13">
        <f t="shared" si="841"/>
        <v>7.4747405588128438E-2</v>
      </c>
      <c r="O582" s="13">
        <f t="shared" si="842"/>
        <v>6.3791155092556701E-2</v>
      </c>
      <c r="P582" s="13">
        <f t="shared" si="843"/>
        <v>0.10710240469581099</v>
      </c>
      <c r="Q582" s="13">
        <f t="shared" si="844"/>
        <v>6.27487217596705E-2</v>
      </c>
      <c r="R582" s="13">
        <f t="shared" si="845"/>
        <v>4.5701827742241775E-2</v>
      </c>
      <c r="S582" s="13">
        <f t="shared" si="846"/>
        <v>6.4414121000398963E-2</v>
      </c>
      <c r="T582" s="13">
        <f t="shared" si="847"/>
        <v>8.9909996730594785E-2</v>
      </c>
      <c r="U582" s="13">
        <f t="shared" si="848"/>
        <v>7.6731259107721564E-2</v>
      </c>
      <c r="V582" s="13">
        <f t="shared" si="849"/>
        <v>1.7217909848008067E-2</v>
      </c>
      <c r="W582" s="13">
        <f t="shared" si="850"/>
        <v>3.5117402416777146E-2</v>
      </c>
      <c r="X582" s="13">
        <f t="shared" si="851"/>
        <v>5.0318244705802512E-2</v>
      </c>
      <c r="Y582" s="13">
        <f t="shared" si="852"/>
        <v>3.6049445232649219E-2</v>
      </c>
      <c r="Z582" s="13">
        <f t="shared" si="853"/>
        <v>2.1828073771366762E-2</v>
      </c>
      <c r="AA582" s="13">
        <f t="shared" si="854"/>
        <v>3.6648328242354158E-2</v>
      </c>
      <c r="AB582" s="13">
        <f t="shared" si="855"/>
        <v>3.0765425685915559E-2</v>
      </c>
      <c r="AC582" s="13">
        <f t="shared" si="856"/>
        <v>2.588822658729091E-3</v>
      </c>
      <c r="AD582" s="13">
        <f t="shared" si="857"/>
        <v>1.4740124395185072E-2</v>
      </c>
      <c r="AE582" s="13">
        <f t="shared" si="858"/>
        <v>2.112050252203591E-2</v>
      </c>
      <c r="AF582" s="13">
        <f t="shared" si="859"/>
        <v>1.5131338610990211E-2</v>
      </c>
      <c r="AG582" s="13">
        <f t="shared" si="860"/>
        <v>7.2270189569451828E-3</v>
      </c>
      <c r="AH582" s="13">
        <f t="shared" si="861"/>
        <v>7.8191315551233102E-3</v>
      </c>
      <c r="AI582" s="13">
        <f t="shared" si="862"/>
        <v>1.3127960937084801E-2</v>
      </c>
      <c r="AJ582" s="13">
        <f t="shared" si="863"/>
        <v>1.102062020255308E-2</v>
      </c>
      <c r="AK582" s="13">
        <f t="shared" si="864"/>
        <v>6.1677041967133917E-3</v>
      </c>
      <c r="AL582" s="13">
        <f t="shared" si="865"/>
        <v>2.4911744823891482E-4</v>
      </c>
      <c r="AM582" s="13">
        <f t="shared" si="866"/>
        <v>4.9495976862281785E-3</v>
      </c>
      <c r="AN582" s="13">
        <f t="shared" si="867"/>
        <v>7.0920697554759547E-3</v>
      </c>
      <c r="AO582" s="13">
        <f t="shared" si="868"/>
        <v>5.0809638080772726E-3</v>
      </c>
      <c r="AP582" s="13">
        <f t="shared" si="869"/>
        <v>2.4267662435269381E-3</v>
      </c>
      <c r="AQ582" s="13">
        <f t="shared" si="870"/>
        <v>8.693027479392385E-4</v>
      </c>
      <c r="AR582" s="13">
        <f t="shared" si="871"/>
        <v>2.2407407604247529E-3</v>
      </c>
      <c r="AS582" s="13">
        <f t="shared" si="872"/>
        <v>3.7621003004758816E-3</v>
      </c>
      <c r="AT582" s="13">
        <f t="shared" si="873"/>
        <v>3.1581963698821217E-3</v>
      </c>
      <c r="AU582" s="13">
        <f t="shared" si="874"/>
        <v>1.7674886391651915E-3</v>
      </c>
      <c r="AV582" s="13">
        <f t="shared" si="875"/>
        <v>7.4188295874425567E-4</v>
      </c>
      <c r="AW582" s="13">
        <f t="shared" si="876"/>
        <v>1.6647288275954599E-5</v>
      </c>
      <c r="AX582" s="13">
        <f t="shared" si="877"/>
        <v>1.3850243389351301E-3</v>
      </c>
      <c r="AY582" s="13">
        <f t="shared" si="878"/>
        <v>1.9845429563074761E-3</v>
      </c>
      <c r="AZ582" s="13">
        <f t="shared" si="879"/>
        <v>1.4217839480198764E-3</v>
      </c>
      <c r="BA582" s="13">
        <f t="shared" si="880"/>
        <v>6.790714165603877E-4</v>
      </c>
      <c r="BB582" s="13">
        <f t="shared" si="881"/>
        <v>2.4325319755766724E-4</v>
      </c>
      <c r="BC582" s="13">
        <f t="shared" si="882"/>
        <v>6.9709449320363054E-5</v>
      </c>
      <c r="BD582" s="13">
        <f t="shared" si="883"/>
        <v>5.3511048723169443E-4</v>
      </c>
      <c r="BE582" s="13">
        <f t="shared" si="884"/>
        <v>8.9842580648220275E-4</v>
      </c>
      <c r="BF582" s="13">
        <f t="shared" si="885"/>
        <v>7.5420772813568967E-4</v>
      </c>
      <c r="BG582" s="13">
        <f t="shared" si="886"/>
        <v>4.2209332002372493E-4</v>
      </c>
      <c r="BH582" s="13">
        <f t="shared" si="887"/>
        <v>1.771687999495652E-4</v>
      </c>
      <c r="BI582" s="13">
        <f t="shared" si="888"/>
        <v>5.9491647342449762E-5</v>
      </c>
      <c r="BJ582" s="14">
        <f t="shared" si="889"/>
        <v>0.43331228646672731</v>
      </c>
      <c r="BK582" s="14">
        <f t="shared" si="890"/>
        <v>0.23807714535852773</v>
      </c>
      <c r="BL582" s="14">
        <f t="shared" si="891"/>
        <v>0.30629031958012182</v>
      </c>
      <c r="BM582" s="14">
        <f t="shared" si="892"/>
        <v>0.59892818787926982</v>
      </c>
      <c r="BN582" s="14">
        <f t="shared" si="893"/>
        <v>0.39861174162944268</v>
      </c>
    </row>
    <row r="583" spans="1:66" x14ac:dyDescent="0.25">
      <c r="A583" t="s">
        <v>349</v>
      </c>
      <c r="B583" t="s">
        <v>280</v>
      </c>
      <c r="C583" t="s">
        <v>285</v>
      </c>
      <c r="D583" s="11">
        <v>44430</v>
      </c>
      <c r="E583" s="10">
        <f>VLOOKUP(A583,home!$A$2:$E$405,3,FALSE)</f>
        <v>1.4559</v>
      </c>
      <c r="F583" s="10">
        <f>VLOOKUP(B583,home!$B$2:$E$405,3,FALSE)</f>
        <v>0.5151</v>
      </c>
      <c r="G583" s="10">
        <f>VLOOKUP(C583,away!$B$2:$E$405,4,FALSE)</f>
        <v>0.76319999999999999</v>
      </c>
      <c r="H583" s="10">
        <f>VLOOKUP(A583,away!$A$2:$E$405,3,FALSE)</f>
        <v>1.0662</v>
      </c>
      <c r="I583" s="10">
        <f>VLOOKUP(C583,away!$B$2:$E$405,3,FALSE)</f>
        <v>1.1463000000000001</v>
      </c>
      <c r="J583" s="10">
        <f>VLOOKUP(B583,home!$B$2:$E$405,4,FALSE)</f>
        <v>0.46899999999999997</v>
      </c>
      <c r="K583" s="12">
        <f t="shared" si="838"/>
        <v>0.57234969748800002</v>
      </c>
      <c r="L583" s="12">
        <f t="shared" si="839"/>
        <v>0.57320479314000006</v>
      </c>
      <c r="M583" s="13">
        <f t="shared" si="840"/>
        <v>0.31804751452189811</v>
      </c>
      <c r="N583" s="13">
        <f t="shared" si="841"/>
        <v>0.1820343987234187</v>
      </c>
      <c r="O583" s="13">
        <f t="shared" si="842"/>
        <v>0.18230635977021575</v>
      </c>
      <c r="P583" s="13">
        <f t="shared" si="843"/>
        <v>0.10434298986462148</v>
      </c>
      <c r="Q583" s="13">
        <f t="shared" si="844"/>
        <v>5.209366652087933E-2</v>
      </c>
      <c r="R583" s="13">
        <f t="shared" si="845"/>
        <v>5.2249439620096476E-2</v>
      </c>
      <c r="S583" s="13">
        <f t="shared" si="846"/>
        <v>8.5580448178120272E-3</v>
      </c>
      <c r="T583" s="13">
        <f t="shared" si="847"/>
        <v>2.9860339342004778E-2</v>
      </c>
      <c r="U583" s="13">
        <f t="shared" si="848"/>
        <v>2.990495096047974E-2</v>
      </c>
      <c r="V583" s="13">
        <f t="shared" si="849"/>
        <v>3.1196316515030034E-4</v>
      </c>
      <c r="W583" s="13">
        <f t="shared" si="850"/>
        <v>9.9385980914220157E-3</v>
      </c>
      <c r="X583" s="13">
        <f t="shared" si="851"/>
        <v>5.6968520630951546E-3</v>
      </c>
      <c r="Y583" s="13">
        <f t="shared" si="852"/>
        <v>1.6327314541878205E-3</v>
      </c>
      <c r="Z583" s="13">
        <f t="shared" si="853"/>
        <v>9.9832097430394406E-3</v>
      </c>
      <c r="AA583" s="13">
        <f t="shared" si="854"/>
        <v>5.7138870763878786E-3</v>
      </c>
      <c r="AB583" s="13">
        <f t="shared" si="855"/>
        <v>1.6351707698255974E-3</v>
      </c>
      <c r="AC583" s="13">
        <f t="shared" si="856"/>
        <v>6.3966797202348155E-6</v>
      </c>
      <c r="AD583" s="13">
        <f t="shared" si="857"/>
        <v>1.422088402770051E-3</v>
      </c>
      <c r="AE583" s="13">
        <f t="shared" si="858"/>
        <v>8.1514788873660005E-4</v>
      </c>
      <c r="AF583" s="13">
        <f t="shared" si="859"/>
        <v>2.3362333847088529E-4</v>
      </c>
      <c r="AG583" s="13">
        <f t="shared" si="860"/>
        <v>4.4638005800293339E-5</v>
      </c>
      <c r="AH583" s="13">
        <f t="shared" si="861"/>
        <v>1.4306059189080386E-3</v>
      </c>
      <c r="AI583" s="13">
        <f t="shared" si="862"/>
        <v>8.1880686491155822E-4</v>
      </c>
      <c r="AJ583" s="13">
        <f t="shared" si="863"/>
        <v>2.34321930716614E-4</v>
      </c>
      <c r="AK583" s="13">
        <f t="shared" si="864"/>
        <v>4.4704695386819387E-5</v>
      </c>
      <c r="AL583" s="13">
        <f t="shared" si="865"/>
        <v>8.3943267183713361E-8</v>
      </c>
      <c r="AM583" s="13">
        <f t="shared" si="866"/>
        <v>1.6278637342532636E-4</v>
      </c>
      <c r="AN583" s="13">
        <f t="shared" si="867"/>
        <v>9.3309929505274992E-5</v>
      </c>
      <c r="AO583" s="13">
        <f t="shared" si="868"/>
        <v>2.6742849419989569E-5</v>
      </c>
      <c r="AP583" s="13">
        <f t="shared" si="869"/>
        <v>5.109709823253097E-6</v>
      </c>
      <c r="AQ583" s="13">
        <f t="shared" si="870"/>
        <v>7.3222754056080432E-7</v>
      </c>
      <c r="AR583" s="13">
        <f t="shared" si="871"/>
        <v>1.6400603396250841E-4</v>
      </c>
      <c r="AS583" s="13">
        <f t="shared" si="872"/>
        <v>9.3868803924648345E-5</v>
      </c>
      <c r="AT583" s="13">
        <f t="shared" si="873"/>
        <v>2.6862890764916433E-5</v>
      </c>
      <c r="AU583" s="13">
        <f t="shared" si="874"/>
        <v>5.1249891343177049E-6</v>
      </c>
      <c r="AV583" s="13">
        <f t="shared" si="875"/>
        <v>7.333214951640062E-7</v>
      </c>
      <c r="AW583" s="13">
        <f t="shared" si="876"/>
        <v>7.6498802825806048E-10</v>
      </c>
      <c r="AX583" s="13">
        <f t="shared" si="877"/>
        <v>1.552845526419235E-5</v>
      </c>
      <c r="AY583" s="13">
        <f t="shared" si="878"/>
        <v>8.9009849874951211E-6</v>
      </c>
      <c r="AZ583" s="13">
        <f t="shared" si="879"/>
        <v>2.5510436292496934E-6</v>
      </c>
      <c r="BA583" s="13">
        <f t="shared" si="880"/>
        <v>4.8742347859839513E-7</v>
      </c>
      <c r="BB583" s="13">
        <f t="shared" si="881"/>
        <v>6.9848368555393074E-8</v>
      </c>
      <c r="BC583" s="13">
        <f t="shared" si="882"/>
        <v>8.0074839297921147E-9</v>
      </c>
      <c r="BD583" s="13">
        <f t="shared" si="883"/>
        <v>1.5668174128531906E-5</v>
      </c>
      <c r="BE583" s="13">
        <f t="shared" si="884"/>
        <v>8.9676747226545457E-6</v>
      </c>
      <c r="BF583" s="13">
        <f t="shared" si="885"/>
        <v>2.5663229573410566E-6</v>
      </c>
      <c r="BG583" s="13">
        <f t="shared" si="886"/>
        <v>4.8961138943022123E-7</v>
      </c>
      <c r="BH583" s="13">
        <f t="shared" si="887"/>
        <v>7.0057232656766621E-8</v>
      </c>
      <c r="BI583" s="13">
        <f t="shared" si="888"/>
        <v>8.0194471835893612E-9</v>
      </c>
      <c r="BJ583" s="14">
        <f t="shared" si="889"/>
        <v>0.28408831068371199</v>
      </c>
      <c r="BK583" s="14">
        <f t="shared" si="890"/>
        <v>0.43127589397745686</v>
      </c>
      <c r="BL583" s="14">
        <f t="shared" si="891"/>
        <v>0.27465661350608772</v>
      </c>
      <c r="BM583" s="14">
        <f t="shared" si="892"/>
        <v>0.10892075866916685</v>
      </c>
      <c r="BN583" s="14">
        <f t="shared" si="893"/>
        <v>0.89107436902112991</v>
      </c>
    </row>
    <row r="584" spans="1:66" x14ac:dyDescent="0.25">
      <c r="A584" t="s">
        <v>349</v>
      </c>
      <c r="B584" t="s">
        <v>274</v>
      </c>
      <c r="C584" t="s">
        <v>279</v>
      </c>
      <c r="D584" s="11">
        <v>44430</v>
      </c>
      <c r="E584" s="10">
        <f>VLOOKUP(A584,home!$A$2:$E$405,3,FALSE)</f>
        <v>1.4559</v>
      </c>
      <c r="F584" s="10">
        <f>VLOOKUP(B584,home!$B$2:$E$405,3,FALSE)</f>
        <v>1.1677</v>
      </c>
      <c r="G584" s="10">
        <f>VLOOKUP(C584,away!$B$2:$E$405,4,FALSE)</f>
        <v>0.99209999999999998</v>
      </c>
      <c r="H584" s="10">
        <f>VLOOKUP(A584,away!$A$2:$E$405,3,FALSE)</f>
        <v>1.0662</v>
      </c>
      <c r="I584" s="10">
        <f>VLOOKUP(C584,away!$B$2:$E$405,3,FALSE)</f>
        <v>0.93789999999999996</v>
      </c>
      <c r="J584" s="10">
        <f>VLOOKUP(B584,home!$B$2:$E$405,4,FALSE)</f>
        <v>0.46899999999999997</v>
      </c>
      <c r="K584" s="12">
        <f t="shared" si="838"/>
        <v>1.6866240000029999</v>
      </c>
      <c r="L584" s="12">
        <f t="shared" si="839"/>
        <v>0.46899483162</v>
      </c>
      <c r="M584" s="13">
        <f t="shared" si="840"/>
        <v>0.11583148824145659</v>
      </c>
      <c r="N584" s="13">
        <f t="shared" si="841"/>
        <v>0.19536416802410597</v>
      </c>
      <c r="O584" s="13">
        <f t="shared" si="842"/>
        <v>5.4324369324095942E-2</v>
      </c>
      <c r="P584" s="13">
        <f t="shared" si="843"/>
        <v>9.1624785087046967E-2</v>
      </c>
      <c r="Q584" s="13">
        <f t="shared" si="844"/>
        <v>0.16475294726503795</v>
      </c>
      <c r="R584" s="13">
        <f t="shared" si="845"/>
        <v>1.2738924222008534E-2</v>
      </c>
      <c r="S584" s="13">
        <f t="shared" si="846"/>
        <v>1.8119212162645126E-2</v>
      </c>
      <c r="T584" s="13">
        <f t="shared" si="847"/>
        <v>7.7268280761465205E-2</v>
      </c>
      <c r="U584" s="13">
        <f t="shared" si="848"/>
        <v>2.1485775327059135E-2</v>
      </c>
      <c r="V584" s="13">
        <f t="shared" si="849"/>
        <v>1.5925135399070807E-3</v>
      </c>
      <c r="W584" s="13">
        <f t="shared" si="850"/>
        <v>9.2625424976147161E-2</v>
      </c>
      <c r="X584" s="13">
        <f t="shared" si="851"/>
        <v>4.344084559041908E-2</v>
      </c>
      <c r="Y584" s="13">
        <f t="shared" si="852"/>
        <v>1.0186766031554505E-2</v>
      </c>
      <c r="Z584" s="13">
        <f t="shared" si="853"/>
        <v>1.9914965401736109E-3</v>
      </c>
      <c r="AA584" s="13">
        <f t="shared" si="854"/>
        <v>3.3589058605797504E-3</v>
      </c>
      <c r="AB584" s="13">
        <f t="shared" si="855"/>
        <v>2.8326056191022696E-3</v>
      </c>
      <c r="AC584" s="13">
        <f t="shared" si="856"/>
        <v>7.8731673624249198E-5</v>
      </c>
      <c r="AD584" s="13">
        <f t="shared" si="857"/>
        <v>3.9056066193811793E-2</v>
      </c>
      <c r="AE584" s="13">
        <f t="shared" si="858"/>
        <v>1.8317093188306339E-2</v>
      </c>
      <c r="AF584" s="13">
        <f t="shared" si="859"/>
        <v>4.2953110178087887E-3</v>
      </c>
      <c r="AG584" s="13">
        <f t="shared" si="860"/>
        <v>6.7149288918425475E-4</v>
      </c>
      <c r="AH584" s="13">
        <f t="shared" si="861"/>
        <v>2.3350039613263373E-4</v>
      </c>
      <c r="AI584" s="13">
        <f t="shared" si="862"/>
        <v>3.938273721275077E-4</v>
      </c>
      <c r="AJ584" s="13">
        <f t="shared" si="863"/>
        <v>3.321193488441836E-4</v>
      </c>
      <c r="AK584" s="13">
        <f t="shared" si="864"/>
        <v>1.867201548753228E-4</v>
      </c>
      <c r="AL584" s="13">
        <f t="shared" si="865"/>
        <v>2.4911266478171741E-6</v>
      </c>
      <c r="AM584" s="13">
        <f t="shared" si="866"/>
        <v>1.3174579717637752E-2</v>
      </c>
      <c r="AN584" s="13">
        <f t="shared" si="867"/>
        <v>6.1788097963377843E-3</v>
      </c>
      <c r="AO584" s="13">
        <f t="shared" si="868"/>
        <v>1.4489149300227226E-3</v>
      </c>
      <c r="AP584" s="13">
        <f t="shared" si="869"/>
        <v>2.2651120454590367E-4</v>
      </c>
      <c r="AQ584" s="13">
        <f t="shared" si="870"/>
        <v>2.655814605901236E-5</v>
      </c>
      <c r="AR584" s="13">
        <f t="shared" si="871"/>
        <v>2.1902095793485575E-5</v>
      </c>
      <c r="AS584" s="13">
        <f t="shared" si="872"/>
        <v>3.6940600415657522E-5</v>
      </c>
      <c r="AT584" s="13">
        <f t="shared" si="873"/>
        <v>3.1152451617784398E-5</v>
      </c>
      <c r="AU584" s="13">
        <f t="shared" si="874"/>
        <v>1.7514157519162473E-5</v>
      </c>
      <c r="AV584" s="13">
        <f t="shared" si="875"/>
        <v>7.3849496029131112E-6</v>
      </c>
      <c r="AW584" s="13">
        <f t="shared" si="876"/>
        <v>5.4736829624012783E-8</v>
      </c>
      <c r="AX584" s="13">
        <f t="shared" si="877"/>
        <v>3.7034270569534281E-3</v>
      </c>
      <c r="AY584" s="13">
        <f t="shared" si="878"/>
        <v>1.7368881489928253E-3</v>
      </c>
      <c r="AZ584" s="13">
        <f t="shared" si="879"/>
        <v>4.0729578248983167E-4</v>
      </c>
      <c r="BA584" s="13">
        <f t="shared" si="880"/>
        <v>6.3673205642784931E-5</v>
      </c>
      <c r="BB584" s="13">
        <f t="shared" si="881"/>
        <v>7.4656010897858858E-6</v>
      </c>
      <c r="BC584" s="13">
        <f t="shared" si="882"/>
        <v>7.002656652092442E-7</v>
      </c>
      <c r="BD584" s="13">
        <f t="shared" si="883"/>
        <v>1.7119949547984793E-6</v>
      </c>
      <c r="BE584" s="13">
        <f t="shared" si="884"/>
        <v>2.8874917786471661E-6</v>
      </c>
      <c r="BF584" s="13">
        <f t="shared" si="885"/>
        <v>2.4350564668388307E-6</v>
      </c>
      <c r="BG584" s="13">
        <f t="shared" si="886"/>
        <v>1.3690082261109598E-6</v>
      </c>
      <c r="BH584" s="13">
        <f t="shared" si="887"/>
        <v>5.7725053259006992E-7</v>
      </c>
      <c r="BI584" s="13">
        <f t="shared" si="888"/>
        <v>1.9472092045618507E-7</v>
      </c>
      <c r="BJ584" s="14">
        <f t="shared" si="889"/>
        <v>0.67295321979327816</v>
      </c>
      <c r="BK584" s="14">
        <f t="shared" si="890"/>
        <v>0.22898610998032065</v>
      </c>
      <c r="BL584" s="14">
        <f t="shared" si="891"/>
        <v>9.6010817402653742E-2</v>
      </c>
      <c r="BM584" s="14">
        <f t="shared" si="892"/>
        <v>0.36356812814051082</v>
      </c>
      <c r="BN584" s="14">
        <f t="shared" si="893"/>
        <v>0.63463668216375191</v>
      </c>
    </row>
    <row r="585" spans="1:66" x14ac:dyDescent="0.25">
      <c r="A585" t="s">
        <v>349</v>
      </c>
      <c r="B585" t="s">
        <v>286</v>
      </c>
      <c r="C585" t="s">
        <v>288</v>
      </c>
      <c r="D585" s="11">
        <v>44430</v>
      </c>
      <c r="E585" s="10">
        <f>VLOOKUP(A585,home!$A$2:$E$405,3,FALSE)</f>
        <v>1.4559</v>
      </c>
      <c r="F585" s="10">
        <f>VLOOKUP(B585,home!$B$2:$E$405,3,FALSE)</f>
        <v>0.5151</v>
      </c>
      <c r="G585" s="10">
        <f>VLOOKUP(C585,away!$B$2:$E$405,4,FALSE)</f>
        <v>1.5264</v>
      </c>
      <c r="H585" s="10">
        <f>VLOOKUP(A585,away!$A$2:$E$405,3,FALSE)</f>
        <v>1.0662</v>
      </c>
      <c r="I585" s="10">
        <f>VLOOKUP(C585,away!$B$2:$E$405,3,FALSE)</f>
        <v>0.93789999999999996</v>
      </c>
      <c r="J585" s="10">
        <f>VLOOKUP(B585,home!$B$2:$E$405,4,FALSE)</f>
        <v>1.2896000000000001</v>
      </c>
      <c r="K585" s="12">
        <f t="shared" si="838"/>
        <v>1.144699394976</v>
      </c>
      <c r="L585" s="12">
        <f t="shared" si="839"/>
        <v>1.2895857886080002</v>
      </c>
      <c r="M585" s="13">
        <f t="shared" si="840"/>
        <v>8.766038574056785E-2</v>
      </c>
      <c r="N585" s="13">
        <f t="shared" si="841"/>
        <v>0.10034479052059078</v>
      </c>
      <c r="O585" s="13">
        <f t="shared" si="842"/>
        <v>0.1130455876749317</v>
      </c>
      <c r="P585" s="13">
        <f t="shared" si="843"/>
        <v>0.12940321581620065</v>
      </c>
      <c r="Q585" s="13">
        <f t="shared" si="844"/>
        <v>5.7432310498956883E-2</v>
      </c>
      <c r="R585" s="13">
        <f t="shared" si="845"/>
        <v>7.2890991665215829E-2</v>
      </c>
      <c r="S585" s="13">
        <f t="shared" si="846"/>
        <v>4.7755870916230764E-2</v>
      </c>
      <c r="T585" s="13">
        <f t="shared" si="847"/>
        <v>7.4063891426376843E-2</v>
      </c>
      <c r="U585" s="13">
        <f t="shared" si="848"/>
        <v>8.3438274058373202E-2</v>
      </c>
      <c r="V585" s="13">
        <f t="shared" si="849"/>
        <v>7.8329607793330008E-3</v>
      </c>
      <c r="W585" s="13">
        <f t="shared" si="850"/>
        <v>2.1914243693409906E-2</v>
      </c>
      <c r="X585" s="13">
        <f t="shared" si="851"/>
        <v>2.8260297235113911E-2</v>
      </c>
      <c r="Y585" s="13">
        <f t="shared" si="852"/>
        <v>1.8222038848120438E-2</v>
      </c>
      <c r="Z585" s="13">
        <f t="shared" si="853"/>
        <v>3.1333062323002168E-2</v>
      </c>
      <c r="AA585" s="13">
        <f t="shared" si="854"/>
        <v>3.5866937483885877E-2</v>
      </c>
      <c r="AB585" s="13">
        <f t="shared" si="855"/>
        <v>2.0528430818723097E-2</v>
      </c>
      <c r="AC585" s="13">
        <f t="shared" si="856"/>
        <v>7.2268270442567653E-4</v>
      </c>
      <c r="AD585" s="13">
        <f t="shared" si="857"/>
        <v>6.2713053743007393E-3</v>
      </c>
      <c r="AE585" s="13">
        <f t="shared" si="858"/>
        <v>8.0873862867192094E-3</v>
      </c>
      <c r="AF585" s="13">
        <f t="shared" si="859"/>
        <v>5.2146892111681609E-3</v>
      </c>
      <c r="AG585" s="13">
        <f t="shared" si="860"/>
        <v>2.2415963662433072E-3</v>
      </c>
      <c r="AH585" s="13">
        <f t="shared" si="861"/>
        <v>1.0101667971328103E-2</v>
      </c>
      <c r="AI585" s="13">
        <f t="shared" si="862"/>
        <v>1.1563373215027714E-2</v>
      </c>
      <c r="AJ585" s="13">
        <f t="shared" si="863"/>
        <v>6.6182931615619573E-3</v>
      </c>
      <c r="AK585" s="13">
        <f t="shared" si="864"/>
        <v>2.5253187259379238E-3</v>
      </c>
      <c r="AL585" s="13">
        <f t="shared" si="865"/>
        <v>4.2672623524243841E-5</v>
      </c>
      <c r="AM585" s="13">
        <f t="shared" si="866"/>
        <v>1.4357518935343573E-3</v>
      </c>
      <c r="AN585" s="13">
        <f t="shared" si="867"/>
        <v>1.8515252378689337E-3</v>
      </c>
      <c r="AO585" s="13">
        <f t="shared" si="868"/>
        <v>1.1938503170024124E-3</v>
      </c>
      <c r="AP585" s="13">
        <f t="shared" si="869"/>
        <v>5.131908008438222E-4</v>
      </c>
      <c r="AQ585" s="13">
        <f t="shared" si="870"/>
        <v>1.6545089090313808E-4</v>
      </c>
      <c r="AR585" s="13">
        <f t="shared" si="871"/>
        <v>2.6053934914122617E-3</v>
      </c>
      <c r="AS585" s="13">
        <f t="shared" si="872"/>
        <v>2.9823923532940238E-3</v>
      </c>
      <c r="AT585" s="13">
        <f t="shared" si="873"/>
        <v>1.7069713611983595E-3</v>
      </c>
      <c r="AU585" s="13">
        <f t="shared" si="874"/>
        <v>6.5132302813504051E-4</v>
      </c>
      <c r="AV585" s="13">
        <f t="shared" si="875"/>
        <v>1.8639226906002937E-4</v>
      </c>
      <c r="AW585" s="13">
        <f t="shared" si="876"/>
        <v>1.7498004957493219E-6</v>
      </c>
      <c r="AX585" s="13">
        <f t="shared" si="877"/>
        <v>2.7391738731073761E-4</v>
      </c>
      <c r="AY585" s="13">
        <f t="shared" si="878"/>
        <v>3.5323996992856057E-4</v>
      </c>
      <c r="AZ585" s="13">
        <f t="shared" si="879"/>
        <v>2.2776662259409462E-4</v>
      </c>
      <c r="BA585" s="13">
        <f t="shared" si="880"/>
        <v>9.7908199872195399E-5</v>
      </c>
      <c r="BB585" s="13">
        <f t="shared" si="881"/>
        <v>3.1565255785843739E-5</v>
      </c>
      <c r="BC585" s="13">
        <f t="shared" si="882"/>
        <v>8.1412210550400942E-6</v>
      </c>
      <c r="BD585" s="13">
        <f t="shared" si="883"/>
        <v>5.599797367095053E-4</v>
      </c>
      <c r="BE585" s="13">
        <f t="shared" si="884"/>
        <v>6.4100846581019032E-4</v>
      </c>
      <c r="BF585" s="13">
        <f t="shared" si="885"/>
        <v>3.6688100149370956E-4</v>
      </c>
      <c r="BG585" s="13">
        <f t="shared" si="886"/>
        <v>1.3998948681267945E-4</v>
      </c>
      <c r="BH585" s="13">
        <f t="shared" si="887"/>
        <v>4.0061470214368745E-5</v>
      </c>
      <c r="BI585" s="13">
        <f t="shared" si="888"/>
        <v>9.1716681432473793E-6</v>
      </c>
      <c r="BJ585" s="14">
        <f t="shared" si="889"/>
        <v>0.32820485725769943</v>
      </c>
      <c r="BK585" s="14">
        <f t="shared" si="890"/>
        <v>0.27377102855021079</v>
      </c>
      <c r="BL585" s="14">
        <f t="shared" si="891"/>
        <v>0.36646843910726873</v>
      </c>
      <c r="BM585" s="14">
        <f t="shared" si="892"/>
        <v>0.43864861515228454</v>
      </c>
      <c r="BN585" s="14">
        <f t="shared" si="893"/>
        <v>0.56077728191646359</v>
      </c>
    </row>
    <row r="586" spans="1:66" x14ac:dyDescent="0.25">
      <c r="A586" t="s">
        <v>357</v>
      </c>
      <c r="B586" t="s">
        <v>330</v>
      </c>
      <c r="C586" t="s">
        <v>335</v>
      </c>
      <c r="D586" s="11">
        <v>44430</v>
      </c>
      <c r="E586" s="10">
        <f>VLOOKUP(A586,home!$A$2:$E$405,3,FALSE)</f>
        <v>1.9167000000000001</v>
      </c>
      <c r="F586" s="10">
        <f>VLOOKUP(B586,home!$B$2:$E$405,3,FALSE)</f>
        <v>0.78259999999999996</v>
      </c>
      <c r="G586" s="10">
        <f>VLOOKUP(C586,away!$B$2:$E$405,4,FALSE)</f>
        <v>0.52170000000000005</v>
      </c>
      <c r="H586" s="10">
        <f>VLOOKUP(A586,away!$A$2:$E$405,3,FALSE)</f>
        <v>1.5417000000000001</v>
      </c>
      <c r="I586" s="10">
        <f>VLOOKUP(C586,away!$B$2:$E$405,3,FALSE)</f>
        <v>1.2972999999999999</v>
      </c>
      <c r="J586" s="10">
        <f>VLOOKUP(B586,home!$B$2:$E$405,4,FALSE)</f>
        <v>1.2972999999999999</v>
      </c>
      <c r="K586" s="12">
        <f t="shared" si="838"/>
        <v>0.78255491441400005</v>
      </c>
      <c r="L586" s="12">
        <f t="shared" si="839"/>
        <v>2.5946615049929997</v>
      </c>
      <c r="M586" s="13">
        <f t="shared" si="840"/>
        <v>3.4142360596617384E-2</v>
      </c>
      <c r="N586" s="13">
        <f t="shared" si="841"/>
        <v>2.6718272074577842E-2</v>
      </c>
      <c r="O586" s="13">
        <f t="shared" si="842"/>
        <v>8.8587868729632951E-2</v>
      </c>
      <c r="P586" s="13">
        <f t="shared" si="843"/>
        <v>6.9324872031836585E-2</v>
      </c>
      <c r="Q586" s="13">
        <f t="shared" si="844"/>
        <v>1.0454257558305613E-2</v>
      </c>
      <c r="R586" s="13">
        <f t="shared" si="845"/>
        <v>0.1149277664010759</v>
      </c>
      <c r="S586" s="13">
        <f t="shared" si="846"/>
        <v>3.5190433513160931E-2</v>
      </c>
      <c r="T586" s="13">
        <f t="shared" si="847"/>
        <v>2.7125259649817685E-2</v>
      </c>
      <c r="U586" s="13">
        <f t="shared" si="848"/>
        <v>8.9937288399786153E-2</v>
      </c>
      <c r="V586" s="13">
        <f t="shared" si="849"/>
        <v>7.9392163915202405E-3</v>
      </c>
      <c r="W586" s="13">
        <f t="shared" si="850"/>
        <v>2.727010209600588E-3</v>
      </c>
      <c r="X586" s="13">
        <f t="shared" si="851"/>
        <v>7.0756684145735372E-3</v>
      </c>
      <c r="Y586" s="13">
        <f t="shared" si="852"/>
        <v>9.1794822286944064E-3</v>
      </c>
      <c r="Z586" s="13">
        <f t="shared" si="853"/>
        <v>9.9399550445233145E-2</v>
      </c>
      <c r="AA586" s="13">
        <f t="shared" si="854"/>
        <v>7.7785606691459508E-2</v>
      </c>
      <c r="AB586" s="13">
        <f t="shared" si="855"/>
        <v>3.0435754393538073E-2</v>
      </c>
      <c r="AC586" s="13">
        <f t="shared" si="856"/>
        <v>1.0075188687116742E-3</v>
      </c>
      <c r="AD586" s="13">
        <f t="shared" si="857"/>
        <v>5.3350881029502306E-4</v>
      </c>
      <c r="AE586" s="13">
        <f t="shared" si="858"/>
        <v>1.3842747726471093E-3</v>
      </c>
      <c r="AF586" s="13">
        <f t="shared" si="859"/>
        <v>1.7958622324601961E-3</v>
      </c>
      <c r="AG586" s="13">
        <f t="shared" si="860"/>
        <v>1.5532182009450866E-3</v>
      </c>
      <c r="AH586" s="13">
        <f t="shared" si="861"/>
        <v>6.4477046788464054E-2</v>
      </c>
      <c r="AI586" s="13">
        <f t="shared" si="862"/>
        <v>5.045682983121396E-2</v>
      </c>
      <c r="AJ586" s="13">
        <f t="shared" si="863"/>
        <v>1.9742620075083699E-2</v>
      </c>
      <c r="AK586" s="13">
        <f t="shared" si="864"/>
        <v>5.1498947877217484E-3</v>
      </c>
      <c r="AL586" s="13">
        <f t="shared" si="865"/>
        <v>8.1829276502946386E-5</v>
      </c>
      <c r="AM586" s="13">
        <f t="shared" si="866"/>
        <v>8.3499988275907366E-5</v>
      </c>
      <c r="AN586" s="13">
        <f t="shared" si="867"/>
        <v>2.1665420524686366E-4</v>
      </c>
      <c r="AO586" s="13">
        <f t="shared" si="868"/>
        <v>2.8107216312444483E-4</v>
      </c>
      <c r="AP586" s="13">
        <f t="shared" si="869"/>
        <v>2.4309570726136994E-4</v>
      </c>
      <c r="AQ586" s="13">
        <f t="shared" si="870"/>
        <v>1.5768776841503093E-4</v>
      </c>
      <c r="AR586" s="13">
        <f t="shared" si="871"/>
        <v>3.3459222251532049E-2</v>
      </c>
      <c r="AS586" s="13">
        <f t="shared" si="872"/>
        <v>2.618367880540667E-2</v>
      </c>
      <c r="AT586" s="13">
        <f t="shared" si="873"/>
        <v>1.0245083263304339E-2</v>
      </c>
      <c r="AU586" s="13">
        <f t="shared" si="874"/>
        <v>2.6724467520931445E-3</v>
      </c>
      <c r="AV586" s="13">
        <f t="shared" si="875"/>
        <v>5.2283408484005568E-4</v>
      </c>
      <c r="AW586" s="13">
        <f t="shared" si="876"/>
        <v>4.6153191965897935E-6</v>
      </c>
      <c r="AX586" s="13">
        <f t="shared" si="877"/>
        <v>1.089055436313711E-5</v>
      </c>
      <c r="AY586" s="13">
        <f t="shared" si="878"/>
        <v>2.8257302174065413E-5</v>
      </c>
      <c r="AZ586" s="13">
        <f t="shared" si="879"/>
        <v>3.6659067093001276E-5</v>
      </c>
      <c r="BA586" s="13">
        <f t="shared" si="880"/>
        <v>3.1705956731722006E-5</v>
      </c>
      <c r="BB586" s="13">
        <f t="shared" si="881"/>
        <v>2.0566556352693186E-5</v>
      </c>
      <c r="BC586" s="13">
        <f t="shared" si="882"/>
        <v>1.0672650411720452E-5</v>
      </c>
      <c r="BD586" s="13">
        <f t="shared" si="883"/>
        <v>1.4469225993842576E-2</v>
      </c>
      <c r="BE586" s="13">
        <f t="shared" si="884"/>
        <v>1.1322963909248302E-2</v>
      </c>
      <c r="BF586" s="13">
        <f t="shared" si="885"/>
        <v>4.4304205264573075E-3</v>
      </c>
      <c r="BG586" s="13">
        <f t="shared" si="886"/>
        <v>1.1556824519666092E-3</v>
      </c>
      <c r="BH586" s="13">
        <f t="shared" si="887"/>
        <v>2.2609624557212287E-4</v>
      </c>
      <c r="BI586" s="13">
        <f t="shared" si="888"/>
        <v>3.5386545620603883E-5</v>
      </c>
      <c r="BJ586" s="14">
        <f t="shared" si="889"/>
        <v>8.966757607136705E-2</v>
      </c>
      <c r="BK586" s="14">
        <f t="shared" si="890"/>
        <v>0.14771448798052381</v>
      </c>
      <c r="BL586" s="14">
        <f t="shared" si="891"/>
        <v>0.64622371692785974</v>
      </c>
      <c r="BM586" s="14">
        <f t="shared" si="892"/>
        <v>0.63882629204996011</v>
      </c>
      <c r="BN586" s="14">
        <f t="shared" si="893"/>
        <v>0.34415539739204626</v>
      </c>
    </row>
    <row r="587" spans="1:66" x14ac:dyDescent="0.25">
      <c r="A587" t="s">
        <v>357</v>
      </c>
      <c r="B587" t="s">
        <v>337</v>
      </c>
      <c r="C587" t="s">
        <v>328</v>
      </c>
      <c r="D587" s="11">
        <v>44430</v>
      </c>
      <c r="E587" s="10">
        <f>VLOOKUP(A587,home!$A$2:$E$405,3,FALSE)</f>
        <v>1.9167000000000001</v>
      </c>
      <c r="F587" s="10">
        <f>VLOOKUP(B587,home!$B$2:$E$405,3,FALSE)</f>
        <v>1.0435000000000001</v>
      </c>
      <c r="G587" s="10">
        <f>VLOOKUP(C587,away!$B$2:$E$405,4,FALSE)</f>
        <v>1.5651999999999999</v>
      </c>
      <c r="H587" s="10">
        <f>VLOOKUP(A587,away!$A$2:$E$405,3,FALSE)</f>
        <v>1.5417000000000001</v>
      </c>
      <c r="I587" s="10">
        <f>VLOOKUP(C587,away!$B$2:$E$405,3,FALSE)</f>
        <v>0.97299999999999998</v>
      </c>
      <c r="J587" s="10">
        <f>VLOOKUP(B587,home!$B$2:$E$405,4,FALSE)</f>
        <v>0.97299999999999998</v>
      </c>
      <c r="K587" s="12">
        <f t="shared" si="838"/>
        <v>3.1305196595400004</v>
      </c>
      <c r="L587" s="12">
        <f t="shared" si="839"/>
        <v>1.4595720992999999</v>
      </c>
      <c r="M587" s="13">
        <f t="shared" si="840"/>
        <v>1.015192680160336E-2</v>
      </c>
      <c r="N587" s="13">
        <f t="shared" si="841"/>
        <v>3.1780806434630354E-2</v>
      </c>
      <c r="O587" s="13">
        <f t="shared" si="842"/>
        <v>1.4817469113756148E-2</v>
      </c>
      <c r="P587" s="13">
        <f t="shared" si="843"/>
        <v>4.6386378365240372E-2</v>
      </c>
      <c r="Q587" s="13">
        <f t="shared" si="844"/>
        <v>4.974521966982285E-2</v>
      </c>
      <c r="R587" s="13">
        <f t="shared" si="845"/>
        <v>1.0813582250338988E-2</v>
      </c>
      <c r="S587" s="13">
        <f t="shared" si="846"/>
        <v>5.2987382097342585E-2</v>
      </c>
      <c r="T587" s="13">
        <f t="shared" si="847"/>
        <v>7.2606734703622985E-2</v>
      </c>
      <c r="U587" s="13">
        <f t="shared" si="848"/>
        <v>3.3852131824739E-2</v>
      </c>
      <c r="V587" s="13">
        <f t="shared" si="849"/>
        <v>2.6901217895598638E-2</v>
      </c>
      <c r="W587" s="13">
        <f t="shared" si="850"/>
        <v>5.1909462714838789E-2</v>
      </c>
      <c r="X587" s="13">
        <f t="shared" si="851"/>
        <v>7.5765603468232315E-2</v>
      </c>
      <c r="Y587" s="13">
        <f t="shared" si="852"/>
        <v>5.5292680454429609E-2</v>
      </c>
      <c r="Z587" s="13">
        <f t="shared" si="853"/>
        <v>5.2610676486934994E-3</v>
      </c>
      <c r="AA587" s="13">
        <f t="shared" si="854"/>
        <v>1.6469875704404884E-2</v>
      </c>
      <c r="AB587" s="13">
        <f t="shared" si="855"/>
        <v>2.5779634841409854E-2</v>
      </c>
      <c r="AC587" s="13">
        <f t="shared" si="856"/>
        <v>7.6823475002421012E-3</v>
      </c>
      <c r="AD587" s="13">
        <f t="shared" si="857"/>
        <v>4.0625898386240367E-2</v>
      </c>
      <c r="AE587" s="13">
        <f t="shared" si="858"/>
        <v>5.9296427793553326E-2</v>
      </c>
      <c r="AF587" s="13">
        <f t="shared" si="859"/>
        <v>4.3273705797813755E-2</v>
      </c>
      <c r="AG587" s="13">
        <f t="shared" si="860"/>
        <v>2.1053697871935204E-2</v>
      </c>
      <c r="AH587" s="13">
        <f t="shared" si="861"/>
        <v>1.9197268881407212E-3</v>
      </c>
      <c r="AI587" s="13">
        <f t="shared" si="862"/>
        <v>6.0097427642720747E-3</v>
      </c>
      <c r="AJ587" s="13">
        <f t="shared" si="863"/>
        <v>9.4068089361660015E-3</v>
      </c>
      <c r="AK587" s="13">
        <f t="shared" si="864"/>
        <v>9.8160667694014072E-3</v>
      </c>
      <c r="AL587" s="13">
        <f t="shared" si="865"/>
        <v>1.4040931730248758E-3</v>
      </c>
      <c r="AM587" s="13">
        <f t="shared" si="866"/>
        <v>2.5436034716919964E-2</v>
      </c>
      <c r="AN587" s="13">
        <f t="shared" si="867"/>
        <v>3.7125726589642548E-2</v>
      </c>
      <c r="AO587" s="13">
        <f t="shared" si="868"/>
        <v>2.7093837348241206E-2</v>
      </c>
      <c r="AP587" s="13">
        <f t="shared" si="869"/>
        <v>1.3181803018821723E-2</v>
      </c>
      <c r="AQ587" s="13">
        <f t="shared" si="870"/>
        <v>4.8099479761851745E-3</v>
      </c>
      <c r="AR587" s="13">
        <f t="shared" si="871"/>
        <v>5.6039596084124152E-4</v>
      </c>
      <c r="AS587" s="13">
        <f t="shared" si="872"/>
        <v>1.7543305725403148E-3</v>
      </c>
      <c r="AT587" s="13">
        <f t="shared" si="873"/>
        <v>2.7459831733347606E-3</v>
      </c>
      <c r="AU587" s="13">
        <f t="shared" si="874"/>
        <v>2.8654514362968352E-3</v>
      </c>
      <c r="AV587" s="13">
        <f t="shared" si="875"/>
        <v>2.2425880136960935E-3</v>
      </c>
      <c r="AW587" s="13">
        <f t="shared" si="876"/>
        <v>1.7821137268054883E-4</v>
      </c>
      <c r="AX587" s="13">
        <f t="shared" si="877"/>
        <v>1.3271334457009985E-2</v>
      </c>
      <c r="AY587" s="13">
        <f t="shared" si="878"/>
        <v>1.9370469493930488E-2</v>
      </c>
      <c r="AZ587" s="13">
        <f t="shared" si="879"/>
        <v>1.4136298411841367E-2</v>
      </c>
      <c r="BA587" s="13">
        <f t="shared" si="880"/>
        <v>6.8776489164341873E-3</v>
      </c>
      <c r="BB587" s="13">
        <f t="shared" si="881"/>
        <v>2.5096061168020543E-3</v>
      </c>
      <c r="BC587" s="13">
        <f t="shared" si="882"/>
        <v>7.3259021366337874E-4</v>
      </c>
      <c r="BD587" s="13">
        <f t="shared" si="883"/>
        <v>1.3632305150071522E-4</v>
      </c>
      <c r="BE587" s="13">
        <f t="shared" si="884"/>
        <v>4.2676199277147289E-4</v>
      </c>
      <c r="BF587" s="13">
        <f t="shared" si="885"/>
        <v>6.6799340415778187E-4</v>
      </c>
      <c r="BG587" s="13">
        <f t="shared" si="886"/>
        <v>6.9705549471966175E-4</v>
      </c>
      <c r="BH587" s="13">
        <f t="shared" si="887"/>
        <v>5.4553648250257056E-4</v>
      </c>
      <c r="BI587" s="13">
        <f t="shared" si="888"/>
        <v>3.4156253669411928E-4</v>
      </c>
      <c r="BJ587" s="14">
        <f t="shared" si="889"/>
        <v>0.6658955345546117</v>
      </c>
      <c r="BK587" s="14">
        <f t="shared" si="890"/>
        <v>0.1648838153269824</v>
      </c>
      <c r="BL587" s="14">
        <f t="shared" si="891"/>
        <v>0.14186902121168465</v>
      </c>
      <c r="BM587" s="14">
        <f t="shared" si="892"/>
        <v>0.79502179798533013</v>
      </c>
      <c r="BN587" s="14">
        <f t="shared" si="893"/>
        <v>0.16369538263539207</v>
      </c>
    </row>
    <row r="588" spans="1:66" x14ac:dyDescent="0.25">
      <c r="A588" t="s">
        <v>290</v>
      </c>
      <c r="B588" t="s">
        <v>297</v>
      </c>
      <c r="C588" t="s">
        <v>291</v>
      </c>
      <c r="D588" s="11">
        <v>44430</v>
      </c>
      <c r="E588" s="10">
        <f>VLOOKUP(A588,home!$A$2:$E$405,3,FALSE)</f>
        <v>1.5758000000000001</v>
      </c>
      <c r="F588" s="10">
        <f>VLOOKUP(B588,home!$B$2:$E$405,3,FALSE)</f>
        <v>1.1423000000000001</v>
      </c>
      <c r="G588" s="10">
        <f>VLOOKUP(C588,away!$B$2:$E$405,4,FALSE)</f>
        <v>1.0047999999999999</v>
      </c>
      <c r="H588" s="10">
        <f>VLOOKUP(A588,away!$A$2:$E$405,3,FALSE)</f>
        <v>1.1246</v>
      </c>
      <c r="I588" s="10">
        <f>VLOOKUP(C588,away!$B$2:$E$405,3,FALSE)</f>
        <v>1.1114999999999999</v>
      </c>
      <c r="J588" s="10">
        <f>VLOOKUP(B588,home!$B$2:$E$405,4,FALSE)</f>
        <v>0.71140000000000003</v>
      </c>
      <c r="K588" s="12">
        <f t="shared" si="838"/>
        <v>1.8086765144320003</v>
      </c>
      <c r="L588" s="12">
        <f t="shared" si="839"/>
        <v>0.88924494906000007</v>
      </c>
      <c r="M588" s="13">
        <f t="shared" si="840"/>
        <v>6.734534712661322E-2</v>
      </c>
      <c r="N588" s="13">
        <f t="shared" si="841"/>
        <v>0.12180594770417594</v>
      </c>
      <c r="O588" s="13">
        <f t="shared" si="842"/>
        <v>5.9886509775033188E-2</v>
      </c>
      <c r="P588" s="13">
        <f t="shared" si="843"/>
        <v>0.10831532376140496</v>
      </c>
      <c r="Q588" s="13">
        <f t="shared" si="844"/>
        <v>0.11015377846533775</v>
      </c>
      <c r="R588" s="13">
        <f t="shared" si="845"/>
        <v>2.6626888167140293E-2</v>
      </c>
      <c r="S588" s="13">
        <f t="shared" si="846"/>
        <v>4.3552412535199848E-2</v>
      </c>
      <c r="T588" s="13">
        <f t="shared" si="847"/>
        <v>9.7953691120175795E-2</v>
      </c>
      <c r="U588" s="13">
        <f t="shared" si="848"/>
        <v>4.8159427280313978E-2</v>
      </c>
      <c r="V588" s="13">
        <f t="shared" si="849"/>
        <v>7.7830893143655579E-3</v>
      </c>
      <c r="W588" s="13">
        <f t="shared" si="850"/>
        <v>6.6410850695400606E-2</v>
      </c>
      <c r="X588" s="13">
        <f t="shared" si="851"/>
        <v>5.9055513543662772E-2</v>
      </c>
      <c r="Y588" s="13">
        <f t="shared" si="852"/>
        <v>2.6257408566423269E-2</v>
      </c>
      <c r="Z588" s="13">
        <f t="shared" si="853"/>
        <v>7.8926086039383305E-3</v>
      </c>
      <c r="AA588" s="13">
        <f t="shared" si="854"/>
        <v>1.4275175819547197E-2</v>
      </c>
      <c r="AB588" s="13">
        <f t="shared" si="855"/>
        <v>1.2909587622101301E-2</v>
      </c>
      <c r="AC588" s="13">
        <f t="shared" si="856"/>
        <v>7.8237387113442181E-4</v>
      </c>
      <c r="AD588" s="13">
        <f t="shared" si="857"/>
        <v>3.0028936489055288E-2</v>
      </c>
      <c r="AE588" s="13">
        <f t="shared" si="858"/>
        <v>2.6703080098535944E-2</v>
      </c>
      <c r="AF588" s="13">
        <f t="shared" si="859"/>
        <v>1.1872789550983849E-2</v>
      </c>
      <c r="AG588" s="13">
        <f t="shared" si="860"/>
        <v>3.5192727131549118E-3</v>
      </c>
      <c r="AH588" s="13">
        <f t="shared" si="861"/>
        <v>1.7546155839899143E-3</v>
      </c>
      <c r="AI588" s="13">
        <f t="shared" si="862"/>
        <v>3.1735319986189474E-3</v>
      </c>
      <c r="AJ588" s="13">
        <f t="shared" si="863"/>
        <v>2.8699463968502692E-3</v>
      </c>
      <c r="AK588" s="13">
        <f t="shared" si="864"/>
        <v>1.7302682152206075E-3</v>
      </c>
      <c r="AL588" s="13">
        <f t="shared" si="865"/>
        <v>5.0333442632683559E-5</v>
      </c>
      <c r="AM588" s="13">
        <f t="shared" si="866"/>
        <v>1.0862526436224892E-2</v>
      </c>
      <c r="AN588" s="13">
        <f t="shared" si="867"/>
        <v>9.6594467674437079E-3</v>
      </c>
      <c r="AO588" s="13">
        <f t="shared" si="868"/>
        <v>4.2948071243316304E-3</v>
      </c>
      <c r="AP588" s="13">
        <f t="shared" si="869"/>
        <v>1.2730451808329356E-3</v>
      </c>
      <c r="AQ588" s="13">
        <f t="shared" si="870"/>
        <v>2.8301224924521552E-4</v>
      </c>
      <c r="AR588" s="13">
        <f t="shared" si="871"/>
        <v>3.1205660912099877E-4</v>
      </c>
      <c r="AS588" s="13">
        <f t="shared" si="872"/>
        <v>5.644094600904373E-4</v>
      </c>
      <c r="AT588" s="13">
        <f t="shared" si="873"/>
        <v>5.1041706749440979E-4</v>
      </c>
      <c r="AU588" s="13">
        <f t="shared" si="874"/>
        <v>3.0772645418079733E-4</v>
      </c>
      <c r="AV588" s="13">
        <f t="shared" si="875"/>
        <v>1.3914440263656082E-4</v>
      </c>
      <c r="AW588" s="13">
        <f t="shared" si="876"/>
        <v>2.2487254821592914E-6</v>
      </c>
      <c r="AX588" s="13">
        <f t="shared" si="877"/>
        <v>3.2744660754327783E-3</v>
      </c>
      <c r="AY588" s="13">
        <f t="shared" si="878"/>
        <v>2.9118024184469188E-3</v>
      </c>
      <c r="AZ588" s="13">
        <f t="shared" si="879"/>
        <v>1.2946527966323077E-3</v>
      </c>
      <c r="BA588" s="13">
        <f t="shared" si="880"/>
        <v>3.8375448673056111E-4</v>
      </c>
      <c r="BB588" s="13">
        <f t="shared" si="881"/>
        <v>8.5312934751066046E-5</v>
      </c>
      <c r="BC588" s="13">
        <f t="shared" si="882"/>
        <v>1.517281926337417E-5</v>
      </c>
      <c r="BD588" s="13">
        <f t="shared" si="883"/>
        <v>4.6249127246939809E-5</v>
      </c>
      <c r="BE588" s="13">
        <f t="shared" si="884"/>
        <v>8.3649710264517148E-5</v>
      </c>
      <c r="BF588" s="13">
        <f t="shared" si="885"/>
        <v>7.564763319723682E-5</v>
      </c>
      <c r="BG588" s="13">
        <f t="shared" si="886"/>
        <v>4.5607365845402921E-5</v>
      </c>
      <c r="BH588" s="13">
        <f t="shared" si="887"/>
        <v>2.0622242872422105E-5</v>
      </c>
      <c r="BI588" s="13">
        <f t="shared" si="888"/>
        <v>7.4597932716525194E-6</v>
      </c>
      <c r="BJ588" s="14">
        <f t="shared" si="889"/>
        <v>0.58809926823624137</v>
      </c>
      <c r="BK588" s="14">
        <f t="shared" si="890"/>
        <v>0.23074068246979759</v>
      </c>
      <c r="BL588" s="14">
        <f t="shared" si="891"/>
        <v>0.17349894072503705</v>
      </c>
      <c r="BM588" s="14">
        <f t="shared" si="892"/>
        <v>0.50318815134234451</v>
      </c>
      <c r="BN588" s="14">
        <f t="shared" si="893"/>
        <v>0.49413379499970539</v>
      </c>
    </row>
    <row r="589" spans="1:66" x14ac:dyDescent="0.25">
      <c r="A589" t="s">
        <v>290</v>
      </c>
      <c r="B589" t="s">
        <v>301</v>
      </c>
      <c r="C589" t="s">
        <v>316</v>
      </c>
      <c r="D589" s="11">
        <v>44430</v>
      </c>
      <c r="E589" s="10">
        <f>VLOOKUP(A589,home!$A$2:$E$405,3,FALSE)</f>
        <v>1.5758000000000001</v>
      </c>
      <c r="F589" s="10">
        <f>VLOOKUP(B589,home!$B$2:$E$405,3,FALSE)</f>
        <v>0.86539999999999995</v>
      </c>
      <c r="G589" s="10">
        <f>VLOOKUP(C589,away!$B$2:$E$405,4,FALSE)</f>
        <v>1.6109</v>
      </c>
      <c r="H589" s="10">
        <f>VLOOKUP(A589,away!$A$2:$E$405,3,FALSE)</f>
        <v>1.1246</v>
      </c>
      <c r="I589" s="10">
        <f>VLOOKUP(C589,away!$B$2:$E$405,3,FALSE)</f>
        <v>0.95760000000000001</v>
      </c>
      <c r="J589" s="10">
        <f>VLOOKUP(B589,home!$B$2:$E$405,4,FALSE)</f>
        <v>1.7784</v>
      </c>
      <c r="K589" s="12">
        <f t="shared" si="838"/>
        <v>2.1967800127879999</v>
      </c>
      <c r="L589" s="12">
        <f t="shared" si="839"/>
        <v>1.9151891216640002</v>
      </c>
      <c r="M589" s="13">
        <f t="shared" si="840"/>
        <v>1.6375497201817683E-2</v>
      </c>
      <c r="N589" s="13">
        <f t="shared" si="841"/>
        <v>3.5973364952418901E-2</v>
      </c>
      <c r="O589" s="13">
        <f t="shared" si="842"/>
        <v>3.1362174102760501E-2</v>
      </c>
      <c r="P589" s="13">
        <f t="shared" si="843"/>
        <v>6.8895797226521685E-2</v>
      </c>
      <c r="Q589" s="13">
        <f t="shared" si="844"/>
        <v>3.9512784560101107E-2</v>
      </c>
      <c r="R589" s="13">
        <f t="shared" si="845"/>
        <v>3.0032247336669676E-2</v>
      </c>
      <c r="S589" s="13">
        <f t="shared" si="846"/>
        <v>7.2465446651462886E-2</v>
      </c>
      <c r="T589" s="13">
        <f t="shared" si="847"/>
        <v>7.5674455156158907E-2</v>
      </c>
      <c r="U589" s="13">
        <f t="shared" si="848"/>
        <v>6.5974240688301586E-2</v>
      </c>
      <c r="V589" s="13">
        <f t="shared" si="849"/>
        <v>3.3875576803686212E-2</v>
      </c>
      <c r="W589" s="13">
        <f t="shared" si="850"/>
        <v>2.8933631790409461E-2</v>
      </c>
      <c r="X589" s="13">
        <f t="shared" si="851"/>
        <v>5.5413376855223892E-2</v>
      </c>
      <c r="Y589" s="13">
        <f t="shared" si="852"/>
        <v>5.3063548273896255E-2</v>
      </c>
      <c r="Z589" s="13">
        <f t="shared" si="853"/>
        <v>1.9172477799437468E-2</v>
      </c>
      <c r="AA589" s="13">
        <f t="shared" si="854"/>
        <v>4.2117716025425883E-2</v>
      </c>
      <c r="AB589" s="13">
        <f t="shared" si="855"/>
        <v>4.6261678374468221E-2</v>
      </c>
      <c r="AC589" s="13">
        <f t="shared" si="856"/>
        <v>8.9076870523172764E-3</v>
      </c>
      <c r="AD589" s="13">
        <f t="shared" si="857"/>
        <v>1.5890206003634746E-2</v>
      </c>
      <c r="AE589" s="13">
        <f t="shared" si="858"/>
        <v>3.0432749679161254E-2</v>
      </c>
      <c r="AF589" s="13">
        <f t="shared" si="859"/>
        <v>2.914223556392662E-2</v>
      </c>
      <c r="AG589" s="13">
        <f t="shared" si="860"/>
        <v>1.8604297511000671E-2</v>
      </c>
      <c r="AH589" s="13">
        <f t="shared" si="861"/>
        <v>9.179730229206793E-3</v>
      </c>
      <c r="AI589" s="13">
        <f t="shared" si="862"/>
        <v>2.0165847890307287E-2</v>
      </c>
      <c r="AJ589" s="13">
        <f t="shared" si="863"/>
        <v>2.2149965793175058E-2</v>
      </c>
      <c r="AK589" s="13">
        <f t="shared" si="864"/>
        <v>1.6219534046128289E-2</v>
      </c>
      <c r="AL589" s="13">
        <f t="shared" si="865"/>
        <v>1.4990743629955693E-3</v>
      </c>
      <c r="AM589" s="13">
        <f t="shared" si="866"/>
        <v>6.9814573895737413E-3</v>
      </c>
      <c r="AN589" s="13">
        <f t="shared" si="867"/>
        <v>1.3370811245872378E-2</v>
      </c>
      <c r="AO589" s="13">
        <f t="shared" si="868"/>
        <v>1.2803816122958731E-2</v>
      </c>
      <c r="AP589" s="13">
        <f t="shared" si="869"/>
        <v>8.1739097848255657E-3</v>
      </c>
      <c r="AQ589" s="13">
        <f t="shared" si="870"/>
        <v>3.9136457753402108E-3</v>
      </c>
      <c r="AR589" s="13">
        <f t="shared" si="871"/>
        <v>3.5161838949574072E-3</v>
      </c>
      <c r="AS589" s="13">
        <f t="shared" si="872"/>
        <v>7.724282501729492E-3</v>
      </c>
      <c r="AT589" s="13">
        <f t="shared" si="873"/>
        <v>8.4842747064637208E-3</v>
      </c>
      <c r="AU589" s="13">
        <f t="shared" si="874"/>
        <v>6.2126950327207591E-3</v>
      </c>
      <c r="AV589" s="13">
        <f t="shared" si="875"/>
        <v>3.4119810683570636E-3</v>
      </c>
      <c r="AW589" s="13">
        <f t="shared" si="876"/>
        <v>1.7519387192333063E-4</v>
      </c>
      <c r="AX589" s="13">
        <f t="shared" si="877"/>
        <v>2.5561210089244447E-3</v>
      </c>
      <c r="AY589" s="13">
        <f t="shared" si="878"/>
        <v>4.8954551499489048E-3</v>
      </c>
      <c r="AZ589" s="13">
        <f t="shared" si="879"/>
        <v>4.6878612243880756E-3</v>
      </c>
      <c r="BA589" s="13">
        <f t="shared" si="880"/>
        <v>2.9927136069395079E-3</v>
      </c>
      <c r="BB589" s="13">
        <f t="shared" si="881"/>
        <v>1.4329031360665939E-3</v>
      </c>
      <c r="BC589" s="13">
        <f t="shared" si="882"/>
        <v>5.4885609971859451E-4</v>
      </c>
      <c r="BD589" s="13">
        <f t="shared" si="883"/>
        <v>1.1223595242320966E-3</v>
      </c>
      <c r="BE589" s="13">
        <f t="shared" si="884"/>
        <v>2.4655769699953186E-3</v>
      </c>
      <c r="BF589" s="13">
        <f t="shared" si="885"/>
        <v>2.7081651038380577E-3</v>
      </c>
      <c r="BG589" s="13">
        <f t="shared" si="886"/>
        <v>1.983080990480461E-3</v>
      </c>
      <c r="BH589" s="13">
        <f t="shared" si="887"/>
        <v>1.0890981709068268E-3</v>
      </c>
      <c r="BI589" s="13">
        <f t="shared" si="888"/>
        <v>4.785018187624175E-4</v>
      </c>
      <c r="BJ589" s="14">
        <f t="shared" si="889"/>
        <v>0.44499820089048858</v>
      </c>
      <c r="BK589" s="14">
        <f t="shared" si="890"/>
        <v>0.20691453444875021</v>
      </c>
      <c r="BL589" s="14">
        <f t="shared" si="891"/>
        <v>0.32265933426888688</v>
      </c>
      <c r="BM589" s="14">
        <f t="shared" si="892"/>
        <v>0.76687242074924822</v>
      </c>
      <c r="BN589" s="14">
        <f t="shared" si="893"/>
        <v>0.22215186538028955</v>
      </c>
    </row>
    <row r="590" spans="1:66" x14ac:dyDescent="0.25">
      <c r="A590" t="s">
        <v>290</v>
      </c>
      <c r="B590" t="s">
        <v>306</v>
      </c>
      <c r="C590" t="s">
        <v>298</v>
      </c>
      <c r="D590" s="11">
        <v>44430</v>
      </c>
      <c r="E590" s="10">
        <f>VLOOKUP(A590,home!$A$2:$E$405,3,FALSE)</f>
        <v>1.5758000000000001</v>
      </c>
      <c r="F590" s="10">
        <f>VLOOKUP(B590,home!$B$2:$E$405,3,FALSE)</f>
        <v>1.3269</v>
      </c>
      <c r="G590" s="10">
        <f>VLOOKUP(C590,away!$B$2:$E$405,4,FALSE)</f>
        <v>1.4278</v>
      </c>
      <c r="H590" s="10">
        <f>VLOOKUP(A590,away!$A$2:$E$405,3,FALSE)</f>
        <v>1.1246</v>
      </c>
      <c r="I590" s="10">
        <f>VLOOKUP(C590,away!$B$2:$E$405,3,FALSE)</f>
        <v>1.1114999999999999</v>
      </c>
      <c r="J590" s="10">
        <f>VLOOKUP(B590,home!$B$2:$E$405,4,FALSE)</f>
        <v>0.97</v>
      </c>
      <c r="K590" s="12">
        <f t="shared" si="838"/>
        <v>2.9854284547559997</v>
      </c>
      <c r="L590" s="12">
        <f t="shared" si="839"/>
        <v>1.2124931130000001</v>
      </c>
      <c r="M590" s="13">
        <f t="shared" si="840"/>
        <v>1.5026776522860906E-2</v>
      </c>
      <c r="N590" s="13">
        <f t="shared" si="841"/>
        <v>4.4861366214608372E-2</v>
      </c>
      <c r="O590" s="13">
        <f t="shared" si="842"/>
        <v>1.8219863044558936E-2</v>
      </c>
      <c r="P590" s="13">
        <f t="shared" si="843"/>
        <v>5.4394097574983535E-2</v>
      </c>
      <c r="Q590" s="13">
        <f t="shared" si="844"/>
        <v>6.696519960816065E-2</v>
      </c>
      <c r="R590" s="13">
        <f t="shared" si="845"/>
        <v>1.1045729230665467E-2</v>
      </c>
      <c r="S590" s="13">
        <f t="shared" si="846"/>
        <v>4.9224094177743337E-2</v>
      </c>
      <c r="T590" s="13">
        <f t="shared" si="847"/>
        <v>8.1194843335565092E-2</v>
      </c>
      <c r="U590" s="13">
        <f t="shared" si="848"/>
        <v>3.2976234348758786E-2</v>
      </c>
      <c r="V590" s="13">
        <f t="shared" si="849"/>
        <v>1.9797993251660893E-2</v>
      </c>
      <c r="W590" s="13">
        <f t="shared" si="850"/>
        <v>6.6639937462872695E-2</v>
      </c>
      <c r="X590" s="13">
        <f t="shared" si="851"/>
        <v>8.080046522448385E-2</v>
      </c>
      <c r="Y590" s="13">
        <f t="shared" si="852"/>
        <v>4.8985003805941361E-2</v>
      </c>
      <c r="Z590" s="13">
        <f t="shared" si="853"/>
        <v>4.4642902067482219E-3</v>
      </c>
      <c r="AA590" s="13">
        <f t="shared" si="854"/>
        <v>1.3327819013514689E-2</v>
      </c>
      <c r="AB590" s="13">
        <f t="shared" si="855"/>
        <v>1.9894625061392397E-2</v>
      </c>
      <c r="AC590" s="13">
        <f t="shared" si="856"/>
        <v>4.4790626547607428E-3</v>
      </c>
      <c r="AD590" s="13">
        <f t="shared" si="857"/>
        <v>4.973719138120513E-2</v>
      </c>
      <c r="AE590" s="13">
        <f t="shared" si="858"/>
        <v>6.0306002009674183E-2</v>
      </c>
      <c r="AF590" s="13">
        <f t="shared" si="859"/>
        <v>3.6560306054647072E-2</v>
      </c>
      <c r="AG590" s="13">
        <f t="shared" si="860"/>
        <v>1.4776373100143923E-2</v>
      </c>
      <c r="AH590" s="13">
        <f t="shared" si="861"/>
        <v>1.3532302825288915E-3</v>
      </c>
      <c r="AI590" s="13">
        <f t="shared" si="862"/>
        <v>4.0399721912992544E-3</v>
      </c>
      <c r="AJ590" s="13">
        <f t="shared" si="863"/>
        <v>6.0305239681638714E-3</v>
      </c>
      <c r="AK590" s="13">
        <f t="shared" si="864"/>
        <v>6.0012326172148283E-3</v>
      </c>
      <c r="AL590" s="13">
        <f t="shared" si="865"/>
        <v>6.4853448966082229E-4</v>
      </c>
      <c r="AM590" s="13">
        <f t="shared" si="866"/>
        <v>2.9697365281818926E-2</v>
      </c>
      <c r="AN590" s="13">
        <f t="shared" si="867"/>
        <v>3.6007850878450751E-2</v>
      </c>
      <c r="AO590" s="13">
        <f t="shared" si="868"/>
        <v>2.182963560202628E-2</v>
      </c>
      <c r="AP590" s="13">
        <f t="shared" si="869"/>
        <v>8.8227609422521572E-3</v>
      </c>
      <c r="AQ590" s="13">
        <f t="shared" si="870"/>
        <v>2.6743842200315335E-3</v>
      </c>
      <c r="AR590" s="13">
        <f t="shared" si="871"/>
        <v>3.2815647957386512E-4</v>
      </c>
      <c r="AS590" s="13">
        <f t="shared" si="872"/>
        <v>9.7968769173237312E-4</v>
      </c>
      <c r="AT590" s="13">
        <f t="shared" si="873"/>
        <v>1.4623937558360255E-3</v>
      </c>
      <c r="AU590" s="13">
        <f t="shared" si="874"/>
        <v>1.4552906435767892E-3</v>
      </c>
      <c r="AV590" s="13">
        <f t="shared" si="875"/>
        <v>1.0861665243185796E-3</v>
      </c>
      <c r="AW590" s="13">
        <f t="shared" si="876"/>
        <v>6.5210349038681456E-5</v>
      </c>
      <c r="AX590" s="13">
        <f t="shared" si="877"/>
        <v>1.4776559890604179E-2</v>
      </c>
      <c r="AY590" s="13">
        <f t="shared" si="878"/>
        <v>1.7916477101189602E-2</v>
      </c>
      <c r="AZ590" s="13">
        <f t="shared" si="879"/>
        <v>1.0861802547207304E-2</v>
      </c>
      <c r="BA590" s="13">
        <f t="shared" si="880"/>
        <v>4.3899535944182371E-3</v>
      </c>
      <c r="BB590" s="13">
        <f t="shared" si="881"/>
        <v>1.3306971249054272E-3</v>
      </c>
      <c r="BC590" s="13">
        <f t="shared" si="882"/>
        <v>3.2269221988734631E-4</v>
      </c>
      <c r="BD590" s="13">
        <f t="shared" si="883"/>
        <v>6.6314578578272724E-5</v>
      </c>
      <c r="BE590" s="13">
        <f t="shared" si="884"/>
        <v>1.9797742985272807E-4</v>
      </c>
      <c r="BF590" s="13">
        <f t="shared" si="885"/>
        <v>2.9552372624089718E-4</v>
      </c>
      <c r="BG590" s="13">
        <f t="shared" si="886"/>
        <v>2.9408831379169892E-4</v>
      </c>
      <c r="BH590" s="13">
        <f t="shared" si="887"/>
        <v>2.1949490505123731E-4</v>
      </c>
      <c r="BI590" s="13">
        <f t="shared" si="888"/>
        <v>1.3105726704278604E-4</v>
      </c>
      <c r="BJ590" s="14">
        <f t="shared" si="889"/>
        <v>0.69945686760009396</v>
      </c>
      <c r="BK590" s="14">
        <f t="shared" si="890"/>
        <v>0.16148703577285986</v>
      </c>
      <c r="BL590" s="14">
        <f t="shared" si="891"/>
        <v>0.11940538107369235</v>
      </c>
      <c r="BM590" s="14">
        <f t="shared" si="892"/>
        <v>0.75644927570540565</v>
      </c>
      <c r="BN590" s="14">
        <f t="shared" si="893"/>
        <v>0.21051303219583786</v>
      </c>
    </row>
    <row r="591" spans="1:66" x14ac:dyDescent="0.25">
      <c r="A591" t="s">
        <v>290</v>
      </c>
      <c r="B591" t="s">
        <v>308</v>
      </c>
      <c r="C591" t="s">
        <v>307</v>
      </c>
      <c r="D591" s="11">
        <v>44430</v>
      </c>
      <c r="E591" s="10">
        <f>VLOOKUP(A591,home!$A$2:$E$405,3,FALSE)</f>
        <v>1.5758000000000001</v>
      </c>
      <c r="F591" s="10">
        <f>VLOOKUP(B591,home!$B$2:$E$405,3,FALSE)</f>
        <v>0.82499999999999996</v>
      </c>
      <c r="G591" s="10">
        <f>VLOOKUP(C591,away!$B$2:$E$405,4,FALSE)</f>
        <v>0.88839999999999997</v>
      </c>
      <c r="H591" s="10">
        <f>VLOOKUP(A591,away!$A$2:$E$405,3,FALSE)</f>
        <v>1.1246</v>
      </c>
      <c r="I591" s="10">
        <f>VLOOKUP(C591,away!$B$2:$E$405,3,FALSE)</f>
        <v>0.97809999999999997</v>
      </c>
      <c r="J591" s="10">
        <f>VLOOKUP(B591,home!$B$2:$E$405,4,FALSE)</f>
        <v>0.71140000000000003</v>
      </c>
      <c r="K591" s="12">
        <f t="shared" si="838"/>
        <v>1.1549510940000001</v>
      </c>
      <c r="L591" s="12">
        <f t="shared" si="839"/>
        <v>0.782519554364</v>
      </c>
      <c r="M591" s="13">
        <f t="shared" si="840"/>
        <v>0.14406788766759343</v>
      </c>
      <c r="N591" s="13">
        <f t="shared" si="841"/>
        <v>0.16639136447195613</v>
      </c>
      <c r="O591" s="13">
        <f t="shared" si="842"/>
        <v>0.11273593925580802</v>
      </c>
      <c r="P591" s="13">
        <f t="shared" si="843"/>
        <v>0.13020449637661302</v>
      </c>
      <c r="Q591" s="13">
        <f t="shared" si="844"/>
        <v>9.6086944214519257E-2</v>
      </c>
      <c r="R591" s="13">
        <f t="shared" si="845"/>
        <v>4.4109038473630929E-2</v>
      </c>
      <c r="S591" s="13">
        <f t="shared" si="846"/>
        <v>2.9418788515528576E-2</v>
      </c>
      <c r="T591" s="13">
        <f t="shared" si="847"/>
        <v>7.5189912766944131E-2</v>
      </c>
      <c r="U591" s="13">
        <f t="shared" si="848"/>
        <v>5.0943782240408124E-2</v>
      </c>
      <c r="V591" s="13">
        <f t="shared" si="849"/>
        <v>2.954207989247456E-3</v>
      </c>
      <c r="W591" s="13">
        <f t="shared" si="850"/>
        <v>3.6991907113225336E-2</v>
      </c>
      <c r="X591" s="13">
        <f t="shared" si="851"/>
        <v>2.8946890669315571E-2</v>
      </c>
      <c r="Y591" s="13">
        <f t="shared" si="852"/>
        <v>1.1325753993388124E-2</v>
      </c>
      <c r="Z591" s="13">
        <f t="shared" si="853"/>
        <v>1.1505395043270068E-2</v>
      </c>
      <c r="AA591" s="13">
        <f t="shared" si="854"/>
        <v>1.3288168592126942E-2</v>
      </c>
      <c r="AB591" s="13">
        <f t="shared" si="855"/>
        <v>7.6735924263667274E-3</v>
      </c>
      <c r="AC591" s="13">
        <f t="shared" si="856"/>
        <v>1.6687061984244615E-4</v>
      </c>
      <c r="AD591" s="13">
        <f t="shared" si="857"/>
        <v>1.0680960897391494E-2</v>
      </c>
      <c r="AE591" s="13">
        <f t="shared" si="858"/>
        <v>8.3580607616061016E-3</v>
      </c>
      <c r="AF591" s="13">
        <f t="shared" si="859"/>
        <v>3.27017299125962E-3</v>
      </c>
      <c r="AG591" s="13">
        <f t="shared" si="860"/>
        <v>8.5299143727122226E-4</v>
      </c>
      <c r="AH591" s="13">
        <f t="shared" si="861"/>
        <v>2.2507991505103667E-3</v>
      </c>
      <c r="AI591" s="13">
        <f t="shared" si="862"/>
        <v>2.5995629412562185E-3</v>
      </c>
      <c r="AJ591" s="13">
        <f t="shared" si="863"/>
        <v>1.501184031462864E-3</v>
      </c>
      <c r="AK591" s="13">
        <f t="shared" si="864"/>
        <v>5.7793137981112185E-4</v>
      </c>
      <c r="AL591" s="13">
        <f t="shared" si="865"/>
        <v>6.0325185212044339E-6</v>
      </c>
      <c r="AM591" s="13">
        <f t="shared" si="866"/>
        <v>2.4671974946827028E-3</v>
      </c>
      <c r="AN591" s="13">
        <f t="shared" si="867"/>
        <v>1.9306302840670858E-3</v>
      </c>
      <c r="AO591" s="13">
        <f t="shared" si="868"/>
        <v>7.553779747649092E-4</v>
      </c>
      <c r="AP591" s="13">
        <f t="shared" si="869"/>
        <v>1.9703267872980587E-4</v>
      </c>
      <c r="AQ591" s="13">
        <f t="shared" si="870"/>
        <v>3.8545480988698209E-5</v>
      </c>
      <c r="AR591" s="13">
        <f t="shared" si="871"/>
        <v>3.5225886964404849E-4</v>
      </c>
      <c r="AS591" s="13">
        <f t="shared" si="872"/>
        <v>4.0684176686659715E-4</v>
      </c>
      <c r="AT591" s="13">
        <f t="shared" si="873"/>
        <v>2.3494117186373474E-4</v>
      </c>
      <c r="AU591" s="13">
        <f t="shared" si="874"/>
        <v>9.0448521156554176E-5</v>
      </c>
      <c r="AV591" s="13">
        <f t="shared" si="875"/>
        <v>2.6115904615111091E-5</v>
      </c>
      <c r="AW591" s="13">
        <f t="shared" si="876"/>
        <v>1.5144500597992422E-7</v>
      </c>
      <c r="AX591" s="13">
        <f t="shared" si="877"/>
        <v>4.7491540759964183E-4</v>
      </c>
      <c r="AY591" s="13">
        <f t="shared" si="878"/>
        <v>3.7163059311546914E-4</v>
      </c>
      <c r="AZ591" s="13">
        <f t="shared" si="879"/>
        <v>1.4540410305637294E-4</v>
      </c>
      <c r="BA591" s="13">
        <f t="shared" si="880"/>
        <v>3.7927184642123359E-5</v>
      </c>
      <c r="BB591" s="13">
        <f t="shared" si="881"/>
        <v>7.4196909061088786E-6</v>
      </c>
      <c r="BC591" s="13">
        <f t="shared" si="882"/>
        <v>1.1612106442733888E-6</v>
      </c>
      <c r="BD591" s="13">
        <f t="shared" si="883"/>
        <v>4.5941575615771186E-5</v>
      </c>
      <c r="BE591" s="13">
        <f t="shared" si="884"/>
        <v>5.3060273017518651E-5</v>
      </c>
      <c r="BF591" s="13">
        <f t="shared" si="885"/>
        <v>3.0641010184760933E-5</v>
      </c>
      <c r="BG591" s="13">
        <f t="shared" si="886"/>
        <v>1.179628941138493E-5</v>
      </c>
      <c r="BH591" s="13">
        <f t="shared" si="887"/>
        <v>3.4060343402049093E-6</v>
      </c>
      <c r="BI591" s="13">
        <f t="shared" si="888"/>
        <v>7.8676061748424471E-7</v>
      </c>
      <c r="BJ591" s="14">
        <f t="shared" si="889"/>
        <v>0.4445222014200742</v>
      </c>
      <c r="BK591" s="14">
        <f t="shared" si="890"/>
        <v>0.30718991428046161</v>
      </c>
      <c r="BL591" s="14">
        <f t="shared" si="891"/>
        <v>0.23693623666871452</v>
      </c>
      <c r="BM591" s="14">
        <f t="shared" si="892"/>
        <v>0.30618659780428997</v>
      </c>
      <c r="BN591" s="14">
        <f t="shared" si="893"/>
        <v>0.69359567046012072</v>
      </c>
    </row>
    <row r="592" spans="1:66" x14ac:dyDescent="0.25">
      <c r="A592" t="s">
        <v>290</v>
      </c>
      <c r="B592" t="s">
        <v>309</v>
      </c>
      <c r="C592" t="s">
        <v>293</v>
      </c>
      <c r="D592" s="11">
        <v>44430</v>
      </c>
      <c r="E592" s="10">
        <f>VLOOKUP(A592,home!$A$2:$E$405,3,FALSE)</f>
        <v>1.5758000000000001</v>
      </c>
      <c r="F592" s="10">
        <f>VLOOKUP(B592,home!$B$2:$E$405,3,FALSE)</f>
        <v>1.1105</v>
      </c>
      <c r="G592" s="10">
        <f>VLOOKUP(C592,away!$B$2:$E$405,4,FALSE)</f>
        <v>1.2692000000000001</v>
      </c>
      <c r="H592" s="10">
        <f>VLOOKUP(A592,away!$A$2:$E$405,3,FALSE)</f>
        <v>1.1246</v>
      </c>
      <c r="I592" s="10">
        <f>VLOOKUP(C592,away!$B$2:$E$405,3,FALSE)</f>
        <v>0.59279999999999999</v>
      </c>
      <c r="J592" s="10">
        <f>VLOOKUP(B592,home!$B$2:$E$405,4,FALSE)</f>
        <v>0.66690000000000005</v>
      </c>
      <c r="K592" s="12">
        <f t="shared" si="838"/>
        <v>2.2210059522800005</v>
      </c>
      <c r="L592" s="12">
        <f t="shared" si="839"/>
        <v>0.44459747467200006</v>
      </c>
      <c r="M592" s="13">
        <f t="shared" si="840"/>
        <v>6.9557368076357373E-2</v>
      </c>
      <c r="N592" s="13">
        <f t="shared" si="841"/>
        <v>0.15448732852252062</v>
      </c>
      <c r="O592" s="13">
        <f t="shared" si="842"/>
        <v>3.0925030191579279E-2</v>
      </c>
      <c r="P592" s="13">
        <f t="shared" si="843"/>
        <v>6.8684676129936298E-2</v>
      </c>
      <c r="Q592" s="13">
        <f t="shared" si="844"/>
        <v>0.1715586381001771</v>
      </c>
      <c r="R592" s="13">
        <f t="shared" si="845"/>
        <v>6.8745951636657527E-3</v>
      </c>
      <c r="S592" s="13">
        <f t="shared" si="846"/>
        <v>1.6955733323231342E-2</v>
      </c>
      <c r="T592" s="13">
        <f t="shared" si="847"/>
        <v>7.6274537257506311E-2</v>
      </c>
      <c r="U592" s="13">
        <f t="shared" si="848"/>
        <v>1.5268516778016942E-2</v>
      </c>
      <c r="V592" s="13">
        <f t="shared" si="849"/>
        <v>1.8603333942730587E-3</v>
      </c>
      <c r="W592" s="13">
        <f t="shared" si="850"/>
        <v>0.12701091879518128</v>
      </c>
      <c r="X592" s="13">
        <f t="shared" si="851"/>
        <v>5.6468733752108063E-2</v>
      </c>
      <c r="Y592" s="13">
        <f t="shared" si="852"/>
        <v>1.2552928212056389E-2</v>
      </c>
      <c r="Z592" s="13">
        <f t="shared" si="853"/>
        <v>1.0188092163860463E-3</v>
      </c>
      <c r="AA592" s="13">
        <f t="shared" si="854"/>
        <v>2.2627813338311317E-3</v>
      </c>
      <c r="AB592" s="13">
        <f t="shared" si="855"/>
        <v>2.5128254055735116E-3</v>
      </c>
      <c r="AC592" s="13">
        <f t="shared" si="856"/>
        <v>1.1481206108449408E-4</v>
      </c>
      <c r="AD592" s="13">
        <f t="shared" si="857"/>
        <v>7.0523001662162341E-2</v>
      </c>
      <c r="AE592" s="13">
        <f t="shared" si="858"/>
        <v>3.1354348445286638E-2</v>
      </c>
      <c r="AF592" s="13">
        <f t="shared" si="859"/>
        <v>6.9700320693801953E-3</v>
      </c>
      <c r="AG592" s="13">
        <f t="shared" si="860"/>
        <v>1.03295288547643E-3</v>
      </c>
      <c r="AH592" s="13">
        <f t="shared" si="861"/>
        <v>1.1324000119444883E-4</v>
      </c>
      <c r="AI592" s="13">
        <f t="shared" si="862"/>
        <v>2.5150671668906522E-4</v>
      </c>
      <c r="AJ592" s="13">
        <f t="shared" si="863"/>
        <v>2.7929895740240685E-4</v>
      </c>
      <c r="AK592" s="13">
        <f t="shared" si="864"/>
        <v>2.0677488228544797E-4</v>
      </c>
      <c r="AL592" s="13">
        <f t="shared" si="865"/>
        <v>4.5348634943991502E-6</v>
      </c>
      <c r="AM592" s="13">
        <f t="shared" si="866"/>
        <v>3.1326401292863001E-2</v>
      </c>
      <c r="AN592" s="13">
        <f t="shared" si="867"/>
        <v>1.3927638905368567E-2</v>
      </c>
      <c r="AO592" s="13">
        <f t="shared" si="868"/>
        <v>3.0960965427351819E-3</v>
      </c>
      <c r="AP592" s="13">
        <f t="shared" si="869"/>
        <v>4.5883890141359073E-4</v>
      </c>
      <c r="AQ592" s="13">
        <f t="shared" si="870"/>
        <v>5.0999654212439299E-5</v>
      </c>
      <c r="AR592" s="13">
        <f t="shared" si="871"/>
        <v>1.006924371258125E-5</v>
      </c>
      <c r="AS592" s="13">
        <f t="shared" si="872"/>
        <v>2.2363850220600926E-5</v>
      </c>
      <c r="AT592" s="13">
        <f t="shared" si="873"/>
        <v>2.4835122227926533E-5</v>
      </c>
      <c r="AU592" s="13">
        <f t="shared" si="874"/>
        <v>1.838631809794206E-5</v>
      </c>
      <c r="AV592" s="13">
        <f t="shared" si="875"/>
        <v>1.0209030484010701E-5</v>
      </c>
      <c r="AW592" s="13">
        <f t="shared" si="876"/>
        <v>1.2438798482312987E-7</v>
      </c>
      <c r="AX592" s="13">
        <f t="shared" si="877"/>
        <v>1.1596020622493439E-2</v>
      </c>
      <c r="AY592" s="13">
        <f t="shared" si="878"/>
        <v>5.1555614850050165E-3</v>
      </c>
      <c r="AZ592" s="13">
        <f t="shared" si="879"/>
        <v>1.1460748083747284E-3</v>
      </c>
      <c r="BA592" s="13">
        <f t="shared" si="880"/>
        <v>1.6984732186286691E-4</v>
      </c>
      <c r="BB592" s="13">
        <f t="shared" si="881"/>
        <v>1.8878422595008247E-5</v>
      </c>
      <c r="BC592" s="13">
        <f t="shared" si="882"/>
        <v>1.6786598023062996E-6</v>
      </c>
      <c r="BD592" s="13">
        <f t="shared" si="883"/>
        <v>7.4612672107842264E-7</v>
      </c>
      <c r="BE592" s="13">
        <f t="shared" si="884"/>
        <v>1.6571518886703365E-6</v>
      </c>
      <c r="BF592" s="13">
        <f t="shared" si="885"/>
        <v>1.8402721042844311E-6</v>
      </c>
      <c r="BG592" s="13">
        <f t="shared" si="886"/>
        <v>1.3624184324768546E-6</v>
      </c>
      <c r="BH592" s="13">
        <f t="shared" si="887"/>
        <v>7.5648486200677035E-7</v>
      </c>
      <c r="BI592" s="13">
        <f t="shared" si="888"/>
        <v>3.3603147626535052E-7</v>
      </c>
      <c r="BJ592" s="14">
        <f t="shared" si="889"/>
        <v>0.77518145631858126</v>
      </c>
      <c r="BK592" s="14">
        <f t="shared" si="890"/>
        <v>0.16233301933338193</v>
      </c>
      <c r="BL592" s="14">
        <f t="shared" si="891"/>
        <v>5.8787131480465819E-2</v>
      </c>
      <c r="BM592" s="14">
        <f t="shared" si="892"/>
        <v>0.49007734306755873</v>
      </c>
      <c r="BN592" s="14">
        <f t="shared" si="893"/>
        <v>0.50208763618423635</v>
      </c>
    </row>
    <row r="593" spans="1:66" x14ac:dyDescent="0.25">
      <c r="A593" t="s">
        <v>290</v>
      </c>
      <c r="B593" t="s">
        <v>310</v>
      </c>
      <c r="C593" t="s">
        <v>294</v>
      </c>
      <c r="D593" s="11">
        <v>44430</v>
      </c>
      <c r="E593" s="10">
        <f>VLOOKUP(A593,home!$A$2:$E$405,3,FALSE)</f>
        <v>1.5758000000000001</v>
      </c>
      <c r="F593" s="10">
        <f>VLOOKUP(B593,home!$B$2:$E$405,3,FALSE)</f>
        <v>0.79320000000000002</v>
      </c>
      <c r="G593" s="10">
        <f>VLOOKUP(C593,away!$B$2:$E$405,4,FALSE)</f>
        <v>0.74039999999999995</v>
      </c>
      <c r="H593" s="10">
        <f>VLOOKUP(A593,away!$A$2:$E$405,3,FALSE)</f>
        <v>1.1246</v>
      </c>
      <c r="I593" s="10">
        <f>VLOOKUP(C593,away!$B$2:$E$405,3,FALSE)</f>
        <v>0.74099999999999999</v>
      </c>
      <c r="J593" s="10">
        <f>VLOOKUP(B593,home!$B$2:$E$405,4,FALSE)</f>
        <v>0.66690000000000005</v>
      </c>
      <c r="K593" s="12">
        <f t="shared" si="838"/>
        <v>0.92544414422400012</v>
      </c>
      <c r="L593" s="12">
        <f t="shared" si="839"/>
        <v>0.55574684334000002</v>
      </c>
      <c r="M593" s="13">
        <f t="shared" si="840"/>
        <v>0.22736673611027172</v>
      </c>
      <c r="N593" s="13">
        <f t="shared" si="841"/>
        <v>0.21041521452457448</v>
      </c>
      <c r="O593" s="13">
        <f t="shared" si="842"/>
        <v>0.12635834587380229</v>
      </c>
      <c r="P593" s="13">
        <f t="shared" si="843"/>
        <v>0.11693759126274117</v>
      </c>
      <c r="Q593" s="13">
        <f t="shared" si="844"/>
        <v>9.7363764068702105E-2</v>
      </c>
      <c r="R593" s="13">
        <f t="shared" si="845"/>
        <v>3.5111625924514764E-2</v>
      </c>
      <c r="S593" s="13">
        <f t="shared" si="846"/>
        <v>1.5035620957873872E-2</v>
      </c>
      <c r="T593" s="13">
        <f t="shared" si="847"/>
        <v>5.4109604536881697E-2</v>
      </c>
      <c r="U593" s="13">
        <f t="shared" si="848"/>
        <v>3.2493848606025784E-2</v>
      </c>
      <c r="V593" s="13">
        <f t="shared" si="849"/>
        <v>8.5922335969567081E-4</v>
      </c>
      <c r="W593" s="13">
        <f t="shared" si="850"/>
        <v>3.0034908438995828E-2</v>
      </c>
      <c r="X593" s="13">
        <f t="shared" si="851"/>
        <v>1.6691805554977856E-2</v>
      </c>
      <c r="Y593" s="13">
        <f t="shared" si="852"/>
        <v>4.6382091234120097E-3</v>
      </c>
      <c r="Z593" s="13">
        <f t="shared" si="853"/>
        <v>6.504391757361329E-3</v>
      </c>
      <c r="AA593" s="13">
        <f t="shared" si="854"/>
        <v>6.019451263588895E-3</v>
      </c>
      <c r="AB593" s="13">
        <f t="shared" si="855"/>
        <v>2.7853329616650503E-3</v>
      </c>
      <c r="AC593" s="13">
        <f t="shared" si="856"/>
        <v>2.7619340827510458E-5</v>
      </c>
      <c r="AD593" s="13">
        <f t="shared" si="857"/>
        <v>6.9489075342931729E-3</v>
      </c>
      <c r="AE593" s="13">
        <f t="shared" si="858"/>
        <v>3.8618334268449728E-3</v>
      </c>
      <c r="AF593" s="13">
        <f t="shared" si="859"/>
        <v>1.0731008682369942E-3</v>
      </c>
      <c r="AG593" s="13">
        <f t="shared" si="860"/>
        <v>1.9879080670270758E-4</v>
      </c>
      <c r="AH593" s="13">
        <f t="shared" si="861"/>
        <v>9.0369879675006835E-4</v>
      </c>
      <c r="AI593" s="13">
        <f t="shared" si="862"/>
        <v>8.3632275959462561E-4</v>
      </c>
      <c r="AJ593" s="13">
        <f t="shared" si="863"/>
        <v>3.8698500027405119E-4</v>
      </c>
      <c r="AK593" s="13">
        <f t="shared" si="864"/>
        <v>1.193776674687146E-4</v>
      </c>
      <c r="AL593" s="13">
        <f t="shared" si="865"/>
        <v>5.6819906797049734E-7</v>
      </c>
      <c r="AM593" s="13">
        <f t="shared" si="866"/>
        <v>1.2861651572731306E-3</v>
      </c>
      <c r="AN593" s="13">
        <f t="shared" si="867"/>
        <v>7.1478222616843691E-4</v>
      </c>
      <c r="AO593" s="13">
        <f t="shared" si="868"/>
        <v>1.9861898293432336E-4</v>
      </c>
      <c r="AP593" s="13">
        <f t="shared" si="869"/>
        <v>3.6793957597717178E-5</v>
      </c>
      <c r="AQ593" s="13">
        <f t="shared" si="870"/>
        <v>5.1120314472292814E-6</v>
      </c>
      <c r="AR593" s="13">
        <f t="shared" si="871"/>
        <v>1.0044555072480139E-4</v>
      </c>
      <c r="AS593" s="13">
        <f t="shared" si="872"/>
        <v>9.2956746731622224E-5</v>
      </c>
      <c r="AT593" s="13">
        <f t="shared" si="873"/>
        <v>4.3013138464446617E-5</v>
      </c>
      <c r="AU593" s="13">
        <f t="shared" si="874"/>
        <v>1.3268752372206075E-5</v>
      </c>
      <c r="AV593" s="13">
        <f t="shared" si="875"/>
        <v>3.0698722960041055E-6</v>
      </c>
      <c r="AW593" s="13">
        <f t="shared" si="876"/>
        <v>8.1175548639694293E-9</v>
      </c>
      <c r="AX593" s="13">
        <f t="shared" si="877"/>
        <v>1.9837900221722639E-4</v>
      </c>
      <c r="AY593" s="13">
        <f t="shared" si="878"/>
        <v>1.1024850426716242E-4</v>
      </c>
      <c r="AZ593" s="13">
        <f t="shared" si="879"/>
        <v>3.0635129114716017E-5</v>
      </c>
      <c r="BA593" s="13">
        <f t="shared" si="880"/>
        <v>5.675125433605584E-6</v>
      </c>
      <c r="BB593" s="13">
        <f t="shared" si="881"/>
        <v>7.8848326132121289E-7</v>
      </c>
      <c r="BC593" s="13">
        <f t="shared" si="882"/>
        <v>8.7639416701138518E-8</v>
      </c>
      <c r="BD593" s="13">
        <f t="shared" si="883"/>
        <v>9.3037162904760316E-6</v>
      </c>
      <c r="BE593" s="13">
        <f t="shared" si="884"/>
        <v>8.6100697605424801E-6</v>
      </c>
      <c r="BF593" s="13">
        <f t="shared" si="885"/>
        <v>3.9840693206270875E-6</v>
      </c>
      <c r="BG593" s="13">
        <f t="shared" si="886"/>
        <v>1.2290112076522765E-6</v>
      </c>
      <c r="BH593" s="13">
        <f t="shared" si="887"/>
        <v>2.8434530632686646E-7</v>
      </c>
      <c r="BI593" s="13">
        <f t="shared" si="888"/>
        <v>5.2629139735555632E-8</v>
      </c>
      <c r="BJ593" s="14">
        <f t="shared" si="889"/>
        <v>0.42792342512275333</v>
      </c>
      <c r="BK593" s="14">
        <f t="shared" si="890"/>
        <v>0.36033760773474505</v>
      </c>
      <c r="BL593" s="14">
        <f t="shared" si="891"/>
        <v>0.20529120675529874</v>
      </c>
      <c r="BM593" s="14">
        <f t="shared" si="892"/>
        <v>0.18639311321883972</v>
      </c>
      <c r="BN593" s="14">
        <f t="shared" si="893"/>
        <v>0.81355327776460651</v>
      </c>
    </row>
    <row r="594" spans="1:66" x14ac:dyDescent="0.25">
      <c r="A594" t="s">
        <v>290</v>
      </c>
      <c r="B594" t="s">
        <v>300</v>
      </c>
      <c r="C594" t="s">
        <v>299</v>
      </c>
      <c r="D594" s="11">
        <v>44430</v>
      </c>
      <c r="E594" s="10">
        <f>VLOOKUP(A594,home!$A$2:$E$405,3,FALSE)</f>
        <v>1.5758000000000001</v>
      </c>
      <c r="F594" s="10">
        <f>VLOOKUP(B594,home!$B$2:$E$405,3,FALSE)</f>
        <v>0.75</v>
      </c>
      <c r="G594" s="10">
        <f>VLOOKUP(C594,away!$B$2:$E$405,4,FALSE)</f>
        <v>1.3221000000000001</v>
      </c>
      <c r="H594" s="10">
        <f>VLOOKUP(A594,away!$A$2:$E$405,3,FALSE)</f>
        <v>1.1246</v>
      </c>
      <c r="I594" s="10">
        <f>VLOOKUP(C594,away!$B$2:$E$405,3,FALSE)</f>
        <v>1.0374000000000001</v>
      </c>
      <c r="J594" s="10">
        <f>VLOOKUP(B594,home!$B$2:$E$405,4,FALSE)</f>
        <v>1.2125999999999999</v>
      </c>
      <c r="K594" s="12">
        <f t="shared" si="838"/>
        <v>1.5625238850000001</v>
      </c>
      <c r="L594" s="12">
        <f t="shared" si="839"/>
        <v>1.4146919645040001</v>
      </c>
      <c r="M594" s="13">
        <f t="shared" si="840"/>
        <v>5.0934445801493124E-2</v>
      </c>
      <c r="N594" s="13">
        <f t="shared" si="841"/>
        <v>7.9586288134070968E-2</v>
      </c>
      <c r="O594" s="13">
        <f t="shared" si="842"/>
        <v>7.2056551191836821E-2</v>
      </c>
      <c r="P594" s="13">
        <f t="shared" si="843"/>
        <v>0.11259008230797024</v>
      </c>
      <c r="Q594" s="13">
        <f t="shared" si="844"/>
        <v>6.2177738063988991E-2</v>
      </c>
      <c r="R594" s="13">
        <f t="shared" si="845"/>
        <v>5.0968911980481355E-2</v>
      </c>
      <c r="S594" s="13">
        <f t="shared" si="846"/>
        <v>6.2219812322685142E-2</v>
      </c>
      <c r="T594" s="13">
        <f t="shared" si="847"/>
        <v>8.7962346410159722E-2</v>
      </c>
      <c r="U594" s="13">
        <f t="shared" si="848"/>
        <v>7.9640142361964775E-2</v>
      </c>
      <c r="V594" s="13">
        <f t="shared" si="849"/>
        <v>1.5281807997107761E-2</v>
      </c>
      <c r="W594" s="13">
        <f t="shared" si="850"/>
        <v>3.2384733613418822E-2</v>
      </c>
      <c r="X594" s="13">
        <f t="shared" si="851"/>
        <v>4.5814422415506199E-2</v>
      </c>
      <c r="Y594" s="13">
        <f t="shared" si="852"/>
        <v>3.2406647624804295E-2</v>
      </c>
      <c r="Z594" s="13">
        <f t="shared" si="853"/>
        <v>2.4035103406099548E-2</v>
      </c>
      <c r="AA594" s="13">
        <f t="shared" si="854"/>
        <v>3.75554231504754E-2</v>
      </c>
      <c r="AB594" s="13">
        <f t="shared" si="855"/>
        <v>2.9340622841949885E-2</v>
      </c>
      <c r="AC594" s="13">
        <f t="shared" si="856"/>
        <v>2.1112677201232583E-3</v>
      </c>
      <c r="AD594" s="13">
        <f t="shared" si="857"/>
        <v>1.2650479945082319E-2</v>
      </c>
      <c r="AE594" s="13">
        <f t="shared" si="858"/>
        <v>1.7896532325426959E-2</v>
      </c>
      <c r="AF594" s="13">
        <f t="shared" si="859"/>
        <v>1.2659040236633808E-2</v>
      </c>
      <c r="AG594" s="13">
        <f t="shared" si="860"/>
        <v>5.9695475003662219E-3</v>
      </c>
      <c r="AH594" s="13">
        <f t="shared" si="861"/>
        <v>8.5005669136579368E-3</v>
      </c>
      <c r="AI594" s="13">
        <f t="shared" si="862"/>
        <v>1.3282338838631259E-2</v>
      </c>
      <c r="AJ594" s="13">
        <f t="shared" si="863"/>
        <v>1.0376985842012253E-2</v>
      </c>
      <c r="AK594" s="13">
        <f t="shared" si="864"/>
        <v>5.4047627441503278E-3</v>
      </c>
      <c r="AL594" s="13">
        <f t="shared" si="865"/>
        <v>1.8667744599343023E-4</v>
      </c>
      <c r="AM594" s="13">
        <f t="shared" si="866"/>
        <v>3.953335414180921E-3</v>
      </c>
      <c r="AN594" s="13">
        <f t="shared" si="867"/>
        <v>5.5927518434308416E-3</v>
      </c>
      <c r="AO594" s="13">
        <f t="shared" si="868"/>
        <v>3.9560105461832742E-3</v>
      </c>
      <c r="AP594" s="13">
        <f t="shared" si="869"/>
        <v>1.865512110392853E-3</v>
      </c>
      <c r="AQ594" s="13">
        <f t="shared" si="870"/>
        <v>6.5978124806441701E-4</v>
      </c>
      <c r="AR594" s="13">
        <f t="shared" si="871"/>
        <v>2.4051367412960905E-3</v>
      </c>
      <c r="AS594" s="13">
        <f t="shared" si="872"/>
        <v>3.7580836049662075E-3</v>
      </c>
      <c r="AT594" s="13">
        <f t="shared" si="873"/>
        <v>2.9360476972933023E-3</v>
      </c>
      <c r="AU594" s="13">
        <f t="shared" si="874"/>
        <v>1.5292148848400117E-3</v>
      </c>
      <c r="AV594" s="13">
        <f t="shared" si="875"/>
        <v>5.9735869571501076E-4</v>
      </c>
      <c r="AW594" s="13">
        <f t="shared" si="876"/>
        <v>1.1462461797003608E-5</v>
      </c>
      <c r="AX594" s="13">
        <f t="shared" si="877"/>
        <v>1.0295301683456758E-3</v>
      </c>
      <c r="AY594" s="13">
        <f t="shared" si="878"/>
        <v>1.4564680563730777E-3</v>
      </c>
      <c r="AZ594" s="13">
        <f t="shared" si="879"/>
        <v>1.0302268279538764E-3</v>
      </c>
      <c r="BA594" s="13">
        <f t="shared" si="880"/>
        <v>4.8581787170759807E-4</v>
      </c>
      <c r="BB594" s="13">
        <f t="shared" si="881"/>
        <v>1.7182065982929352E-4</v>
      </c>
      <c r="BC594" s="13">
        <f t="shared" si="882"/>
        <v>4.8614661359255364E-5</v>
      </c>
      <c r="BD594" s="13">
        <f t="shared" si="883"/>
        <v>5.670879369074857E-4</v>
      </c>
      <c r="BE594" s="13">
        <f t="shared" si="884"/>
        <v>8.8608844631331946E-4</v>
      </c>
      <c r="BF594" s="13">
        <f t="shared" si="885"/>
        <v>6.9226718079355102E-4</v>
      </c>
      <c r="BG594" s="13">
        <f t="shared" si="886"/>
        <v>3.6056133493051227E-4</v>
      </c>
      <c r="BH594" s="13">
        <f t="shared" si="887"/>
        <v>1.4084642445910258E-4</v>
      </c>
      <c r="BI594" s="13">
        <f t="shared" si="888"/>
        <v>4.4015180466839184E-5</v>
      </c>
      <c r="BJ594" s="14">
        <f t="shared" si="889"/>
        <v>0.4097576456772794</v>
      </c>
      <c r="BK594" s="14">
        <f t="shared" si="890"/>
        <v>0.24478056165174605</v>
      </c>
      <c r="BL594" s="14">
        <f t="shared" si="891"/>
        <v>0.32104301399314145</v>
      </c>
      <c r="BM594" s="14">
        <f t="shared" si="892"/>
        <v>0.56985730165384918</v>
      </c>
      <c r="BN594" s="14">
        <f t="shared" si="893"/>
        <v>0.42831401747984155</v>
      </c>
    </row>
    <row r="595" spans="1:66" x14ac:dyDescent="0.25">
      <c r="A595" t="s">
        <v>290</v>
      </c>
      <c r="B595" t="s">
        <v>292</v>
      </c>
      <c r="C595" t="s">
        <v>311</v>
      </c>
      <c r="D595" s="11">
        <v>44430</v>
      </c>
      <c r="E595" s="10">
        <f>VLOOKUP(A595,home!$A$2:$E$405,3,FALSE)</f>
        <v>1.5758000000000001</v>
      </c>
      <c r="F595" s="10">
        <f>VLOOKUP(B595,home!$B$2:$E$405,3,FALSE)</f>
        <v>0.88839999999999997</v>
      </c>
      <c r="G595" s="10">
        <f>VLOOKUP(C595,away!$B$2:$E$405,4,FALSE)</f>
        <v>1.2692000000000001</v>
      </c>
      <c r="H595" s="10">
        <f>VLOOKUP(A595,away!$A$2:$E$405,3,FALSE)</f>
        <v>1.1246</v>
      </c>
      <c r="I595" s="10">
        <f>VLOOKUP(C595,away!$B$2:$E$405,3,FALSE)</f>
        <v>1.0374000000000001</v>
      </c>
      <c r="J595" s="10">
        <f>VLOOKUP(B595,home!$B$2:$E$405,4,FALSE)</f>
        <v>1.3338000000000001</v>
      </c>
      <c r="K595" s="12">
        <f t="shared" si="838"/>
        <v>1.7768047618240002</v>
      </c>
      <c r="L595" s="12">
        <f t="shared" si="839"/>
        <v>1.5560911613520003</v>
      </c>
      <c r="M595" s="13">
        <f t="shared" si="840"/>
        <v>3.5689600927503326E-2</v>
      </c>
      <c r="N595" s="13">
        <f t="shared" si="841"/>
        <v>6.3413452875586168E-2</v>
      </c>
      <c r="O595" s="13">
        <f t="shared" si="842"/>
        <v>5.5536272555468086E-2</v>
      </c>
      <c r="P595" s="13">
        <f t="shared" si="843"/>
        <v>9.8677113530511229E-2</v>
      </c>
      <c r="Q595" s="13">
        <f t="shared" si="844"/>
        <v>5.6336662516521682E-2</v>
      </c>
      <c r="R595" s="13">
        <f t="shared" si="845"/>
        <v>4.3209751428999778E-2</v>
      </c>
      <c r="S595" s="13">
        <f t="shared" si="846"/>
        <v>6.8207352293547838E-2</v>
      </c>
      <c r="T595" s="13">
        <f t="shared" si="847"/>
        <v>8.7664982602029928E-2</v>
      </c>
      <c r="U595" s="13">
        <f t="shared" si="848"/>
        <v>7.6775292096278203E-2</v>
      </c>
      <c r="V595" s="13">
        <f t="shared" si="849"/>
        <v>2.0953830530690751E-2</v>
      </c>
      <c r="W595" s="13">
        <f t="shared" si="850"/>
        <v>3.3366416741542462E-2</v>
      </c>
      <c r="X595" s="13">
        <f t="shared" si="851"/>
        <v>5.192118617750164E-2</v>
      </c>
      <c r="Y595" s="13">
        <f t="shared" si="852"/>
        <v>4.039704944886098E-2</v>
      </c>
      <c r="Z595" s="13">
        <f t="shared" si="853"/>
        <v>2.2412770760961171E-2</v>
      </c>
      <c r="AA595" s="13">
        <f t="shared" si="854"/>
        <v>3.9823117813745534E-2</v>
      </c>
      <c r="AB595" s="13">
        <f t="shared" si="855"/>
        <v>3.5378952681070622E-2</v>
      </c>
      <c r="AC595" s="13">
        <f t="shared" si="856"/>
        <v>3.6209138314129154E-3</v>
      </c>
      <c r="AD595" s="13">
        <f t="shared" si="857"/>
        <v>1.4821402037844175E-2</v>
      </c>
      <c r="AE595" s="13">
        <f t="shared" si="858"/>
        <v>2.3063452709933849E-2</v>
      </c>
      <c r="AF595" s="13">
        <f t="shared" si="859"/>
        <v>1.7944417456093952E-2</v>
      </c>
      <c r="AG595" s="13">
        <f t="shared" si="860"/>
        <v>9.3077164663461134E-3</v>
      </c>
      <c r="AH595" s="13">
        <f t="shared" si="861"/>
        <v>8.7190786206350571E-3</v>
      </c>
      <c r="AI595" s="13">
        <f t="shared" si="862"/>
        <v>1.5492100411862206E-2</v>
      </c>
      <c r="AJ595" s="13">
        <f t="shared" si="863"/>
        <v>1.3763218891226163E-2</v>
      </c>
      <c r="AK595" s="13">
        <f t="shared" si="864"/>
        <v>8.1515176213188944E-3</v>
      </c>
      <c r="AL595" s="13">
        <f t="shared" si="865"/>
        <v>4.0045426784381295E-4</v>
      </c>
      <c r="AM595" s="13">
        <f t="shared" si="866"/>
        <v>5.2669475435498945E-3</v>
      </c>
      <c r="AN595" s="13">
        <f t="shared" si="867"/>
        <v>8.1958505198226218E-3</v>
      </c>
      <c r="AO595" s="13">
        <f t="shared" si="868"/>
        <v>6.3767452768290897E-3</v>
      </c>
      <c r="AP595" s="13">
        <f t="shared" si="869"/>
        <v>3.3075989878222868E-3</v>
      </c>
      <c r="AQ595" s="13">
        <f t="shared" si="870"/>
        <v>1.2867313875617708E-3</v>
      </c>
      <c r="AR595" s="13">
        <f t="shared" si="871"/>
        <v>2.7135362353406778E-3</v>
      </c>
      <c r="AS595" s="13">
        <f t="shared" si="872"/>
        <v>4.8214241043352873E-3</v>
      </c>
      <c r="AT595" s="13">
        <f t="shared" si="873"/>
        <v>4.2833646536779776E-3</v>
      </c>
      <c r="AU595" s="13">
        <f t="shared" si="874"/>
        <v>2.5369009044278802E-3</v>
      </c>
      <c r="AV595" s="13">
        <f t="shared" si="875"/>
        <v>1.1268944018157678E-3</v>
      </c>
      <c r="AW595" s="13">
        <f t="shared" si="876"/>
        <v>3.0755668492958302E-5</v>
      </c>
      <c r="AX595" s="13">
        <f t="shared" si="877"/>
        <v>1.5597229126094463E-3</v>
      </c>
      <c r="AY595" s="13">
        <f t="shared" si="878"/>
        <v>2.427071038469758E-3</v>
      </c>
      <c r="AZ595" s="13">
        <f t="shared" si="879"/>
        <v>1.8883718954681057E-3</v>
      </c>
      <c r="BA595" s="13">
        <f t="shared" si="880"/>
        <v>9.7949293862781414E-4</v>
      </c>
      <c r="BB595" s="13">
        <f t="shared" si="881"/>
        <v>3.810450761013598E-4</v>
      </c>
      <c r="BC595" s="13">
        <f t="shared" si="882"/>
        <v>1.1858817499960514E-4</v>
      </c>
      <c r="BD595" s="13">
        <f t="shared" si="883"/>
        <v>7.037516253036684E-4</v>
      </c>
      <c r="BE595" s="13">
        <f t="shared" si="884"/>
        <v>1.2504292389809376E-3</v>
      </c>
      <c r="BF595" s="13">
        <f t="shared" si="885"/>
        <v>1.1108843130726456E-3</v>
      </c>
      <c r="BG595" s="13">
        <f t="shared" si="886"/>
        <v>6.579415124343533E-4</v>
      </c>
      <c r="BH595" s="13">
        <f t="shared" si="887"/>
        <v>2.9225840307376099E-4</v>
      </c>
      <c r="BI595" s="13">
        <f t="shared" si="888"/>
        <v>1.0385722445290732E-4</v>
      </c>
      <c r="BJ595" s="14">
        <f t="shared" si="889"/>
        <v>0.43002490478412259</v>
      </c>
      <c r="BK595" s="14">
        <f t="shared" si="890"/>
        <v>0.22997633641997967</v>
      </c>
      <c r="BL595" s="14">
        <f t="shared" si="891"/>
        <v>0.31645054473752038</v>
      </c>
      <c r="BM595" s="14">
        <f t="shared" si="892"/>
        <v>0.64360538749801699</v>
      </c>
      <c r="BN595" s="14">
        <f t="shared" si="893"/>
        <v>0.35286285383459032</v>
      </c>
    </row>
    <row r="596" spans="1:66" x14ac:dyDescent="0.25">
      <c r="A596" t="s">
        <v>290</v>
      </c>
      <c r="B596" t="s">
        <v>295</v>
      </c>
      <c r="C596" t="s">
        <v>312</v>
      </c>
      <c r="D596" s="11">
        <v>44430</v>
      </c>
      <c r="E596" s="10">
        <f>VLOOKUP(A596,home!$A$2:$E$405,3,FALSE)</f>
        <v>1.5758000000000001</v>
      </c>
      <c r="F596" s="10">
        <f>VLOOKUP(B596,home!$B$2:$E$405,3,FALSE)</f>
        <v>1.1423000000000001</v>
      </c>
      <c r="G596" s="10">
        <f>VLOOKUP(C596,away!$B$2:$E$405,4,FALSE)</f>
        <v>1.0788</v>
      </c>
      <c r="H596" s="10">
        <f>VLOOKUP(A596,away!$A$2:$E$405,3,FALSE)</f>
        <v>1.1246</v>
      </c>
      <c r="I596" s="10">
        <f>VLOOKUP(C596,away!$B$2:$E$405,3,FALSE)</f>
        <v>1.2448999999999999</v>
      </c>
      <c r="J596" s="10">
        <f>VLOOKUP(B596,home!$B$2:$E$405,4,FALSE)</f>
        <v>0.80030000000000001</v>
      </c>
      <c r="K596" s="12">
        <f t="shared" si="838"/>
        <v>1.9418792035920003</v>
      </c>
      <c r="L596" s="12">
        <f t="shared" si="839"/>
        <v>1.1204316363619999</v>
      </c>
      <c r="M596" s="13">
        <f t="shared" si="840"/>
        <v>4.6779470353855386E-2</v>
      </c>
      <c r="N596" s="13">
        <f t="shared" si="841"/>
        <v>9.0840080635200285E-2</v>
      </c>
      <c r="O596" s="13">
        <f t="shared" si="842"/>
        <v>5.2413198516717857E-2</v>
      </c>
      <c r="P596" s="13">
        <f t="shared" si="843"/>
        <v>0.10178010019335348</v>
      </c>
      <c r="Q596" s="13">
        <f t="shared" si="844"/>
        <v>8.8200231719057942E-2</v>
      </c>
      <c r="R596" s="13">
        <f t="shared" si="845"/>
        <v>2.9362702890526268E-2</v>
      </c>
      <c r="S596" s="13">
        <f t="shared" si="846"/>
        <v>5.5361832428887855E-2</v>
      </c>
      <c r="T596" s="13">
        <f t="shared" si="847"/>
        <v>9.8822329952491655E-2</v>
      </c>
      <c r="U596" s="13">
        <f t="shared" si="848"/>
        <v>5.7018822104363674E-2</v>
      </c>
      <c r="V596" s="13">
        <f t="shared" si="849"/>
        <v>1.3383679276583099E-2</v>
      </c>
      <c r="W596" s="13">
        <f t="shared" si="850"/>
        <v>5.709139857574469E-2</v>
      </c>
      <c r="X596" s="13">
        <f t="shared" si="851"/>
        <v>6.3967009128416782E-2</v>
      </c>
      <c r="Y596" s="13">
        <f t="shared" si="852"/>
        <v>3.5835330355467501E-2</v>
      </c>
      <c r="Z596" s="13">
        <f t="shared" si="853"/>
        <v>1.0966300415881191E-2</v>
      </c>
      <c r="AA596" s="13">
        <f t="shared" si="854"/>
        <v>2.1295230717941985E-2</v>
      </c>
      <c r="AB596" s="13">
        <f t="shared" si="855"/>
        <v>2.0676382833432549E-2</v>
      </c>
      <c r="AC596" s="13">
        <f t="shared" si="856"/>
        <v>1.8199653173473639E-3</v>
      </c>
      <c r="AD596" s="13">
        <f t="shared" si="857"/>
        <v>2.7716149899555148E-2</v>
      </c>
      <c r="AE596" s="13">
        <f t="shared" si="858"/>
        <v>3.1054051185613055E-2</v>
      </c>
      <c r="AF596" s="13">
        <f t="shared" si="859"/>
        <v>1.739697069278287E-2</v>
      </c>
      <c r="AG596" s="13">
        <f t="shared" si="860"/>
        <v>6.4973721136854885E-3</v>
      </c>
      <c r="AH596" s="13">
        <f t="shared" si="861"/>
        <v>3.0717474799507594E-3</v>
      </c>
      <c r="AI596" s="13">
        <f t="shared" si="862"/>
        <v>5.9649625500025148E-3</v>
      </c>
      <c r="AJ596" s="13">
        <f t="shared" si="863"/>
        <v>5.7916183630274971E-3</v>
      </c>
      <c r="AK596" s="13">
        <f t="shared" si="864"/>
        <v>3.7488744181015457E-3</v>
      </c>
      <c r="AL596" s="13">
        <f t="shared" si="865"/>
        <v>1.5839106423980832E-4</v>
      </c>
      <c r="AM596" s="13">
        <f t="shared" si="866"/>
        <v>1.0764283018716925E-2</v>
      </c>
      <c r="AN596" s="13">
        <f t="shared" si="867"/>
        <v>1.2060643236924693E-2</v>
      </c>
      <c r="AO596" s="13">
        <f t="shared" si="868"/>
        <v>6.7565631187629111E-3</v>
      </c>
      <c r="AP596" s="13">
        <f t="shared" si="869"/>
        <v>2.5234223571128887E-3</v>
      </c>
      <c r="AQ596" s="13">
        <f t="shared" si="870"/>
        <v>7.0683056020311196E-4</v>
      </c>
      <c r="AR596" s="13">
        <f t="shared" si="871"/>
        <v>6.8833661109041558E-4</v>
      </c>
      <c r="AS596" s="13">
        <f t="shared" si="872"/>
        <v>1.3366665501474725E-3</v>
      </c>
      <c r="AT596" s="13">
        <f t="shared" si="873"/>
        <v>1.2978224879342207E-3</v>
      </c>
      <c r="AU596" s="13">
        <f t="shared" si="874"/>
        <v>8.4007149975783078E-4</v>
      </c>
      <c r="AV596" s="13">
        <f t="shared" si="875"/>
        <v>4.0782934372751858E-4</v>
      </c>
      <c r="AW596" s="13">
        <f t="shared" si="876"/>
        <v>9.5727286790281675E-6</v>
      </c>
      <c r="AX596" s="13">
        <f t="shared" si="877"/>
        <v>3.483822889270819E-3</v>
      </c>
      <c r="AY596" s="13">
        <f t="shared" si="878"/>
        <v>3.9033853806210942E-3</v>
      </c>
      <c r="AZ596" s="13">
        <f t="shared" si="879"/>
        <v>2.1867382346804002E-3</v>
      </c>
      <c r="BA596" s="13">
        <f t="shared" si="880"/>
        <v>8.16696899526104E-4</v>
      </c>
      <c r="BB596" s="13">
        <f t="shared" si="881"/>
        <v>2.2876326088695106E-4</v>
      </c>
      <c r="BC596" s="13">
        <f t="shared" si="882"/>
        <v>5.1262718947014713E-5</v>
      </c>
      <c r="BD596" s="13">
        <f t="shared" si="883"/>
        <v>1.2853901925531801E-4</v>
      </c>
      <c r="BE596" s="13">
        <f t="shared" si="884"/>
        <v>2.4960724834201373E-4</v>
      </c>
      <c r="BF596" s="13">
        <f t="shared" si="885"/>
        <v>2.4235356231059018E-4</v>
      </c>
      <c r="BG596" s="13">
        <f t="shared" si="886"/>
        <v>1.56873780855791E-4</v>
      </c>
      <c r="BH596" s="13">
        <f t="shared" si="887"/>
        <v>7.6157483158177376E-5</v>
      </c>
      <c r="BI596" s="13">
        <f t="shared" si="888"/>
        <v>2.9577726548554519E-5</v>
      </c>
      <c r="BJ596" s="14">
        <f t="shared" si="889"/>
        <v>0.56090333593366837</v>
      </c>
      <c r="BK596" s="14">
        <f t="shared" si="890"/>
        <v>0.22318682401488812</v>
      </c>
      <c r="BL596" s="14">
        <f t="shared" si="891"/>
        <v>0.20479737518719254</v>
      </c>
      <c r="BM596" s="14">
        <f t="shared" si="892"/>
        <v>0.58658423859097719</v>
      </c>
      <c r="BN596" s="14">
        <f t="shared" si="893"/>
        <v>0.40937578430871124</v>
      </c>
    </row>
    <row r="597" spans="1:66" x14ac:dyDescent="0.25">
      <c r="A597" t="s">
        <v>290</v>
      </c>
      <c r="B597" t="s">
        <v>317</v>
      </c>
      <c r="C597" t="s">
        <v>302</v>
      </c>
      <c r="D597" s="11">
        <v>44430</v>
      </c>
      <c r="E597" s="10">
        <f>VLOOKUP(A597,home!$A$2:$E$405,3,FALSE)</f>
        <v>1.5758000000000001</v>
      </c>
      <c r="F597" s="10">
        <f>VLOOKUP(B597,home!$B$2:$E$405,3,FALSE)</f>
        <v>0.92310000000000003</v>
      </c>
      <c r="G597" s="10">
        <f>VLOOKUP(C597,away!$B$2:$E$405,4,FALSE)</f>
        <v>0.88839999999999997</v>
      </c>
      <c r="H597" s="10">
        <f>VLOOKUP(A597,away!$A$2:$E$405,3,FALSE)</f>
        <v>1.1246</v>
      </c>
      <c r="I597" s="10">
        <f>VLOOKUP(C597,away!$B$2:$E$405,3,FALSE)</f>
        <v>0.80030000000000001</v>
      </c>
      <c r="J597" s="10">
        <f>VLOOKUP(B597,home!$B$2:$E$405,4,FALSE)</f>
        <v>1.0508999999999999</v>
      </c>
      <c r="K597" s="12">
        <f t="shared" si="838"/>
        <v>1.292285278632</v>
      </c>
      <c r="L597" s="12">
        <f t="shared" si="839"/>
        <v>0.94582826464200009</v>
      </c>
      <c r="M597" s="13">
        <f t="shared" si="840"/>
        <v>0.10665952328800103</v>
      </c>
      <c r="N597" s="13">
        <f t="shared" si="841"/>
        <v>0.1378345317709907</v>
      </c>
      <c r="O597" s="13">
        <f t="shared" si="842"/>
        <v>0.100881591819033</v>
      </c>
      <c r="P597" s="13">
        <f t="shared" si="843"/>
        <v>0.13036779599269877</v>
      </c>
      <c r="Q597" s="13">
        <f t="shared" si="844"/>
        <v>8.9060768147392999E-2</v>
      </c>
      <c r="R597" s="13">
        <f t="shared" si="845"/>
        <v>4.7708330462259294E-2</v>
      </c>
      <c r="S597" s="13">
        <f t="shared" si="846"/>
        <v>3.9836485547807415E-2</v>
      </c>
      <c r="T597" s="13">
        <f t="shared" si="847"/>
        <v>8.4236191784532233E-2</v>
      </c>
      <c r="U597" s="13">
        <f t="shared" si="848"/>
        <v>6.1652773124488282E-2</v>
      </c>
      <c r="V597" s="13">
        <f t="shared" si="849"/>
        <v>5.4101485850234108E-3</v>
      </c>
      <c r="W597" s="13">
        <f t="shared" si="850"/>
        <v>3.8363973193511251E-2</v>
      </c>
      <c r="X597" s="13">
        <f t="shared" si="851"/>
        <v>3.6285730190390955E-2</v>
      </c>
      <c r="Y597" s="13">
        <f t="shared" si="852"/>
        <v>1.7160034608622657E-2</v>
      </c>
      <c r="Z597" s="13">
        <f t="shared" si="853"/>
        <v>1.5041295803361927E-2</v>
      </c>
      <c r="AA597" s="13">
        <f t="shared" si="854"/>
        <v>1.94376451382339E-2</v>
      </c>
      <c r="AB597" s="13">
        <f t="shared" si="855"/>
        <v>1.2559491331706269E-2</v>
      </c>
      <c r="AC597" s="13">
        <f t="shared" si="856"/>
        <v>4.1329475634236746E-4</v>
      </c>
      <c r="AD597" s="13">
        <f t="shared" si="857"/>
        <v>1.2394299446951808E-2</v>
      </c>
      <c r="AE597" s="13">
        <f t="shared" si="858"/>
        <v>1.172287873736373E-2</v>
      </c>
      <c r="AF597" s="13">
        <f t="shared" si="859"/>
        <v>5.5439150263846687E-3</v>
      </c>
      <c r="AG597" s="13">
        <f t="shared" si="860"/>
        <v>1.7478638429093735E-3</v>
      </c>
      <c r="AH597" s="13">
        <f t="shared" si="861"/>
        <v>3.5566206769152022E-3</v>
      </c>
      <c r="AI597" s="13">
        <f t="shared" si="862"/>
        <v>4.5961685424556944E-3</v>
      </c>
      <c r="AJ597" s="13">
        <f t="shared" si="863"/>
        <v>2.9697804727634954E-3</v>
      </c>
      <c r="AK597" s="13">
        <f t="shared" si="864"/>
        <v>1.279267861907016E-3</v>
      </c>
      <c r="AL597" s="13">
        <f t="shared" si="865"/>
        <v>2.0206475640888383E-5</v>
      </c>
      <c r="AM597" s="13">
        <f t="shared" si="866"/>
        <v>3.203394142850517E-3</v>
      </c>
      <c r="AN597" s="13">
        <f t="shared" si="867"/>
        <v>3.0298607230966512E-3</v>
      </c>
      <c r="AO597" s="13">
        <f t="shared" si="868"/>
        <v>1.4328639549167307E-3</v>
      </c>
      <c r="AP597" s="13">
        <f t="shared" si="869"/>
        <v>4.5174774264898821E-4</v>
      </c>
      <c r="AQ597" s="13">
        <f t="shared" si="870"/>
        <v>1.0681894587140833E-4</v>
      </c>
      <c r="AR597" s="13">
        <f t="shared" si="871"/>
        <v>6.7279047256731247E-4</v>
      </c>
      <c r="AS597" s="13">
        <f t="shared" si="872"/>
        <v>8.694372233026043E-4</v>
      </c>
      <c r="AT597" s="13">
        <f t="shared" si="873"/>
        <v>5.6178046218431925E-4</v>
      </c>
      <c r="AU597" s="13">
        <f t="shared" si="874"/>
        <v>2.4199354036795901E-4</v>
      </c>
      <c r="AV597" s="13">
        <f t="shared" si="875"/>
        <v>7.8181172435387952E-5</v>
      </c>
      <c r="AW597" s="13">
        <f t="shared" si="876"/>
        <v>6.8605471901925205E-7</v>
      </c>
      <c r="AX597" s="13">
        <f t="shared" si="877"/>
        <v>6.8994984874361524E-4</v>
      </c>
      <c r="AY597" s="13">
        <f t="shared" si="878"/>
        <v>6.5257406812718407E-4</v>
      </c>
      <c r="AZ597" s="13">
        <f t="shared" si="879"/>
        <v>3.0861149920355244E-4</v>
      </c>
      <c r="BA597" s="13">
        <f t="shared" si="880"/>
        <v>9.7297826246753999E-5</v>
      </c>
      <c r="BB597" s="13">
        <f t="shared" si="881"/>
        <v>2.3006758538101542E-5</v>
      </c>
      <c r="BC597" s="13">
        <f t="shared" si="882"/>
        <v>4.3520885006260213E-6</v>
      </c>
      <c r="BD597" s="13">
        <f t="shared" si="883"/>
        <v>1.0605737418933534E-4</v>
      </c>
      <c r="BE597" s="13">
        <f t="shared" si="884"/>
        <v>1.370563833552435E-4</v>
      </c>
      <c r="BF597" s="13">
        <f t="shared" si="885"/>
        <v>8.8557973276262534E-5</v>
      </c>
      <c r="BG597" s="13">
        <f t="shared" si="886"/>
        <v>3.8147388390133395E-5</v>
      </c>
      <c r="BH597" s="13">
        <f t="shared" si="887"/>
        <v>1.2324327108706655E-5</v>
      </c>
      <c r="BI597" s="13">
        <f t="shared" si="888"/>
        <v>3.1853092983253829E-6</v>
      </c>
      <c r="BJ597" s="14">
        <f t="shared" si="889"/>
        <v>0.44435066434779441</v>
      </c>
      <c r="BK597" s="14">
        <f t="shared" si="890"/>
        <v>0.28336002871364113</v>
      </c>
      <c r="BL597" s="14">
        <f t="shared" si="891"/>
        <v>0.25745118105623777</v>
      </c>
      <c r="BM597" s="14">
        <f t="shared" si="892"/>
        <v>0.38703874042725128</v>
      </c>
      <c r="BN597" s="14">
        <f t="shared" si="893"/>
        <v>0.61251254148037582</v>
      </c>
    </row>
    <row r="598" spans="1:66" x14ac:dyDescent="0.25">
      <c r="A598" t="s">
        <v>338</v>
      </c>
      <c r="B598" t="s">
        <v>81</v>
      </c>
      <c r="C598" t="s">
        <v>90</v>
      </c>
      <c r="D598" s="11">
        <v>44431</v>
      </c>
      <c r="E598" s="10">
        <f>VLOOKUP(A598,home!$A$2:$E$405,3,FALSE)</f>
        <v>1.3308</v>
      </c>
      <c r="F598" s="10">
        <f>VLOOKUP(B598,home!$B$2:$E$405,3,FALSE)</f>
        <v>0.75139999999999996</v>
      </c>
      <c r="G598" s="10">
        <f>VLOOKUP(C598,away!$B$2:$E$405,4,FALSE)</f>
        <v>0.75139999999999996</v>
      </c>
      <c r="H598" s="10">
        <f>VLOOKUP(A598,away!$A$2:$E$405,3,FALSE)</f>
        <v>0.86150000000000004</v>
      </c>
      <c r="I598" s="10">
        <f>VLOOKUP(C598,away!$B$2:$E$405,3,FALSE)</f>
        <v>2.0312999999999999</v>
      </c>
      <c r="J598" s="10">
        <f>VLOOKUP(B598,home!$B$2:$E$405,4,FALSE)</f>
        <v>0.69650000000000001</v>
      </c>
      <c r="K598" s="12">
        <f t="shared" si="838"/>
        <v>0.75137228836799996</v>
      </c>
      <c r="L598" s="12">
        <f t="shared" si="839"/>
        <v>1.218850587675</v>
      </c>
      <c r="M598" s="13">
        <f t="shared" si="840"/>
        <v>0.13942577808618237</v>
      </c>
      <c r="N598" s="13">
        <f t="shared" si="841"/>
        <v>0.10476066593810379</v>
      </c>
      <c r="O598" s="13">
        <f t="shared" si="842"/>
        <v>0.16993919155738749</v>
      </c>
      <c r="P598" s="13">
        <f t="shared" si="843"/>
        <v>0.12768759924388215</v>
      </c>
      <c r="Q598" s="13">
        <f t="shared" si="844"/>
        <v>3.935713064843431E-2</v>
      </c>
      <c r="R598" s="13">
        <f t="shared" si="845"/>
        <v>0.1035652417493681</v>
      </c>
      <c r="S598" s="13">
        <f t="shared" si="846"/>
        <v>2.9234412790202058E-2</v>
      </c>
      <c r="T598" s="13">
        <f t="shared" si="847"/>
        <v>4.7970461820045905E-2</v>
      </c>
      <c r="U598" s="13">
        <f t="shared" si="848"/>
        <v>7.7816052688607834E-2</v>
      </c>
      <c r="V598" s="13">
        <f t="shared" si="849"/>
        <v>2.974798201056852E-3</v>
      </c>
      <c r="W598" s="13">
        <f t="shared" si="850"/>
        <v>9.8572857729708127E-3</v>
      </c>
      <c r="X598" s="13">
        <f t="shared" si="851"/>
        <v>1.2014558557265891E-2</v>
      </c>
      <c r="Y598" s="13">
        <f t="shared" si="852"/>
        <v>7.3219758790896176E-3</v>
      </c>
      <c r="Z598" s="13">
        <f t="shared" si="853"/>
        <v>4.2076851922973592E-2</v>
      </c>
      <c r="AA598" s="13">
        <f t="shared" si="854"/>
        <v>3.1615380516686144E-2</v>
      </c>
      <c r="AB598" s="13">
        <f t="shared" si="855"/>
        <v>1.1877460403223773E-2</v>
      </c>
      <c r="AC598" s="13">
        <f t="shared" si="856"/>
        <v>1.7027197451481029E-4</v>
      </c>
      <c r="AD598" s="13">
        <f t="shared" si="857"/>
        <v>1.8516228420836019E-3</v>
      </c>
      <c r="AE598" s="13">
        <f t="shared" si="858"/>
        <v>2.2568515892260515E-3</v>
      </c>
      <c r="AF598" s="13">
        <f t="shared" si="859"/>
        <v>1.3753824429117156E-3</v>
      </c>
      <c r="AG598" s="13">
        <f t="shared" si="860"/>
        <v>5.5879523294027401E-4</v>
      </c>
      <c r="AH598" s="13">
        <f t="shared" si="861"/>
        <v>1.2821348923457572E-2</v>
      </c>
      <c r="AI598" s="13">
        <f t="shared" si="862"/>
        <v>9.6336062805829088E-3</v>
      </c>
      <c r="AJ598" s="13">
        <f t="shared" si="863"/>
        <v>3.6192123981389577E-3</v>
      </c>
      <c r="AK598" s="13">
        <f t="shared" si="864"/>
        <v>9.0645863389316882E-4</v>
      </c>
      <c r="AL598" s="13">
        <f t="shared" si="865"/>
        <v>6.2374748608890948E-6</v>
      </c>
      <c r="AM598" s="13">
        <f t="shared" si="866"/>
        <v>2.7825161841016328E-4</v>
      </c>
      <c r="AN598" s="13">
        <f t="shared" si="867"/>
        <v>3.3914714862074731E-4</v>
      </c>
      <c r="AO598" s="13">
        <f t="shared" si="868"/>
        <v>2.0668485070234925E-4</v>
      </c>
      <c r="AP598" s="13">
        <f t="shared" si="869"/>
        <v>8.3972650580692686E-5</v>
      </c>
      <c r="AQ598" s="13">
        <f t="shared" si="870"/>
        <v>2.5587528627226168E-5</v>
      </c>
      <c r="AR598" s="13">
        <f t="shared" si="871"/>
        <v>3.1254617340284955E-3</v>
      </c>
      <c r="AS598" s="13">
        <f t="shared" si="872"/>
        <v>2.3483853353036079E-3</v>
      </c>
      <c r="AT598" s="13">
        <f t="shared" si="873"/>
        <v>8.8225583167846229E-4</v>
      </c>
      <c r="AU598" s="13">
        <f t="shared" si="874"/>
        <v>2.2096752772475314E-4</v>
      </c>
      <c r="AV598" s="13">
        <f t="shared" si="875"/>
        <v>4.1507219240391799E-5</v>
      </c>
      <c r="AW598" s="13">
        <f t="shared" si="876"/>
        <v>1.5867625876796329E-7</v>
      </c>
      <c r="AX598" s="13">
        <f t="shared" si="877"/>
        <v>3.4845092544490635E-5</v>
      </c>
      <c r="AY598" s="13">
        <f t="shared" si="878"/>
        <v>4.2470961525442171E-5</v>
      </c>
      <c r="AZ598" s="13">
        <f t="shared" si="879"/>
        <v>2.5882878207203757E-5</v>
      </c>
      <c r="BA598" s="13">
        <f t="shared" si="880"/>
        <v>1.0515787104523584E-5</v>
      </c>
      <c r="BB598" s="13">
        <f t="shared" si="881"/>
        <v>3.2042933230534376E-6</v>
      </c>
      <c r="BC598" s="13">
        <f t="shared" si="882"/>
        <v>7.8111095997735169E-7</v>
      </c>
      <c r="BD598" s="13">
        <f t="shared" si="883"/>
        <v>6.3491181187939362E-4</v>
      </c>
      <c r="BE598" s="13">
        <f t="shared" si="884"/>
        <v>4.7705514100369309E-4</v>
      </c>
      <c r="BF598" s="13">
        <f t="shared" si="885"/>
        <v>1.7922300648683185E-4</v>
      </c>
      <c r="BG598" s="13">
        <f t="shared" si="886"/>
        <v>4.4887733504067929E-5</v>
      </c>
      <c r="BH598" s="13">
        <f t="shared" si="887"/>
        <v>8.4318497606511129E-6</v>
      </c>
      <c r="BI598" s="13">
        <f t="shared" si="888"/>
        <v>1.2670916499671204E-6</v>
      </c>
      <c r="BJ598" s="14">
        <f t="shared" si="889"/>
        <v>0.22837607464367785</v>
      </c>
      <c r="BK598" s="14">
        <f t="shared" si="890"/>
        <v>0.29954156873222454</v>
      </c>
      <c r="BL598" s="14">
        <f t="shared" si="891"/>
        <v>0.42975830743360632</v>
      </c>
      <c r="BM598" s="14">
        <f t="shared" si="892"/>
        <v>0.31497488322385747</v>
      </c>
      <c r="BN598" s="14">
        <f t="shared" si="893"/>
        <v>0.68473560722335813</v>
      </c>
    </row>
    <row r="599" spans="1:66" x14ac:dyDescent="0.25">
      <c r="A599" t="s">
        <v>339</v>
      </c>
      <c r="B599" t="s">
        <v>128</v>
      </c>
      <c r="C599" t="s">
        <v>127</v>
      </c>
      <c r="D599" s="11">
        <v>44431</v>
      </c>
      <c r="E599" s="10">
        <f>VLOOKUP(A599,home!$A$2:$E$405,3,FALSE)</f>
        <v>1.1719999999999999</v>
      </c>
      <c r="F599" s="10">
        <f>VLOOKUP(B599,home!$B$2:$E$405,3,FALSE)</f>
        <v>0.1706</v>
      </c>
      <c r="G599" s="10">
        <f>VLOOKUP(C599,away!$B$2:$E$405,4,FALSE)</f>
        <v>1.1635</v>
      </c>
      <c r="H599" s="10">
        <f>VLOOKUP(A599,away!$A$2:$E$405,3,FALSE)</f>
        <v>1.0484</v>
      </c>
      <c r="I599" s="10">
        <f>VLOOKUP(C599,away!$B$2:$E$405,3,FALSE)</f>
        <v>0.78039999999999998</v>
      </c>
      <c r="J599" s="10">
        <f>VLOOKUP(B599,home!$B$2:$E$405,4,FALSE)</f>
        <v>0.7631</v>
      </c>
      <c r="K599" s="12">
        <f t="shared" si="838"/>
        <v>0.23263391319999999</v>
      </c>
      <c r="L599" s="12">
        <f t="shared" si="839"/>
        <v>0.62434656481600004</v>
      </c>
      <c r="M599" s="13">
        <f t="shared" si="840"/>
        <v>0.42444176056411104</v>
      </c>
      <c r="N599" s="13">
        <f t="shared" si="841"/>
        <v>9.8739547685526605E-2</v>
      </c>
      <c r="O599" s="13">
        <f t="shared" si="842"/>
        <v>0.26499875517265786</v>
      </c>
      <c r="P599" s="13">
        <f t="shared" si="843"/>
        <v>6.1647697408944151E-2</v>
      </c>
      <c r="Q599" s="13">
        <f t="shared" si="844"/>
        <v>1.1485083682841027E-2</v>
      </c>
      <c r="R599" s="13">
        <f t="shared" si="845"/>
        <v>8.2725531236282582E-2</v>
      </c>
      <c r="S599" s="13">
        <f t="shared" si="846"/>
        <v>2.2384923851353046E-3</v>
      </c>
      <c r="T599" s="13">
        <f t="shared" si="847"/>
        <v>7.1706725440060879E-3</v>
      </c>
      <c r="U599" s="13">
        <f t="shared" si="848"/>
        <v>1.9244764053045253E-2</v>
      </c>
      <c r="V599" s="13">
        <f t="shared" si="849"/>
        <v>3.6125333459606049E-5</v>
      </c>
      <c r="W599" s="13">
        <f t="shared" si="850"/>
        <v>8.9060665352292561E-4</v>
      </c>
      <c r="X599" s="13">
        <f t="shared" si="851"/>
        <v>5.5604720472931211E-4</v>
      </c>
      <c r="Y599" s="13">
        <f t="shared" si="852"/>
        <v>1.7358308107414257E-4</v>
      </c>
      <c r="Z599" s="13">
        <f t="shared" si="853"/>
        <v>1.7216467083317248E-2</v>
      </c>
      <c r="AA599" s="13">
        <f t="shared" si="854"/>
        <v>4.0051341090710825E-3</v>
      </c>
      <c r="AB599" s="13">
        <f t="shared" si="855"/>
        <v>4.6586501034200068E-4</v>
      </c>
      <c r="AC599" s="13">
        <f t="shared" si="856"/>
        <v>3.2793716253248592E-7</v>
      </c>
      <c r="AD599" s="13">
        <f t="shared" si="857"/>
        <v>5.1796327732748665E-5</v>
      </c>
      <c r="AE599" s="13">
        <f t="shared" si="858"/>
        <v>3.2338859290025339E-5</v>
      </c>
      <c r="AF599" s="13">
        <f t="shared" si="859"/>
        <v>1.0095327853897657E-5</v>
      </c>
      <c r="AG599" s="13">
        <f t="shared" si="860"/>
        <v>2.1009944220907615E-6</v>
      </c>
      <c r="AH599" s="13">
        <f t="shared" si="861"/>
        <v>2.6872605204342152E-3</v>
      </c>
      <c r="AI599" s="13">
        <f t="shared" si="862"/>
        <v>6.251479306564801E-4</v>
      </c>
      <c r="AJ599" s="13">
        <f t="shared" si="863"/>
        <v>7.2715304718749593E-5</v>
      </c>
      <c r="AK599" s="13">
        <f t="shared" si="864"/>
        <v>5.6386819620843843E-6</v>
      </c>
      <c r="AL599" s="13">
        <f t="shared" si="865"/>
        <v>1.9052386304383704E-9</v>
      </c>
      <c r="AM599" s="13">
        <f t="shared" si="866"/>
        <v>2.4099164819718017E-6</v>
      </c>
      <c r="AN599" s="13">
        <f t="shared" si="867"/>
        <v>1.504623077012554E-6</v>
      </c>
      <c r="AO599" s="13">
        <f t="shared" si="868"/>
        <v>4.6970312473783397E-7</v>
      </c>
      <c r="AP599" s="13">
        <f t="shared" si="869"/>
        <v>9.7752510804469275E-8</v>
      </c>
      <c r="AQ599" s="13">
        <f t="shared" si="870"/>
        <v>1.5257861080727327E-8</v>
      </c>
      <c r="AR599" s="13">
        <f t="shared" si="871"/>
        <v>3.3555637493975192E-4</v>
      </c>
      <c r="AS599" s="13">
        <f t="shared" si="872"/>
        <v>7.8061792601440911E-5</v>
      </c>
      <c r="AT599" s="13">
        <f t="shared" si="873"/>
        <v>9.0799101421400008E-6</v>
      </c>
      <c r="AU599" s="13">
        <f t="shared" si="874"/>
        <v>7.0409834262346599E-7</v>
      </c>
      <c r="AV599" s="13">
        <f t="shared" si="875"/>
        <v>4.0949288180532788E-8</v>
      </c>
      <c r="AW599" s="13">
        <f t="shared" si="876"/>
        <v>7.6868008689416375E-12</v>
      </c>
      <c r="AX599" s="13">
        <f t="shared" si="877"/>
        <v>9.3438050281046262E-8</v>
      </c>
      <c r="AY599" s="13">
        <f t="shared" si="878"/>
        <v>5.8337725716075914E-8</v>
      </c>
      <c r="AZ599" s="13">
        <f t="shared" si="879"/>
        <v>1.821147932500501E-8</v>
      </c>
      <c r="BA599" s="13">
        <f t="shared" si="880"/>
        <v>3.7900915189281628E-9</v>
      </c>
      <c r="BB599" s="13">
        <f t="shared" si="881"/>
        <v>5.915826550452633E-10</v>
      </c>
      <c r="BC599" s="13">
        <f t="shared" si="882"/>
        <v>7.3870519696447814E-11</v>
      </c>
      <c r="BD599" s="13">
        <f t="shared" si="883"/>
        <v>3.4917244999290608E-5</v>
      </c>
      <c r="BE599" s="13">
        <f t="shared" si="884"/>
        <v>8.1229353423481054E-6</v>
      </c>
      <c r="BF599" s="13">
        <f t="shared" si="885"/>
        <v>9.4483511768051056E-7</v>
      </c>
      <c r="BG599" s="13">
        <f t="shared" si="886"/>
        <v>7.3266896918266602E-8</v>
      </c>
      <c r="BH599" s="13">
        <f t="shared" si="887"/>
        <v>4.261091234529343E-9</v>
      </c>
      <c r="BI599" s="13">
        <f t="shared" si="888"/>
        <v>1.9825486567815604E-10</v>
      </c>
      <c r="BJ599" s="14">
        <f t="shared" si="889"/>
        <v>0.1191165440568545</v>
      </c>
      <c r="BK599" s="14">
        <f t="shared" si="890"/>
        <v>0.48836446387177695</v>
      </c>
      <c r="BL599" s="14">
        <f t="shared" si="891"/>
        <v>0.37529831788618689</v>
      </c>
      <c r="BM599" s="14">
        <f t="shared" si="892"/>
        <v>5.5957358817733324E-2</v>
      </c>
      <c r="BN599" s="14">
        <f t="shared" si="893"/>
        <v>0.94403837575036331</v>
      </c>
    </row>
    <row r="600" spans="1:66" x14ac:dyDescent="0.25">
      <c r="A600" t="s">
        <v>341</v>
      </c>
      <c r="B600" t="s">
        <v>150</v>
      </c>
      <c r="C600" t="s">
        <v>154</v>
      </c>
      <c r="D600" s="11">
        <v>44431</v>
      </c>
      <c r="E600" s="10">
        <f>VLOOKUP(A600,home!$A$2:$E$405,3,FALSE)</f>
        <v>1.3095000000000001</v>
      </c>
      <c r="F600" s="10">
        <f>VLOOKUP(B600,home!$B$2:$E$405,3,FALSE)</f>
        <v>1.3364</v>
      </c>
      <c r="G600" s="10">
        <f>VLOOKUP(C600,away!$B$2:$E$405,4,FALSE)</f>
        <v>2.0364</v>
      </c>
      <c r="H600" s="10">
        <f>VLOOKUP(A600,away!$A$2:$E$405,3,FALSE)</f>
        <v>1.2142999999999999</v>
      </c>
      <c r="I600" s="10">
        <f>VLOOKUP(C600,away!$B$2:$E$405,3,FALSE)</f>
        <v>0.54900000000000004</v>
      </c>
      <c r="J600" s="10">
        <f>VLOOKUP(B600,home!$B$2:$E$405,4,FALSE)</f>
        <v>0.82350000000000001</v>
      </c>
      <c r="K600" s="12">
        <f t="shared" si="838"/>
        <v>3.5637321751200002</v>
      </c>
      <c r="L600" s="12">
        <f t="shared" si="839"/>
        <v>0.54898685145000004</v>
      </c>
      <c r="M600" s="13">
        <f t="shared" si="840"/>
        <v>1.6363221948670733E-2</v>
      </c>
      <c r="N600" s="13">
        <f t="shared" si="841"/>
        <v>5.8314140547107693E-2</v>
      </c>
      <c r="O600" s="13">
        <f t="shared" si="842"/>
        <v>8.9831936971782808E-3</v>
      </c>
      <c r="P600" s="13">
        <f t="shared" si="843"/>
        <v>3.2013696413969436E-2</v>
      </c>
      <c r="Q600" s="13">
        <f t="shared" si="844"/>
        <v>0.10390798946609876</v>
      </c>
      <c r="R600" s="13">
        <f t="shared" si="845"/>
        <v>2.4658276118896946E-3</v>
      </c>
      <c r="S600" s="13">
        <f t="shared" si="846"/>
        <v>1.5658235910090055E-2</v>
      </c>
      <c r="T600" s="13">
        <f t="shared" si="847"/>
        <v>5.7044119977493327E-2</v>
      </c>
      <c r="U600" s="13">
        <f t="shared" si="848"/>
        <v>8.787549198790618E-3</v>
      </c>
      <c r="V600" s="13">
        <f t="shared" si="849"/>
        <v>3.4038257826428629E-3</v>
      </c>
      <c r="W600" s="13">
        <f t="shared" si="850"/>
        <v>0.12343341510412205</v>
      </c>
      <c r="X600" s="13">
        <f t="shared" si="851"/>
        <v>6.7763321921732844E-2</v>
      </c>
      <c r="Y600" s="13">
        <f t="shared" si="852"/>
        <v>1.8600586372802437E-2</v>
      </c>
      <c r="Z600" s="13">
        <f t="shared" si="853"/>
        <v>4.5123564562326543E-4</v>
      </c>
      <c r="AA600" s="13">
        <f t="shared" si="854"/>
        <v>1.6080829888686775E-3</v>
      </c>
      <c r="AB600" s="13">
        <f t="shared" si="855"/>
        <v>2.865388543847222E-3</v>
      </c>
      <c r="AC600" s="13">
        <f t="shared" si="856"/>
        <v>4.1621175521465149E-4</v>
      </c>
      <c r="AD600" s="13">
        <f t="shared" si="857"/>
        <v>0.1099709082228757</v>
      </c>
      <c r="AE600" s="13">
        <f t="shared" si="858"/>
        <v>6.0372582656373443E-2</v>
      </c>
      <c r="AF600" s="13">
        <f t="shared" si="859"/>
        <v>1.6571877033213667E-2</v>
      </c>
      <c r="AG600" s="13">
        <f t="shared" si="860"/>
        <v>3.0325808650268466E-3</v>
      </c>
      <c r="AH600" s="13">
        <f t="shared" si="861"/>
        <v>6.1930609088181108E-5</v>
      </c>
      <c r="AI600" s="13">
        <f t="shared" si="862"/>
        <v>2.2070410423233016E-4</v>
      </c>
      <c r="AJ600" s="13">
        <f t="shared" si="863"/>
        <v>3.9326515871689662E-4</v>
      </c>
      <c r="AK600" s="13">
        <f t="shared" si="864"/>
        <v>4.6716389982435932E-4</v>
      </c>
      <c r="AL600" s="13">
        <f t="shared" si="865"/>
        <v>3.2571768120396671E-5</v>
      </c>
      <c r="AM600" s="13">
        <f t="shared" si="866"/>
        <v>7.8381372792206139E-2</v>
      </c>
      <c r="AN600" s="13">
        <f t="shared" si="867"/>
        <v>4.3030343061521946E-2</v>
      </c>
      <c r="AO600" s="13">
        <f t="shared" si="868"/>
        <v>1.1811546277079144E-2</v>
      </c>
      <c r="AP600" s="13">
        <f t="shared" si="869"/>
        <v>2.1614612004698828E-3</v>
      </c>
      <c r="AQ600" s="13">
        <f t="shared" si="870"/>
        <v>2.9665344474432456E-4</v>
      </c>
      <c r="AR600" s="13">
        <f t="shared" si="871"/>
        <v>6.7998180183402638E-6</v>
      </c>
      <c r="AS600" s="13">
        <f t="shared" si="872"/>
        <v>2.4232730256919921E-5</v>
      </c>
      <c r="AT600" s="13">
        <f t="shared" si="873"/>
        <v>4.3179480253794741E-5</v>
      </c>
      <c r="AU600" s="13">
        <f t="shared" si="874"/>
        <v>5.129336769513567E-5</v>
      </c>
      <c r="AV600" s="13">
        <f t="shared" si="875"/>
        <v>4.5698956206353947E-5</v>
      </c>
      <c r="AW600" s="13">
        <f t="shared" si="876"/>
        <v>1.7701327395863938E-6</v>
      </c>
      <c r="AX600" s="13">
        <f t="shared" si="877"/>
        <v>4.6555036691610062E-2</v>
      </c>
      <c r="AY600" s="13">
        <f t="shared" si="878"/>
        <v>2.5558103012466232E-2</v>
      </c>
      <c r="AZ600" s="13">
        <f t="shared" si="879"/>
        <v>7.0155312509242989E-3</v>
      </c>
      <c r="BA600" s="13">
        <f t="shared" si="880"/>
        <v>1.2838114708980037E-3</v>
      </c>
      <c r="BB600" s="13">
        <f t="shared" si="881"/>
        <v>1.7619890431592211E-4</v>
      </c>
      <c r="BC600" s="13">
        <f t="shared" si="882"/>
        <v>1.9346176341867585E-5</v>
      </c>
      <c r="BD600" s="13">
        <f t="shared" si="883"/>
        <v>6.2216844738693317E-7</v>
      </c>
      <c r="BE600" s="13">
        <f t="shared" si="884"/>
        <v>2.2172417142972692E-6</v>
      </c>
      <c r="BF600" s="13">
        <f t="shared" si="885"/>
        <v>3.9508278186297032E-6</v>
      </c>
      <c r="BG600" s="13">
        <f t="shared" si="886"/>
        <v>4.693230738536612E-6</v>
      </c>
      <c r="BH600" s="13">
        <f t="shared" si="887"/>
        <v>4.181354347046281E-6</v>
      </c>
      <c r="BI600" s="13">
        <f t="shared" si="888"/>
        <v>2.9802454044293422E-6</v>
      </c>
      <c r="BJ600" s="14">
        <f t="shared" si="889"/>
        <v>0.83530092644942466</v>
      </c>
      <c r="BK600" s="14">
        <f t="shared" si="890"/>
        <v>9.3445866591174376E-2</v>
      </c>
      <c r="BL600" s="14">
        <f t="shared" si="891"/>
        <v>2.604295523333713E-2</v>
      </c>
      <c r="BM600" s="14">
        <f t="shared" si="892"/>
        <v>0.70763658135491814</v>
      </c>
      <c r="BN600" s="14">
        <f t="shared" si="893"/>
        <v>0.22204806968491458</v>
      </c>
    </row>
    <row r="601" spans="1:66" x14ac:dyDescent="0.25">
      <c r="A601" t="s">
        <v>351</v>
      </c>
      <c r="B601" t="s">
        <v>164</v>
      </c>
      <c r="C601" t="s">
        <v>158</v>
      </c>
      <c r="D601" s="11">
        <v>44431</v>
      </c>
      <c r="E601" s="10">
        <f>VLOOKUP(A601,home!$A$2:$E$405,3,FALSE)</f>
        <v>1.2019</v>
      </c>
      <c r="F601" s="10">
        <f>VLOOKUP(B601,home!$B$2:$E$405,3,FALSE)</f>
        <v>1.1648000000000001</v>
      </c>
      <c r="G601" s="10">
        <f>VLOOKUP(C601,away!$B$2:$E$405,4,FALSE)</f>
        <v>0.27729999999999999</v>
      </c>
      <c r="H601" s="10">
        <f>VLOOKUP(A601,away!$A$2:$E$405,3,FALSE)</f>
        <v>1.1635</v>
      </c>
      <c r="I601" s="10">
        <f>VLOOKUP(C601,away!$B$2:$E$405,3,FALSE)</f>
        <v>1.1459999999999999</v>
      </c>
      <c r="J601" s="10">
        <f>VLOOKUP(B601,home!$B$2:$E$405,4,FALSE)</f>
        <v>0.94540000000000002</v>
      </c>
      <c r="K601" s="12">
        <f t="shared" si="838"/>
        <v>0.38821254617599998</v>
      </c>
      <c r="L601" s="12">
        <f t="shared" si="839"/>
        <v>1.2605689433999998</v>
      </c>
      <c r="M601" s="13">
        <f t="shared" si="840"/>
        <v>0.19228406606901011</v>
      </c>
      <c r="N601" s="13">
        <f t="shared" si="841"/>
        <v>7.4647086877724603E-2</v>
      </c>
      <c r="O601" s="13">
        <f t="shared" si="842"/>
        <v>0.24238732199726784</v>
      </c>
      <c r="P601" s="13">
        <f t="shared" si="843"/>
        <v>9.4097799433341303E-2</v>
      </c>
      <c r="Q601" s="13">
        <f t="shared" si="844"/>
        <v>1.4489467830711273E-2</v>
      </c>
      <c r="R601" s="13">
        <f t="shared" si="845"/>
        <v>0.15277296519182573</v>
      </c>
      <c r="S601" s="13">
        <f t="shared" si="846"/>
        <v>1.1512128954849949E-2</v>
      </c>
      <c r="T601" s="13">
        <f t="shared" si="847"/>
        <v>1.8264973153788E-2</v>
      </c>
      <c r="U601" s="13">
        <f t="shared" si="848"/>
        <v>5.9308381803976074E-2</v>
      </c>
      <c r="V601" s="13">
        <f t="shared" si="849"/>
        <v>6.2596392675699547E-4</v>
      </c>
      <c r="W601" s="13">
        <f t="shared" si="850"/>
        <v>1.8749977330985556E-3</v>
      </c>
      <c r="X601" s="13">
        <f t="shared" si="851"/>
        <v>2.363563911289441E-3</v>
      </c>
      <c r="Y601" s="13">
        <f t="shared" si="852"/>
        <v>1.4897176311562507E-3</v>
      </c>
      <c r="Z601" s="13">
        <f t="shared" si="853"/>
        <v>6.4193618437314914E-2</v>
      </c>
      <c r="AA601" s="13">
        <f t="shared" si="854"/>
        <v>2.4920768061800637E-2</v>
      </c>
      <c r="AB601" s="13">
        <f t="shared" si="855"/>
        <v>4.8372774109665829E-3</v>
      </c>
      <c r="AC601" s="13">
        <f t="shared" si="856"/>
        <v>1.9145446251948806E-5</v>
      </c>
      <c r="AD601" s="13">
        <f t="shared" si="857"/>
        <v>1.8197441101010456E-4</v>
      </c>
      <c r="AE601" s="13">
        <f t="shared" si="858"/>
        <v>2.2939129101284483E-4</v>
      </c>
      <c r="AF601" s="13">
        <f t="shared" si="859"/>
        <v>1.4458176866861182E-4</v>
      </c>
      <c r="AG601" s="13">
        <f t="shared" si="860"/>
        <v>6.0751762455165087E-5</v>
      </c>
      <c r="AH601" s="13">
        <f t="shared" si="861"/>
        <v>2.02301204416372E-2</v>
      </c>
      <c r="AI601" s="13">
        <f t="shared" si="862"/>
        <v>7.8535865660951214E-3</v>
      </c>
      <c r="AJ601" s="13">
        <f t="shared" si="863"/>
        <v>1.5244304187187079E-3</v>
      </c>
      <c r="AK601" s="13">
        <f t="shared" si="864"/>
        <v>1.9726767143964512E-4</v>
      </c>
      <c r="AL601" s="13">
        <f t="shared" si="865"/>
        <v>3.7476726976038175E-7</v>
      </c>
      <c r="AM601" s="13">
        <f t="shared" si="866"/>
        <v>1.4128949887422123E-5</v>
      </c>
      <c r="AN601" s="13">
        <f t="shared" si="867"/>
        <v>1.7810515430939253E-5</v>
      </c>
      <c r="AO601" s="13">
        <f t="shared" si="868"/>
        <v>1.1225691309094242E-5</v>
      </c>
      <c r="AP601" s="13">
        <f t="shared" si="869"/>
        <v>4.7169192774798315E-6</v>
      </c>
      <c r="AQ601" s="13">
        <f t="shared" si="870"/>
        <v>1.4865004874289602E-6</v>
      </c>
      <c r="AR601" s="13">
        <f t="shared" si="871"/>
        <v>5.1002923099938684E-3</v>
      </c>
      <c r="AS601" s="13">
        <f t="shared" si="872"/>
        <v>1.9799974639045917E-3</v>
      </c>
      <c r="AT601" s="13">
        <f t="shared" si="873"/>
        <v>3.8432992844221215E-4</v>
      </c>
      <c r="AU601" s="13">
        <f t="shared" si="874"/>
        <v>4.9733900030730343E-5</v>
      </c>
      <c r="AV601" s="13">
        <f t="shared" si="875"/>
        <v>4.8268309905481176E-6</v>
      </c>
      <c r="AW601" s="13">
        <f t="shared" si="876"/>
        <v>5.0944267719563682E-9</v>
      </c>
      <c r="AX601" s="13">
        <f t="shared" si="877"/>
        <v>9.1417260176487488E-7</v>
      </c>
      <c r="AY601" s="13">
        <f t="shared" si="878"/>
        <v>1.1523775906919772E-6</v>
      </c>
      <c r="AZ601" s="13">
        <f t="shared" si="879"/>
        <v>7.2632570094821155E-7</v>
      </c>
      <c r="BA601" s="13">
        <f t="shared" si="880"/>
        <v>3.0519454046951719E-7</v>
      </c>
      <c r="BB601" s="13">
        <f t="shared" si="881"/>
        <v>9.6179689852776918E-8</v>
      </c>
      <c r="BC601" s="13">
        <f t="shared" si="882"/>
        <v>2.4248226002850937E-8</v>
      </c>
      <c r="BD601" s="13">
        <f t="shared" si="883"/>
        <v>1.0715450147066859E-3</v>
      </c>
      <c r="BE601" s="13">
        <f t="shared" si="884"/>
        <v>4.1598721850148181E-4</v>
      </c>
      <c r="BF601" s="13">
        <f t="shared" si="885"/>
        <v>8.0745728635566163E-5</v>
      </c>
      <c r="BG601" s="13">
        <f t="shared" si="886"/>
        <v>1.0448834968816497E-5</v>
      </c>
      <c r="BH601" s="13">
        <f t="shared" si="887"/>
        <v>1.0140922069542693E-6</v>
      </c>
      <c r="BI601" s="13">
        <f t="shared" si="888"/>
        <v>7.8736663543791202E-8</v>
      </c>
      <c r="BJ601" s="14">
        <f t="shared" si="889"/>
        <v>0.11379909344565693</v>
      </c>
      <c r="BK601" s="14">
        <f t="shared" si="890"/>
        <v>0.29854063097507072</v>
      </c>
      <c r="BL601" s="14">
        <f t="shared" si="891"/>
        <v>0.52313111962277248</v>
      </c>
      <c r="BM601" s="14">
        <f t="shared" si="892"/>
        <v>0.22898460779777036</v>
      </c>
      <c r="BN601" s="14">
        <f t="shared" si="893"/>
        <v>0.77067870739988076</v>
      </c>
    </row>
    <row r="602" spans="1:66" x14ac:dyDescent="0.25">
      <c r="A602" t="s">
        <v>344</v>
      </c>
      <c r="B602" t="s">
        <v>207</v>
      </c>
      <c r="C602" t="s">
        <v>204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344</v>
      </c>
      <c r="B603" t="s">
        <v>210</v>
      </c>
      <c r="C603" t="s">
        <v>208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347</v>
      </c>
      <c r="B604" t="s">
        <v>256</v>
      </c>
      <c r="C604" t="s">
        <v>325</v>
      </c>
      <c r="D604" s="11">
        <v>44431</v>
      </c>
      <c r="E604" s="10">
        <f>VLOOKUP(A604,home!$A$2:$E$405,3,FALSE)</f>
        <v>1.1607000000000001</v>
      </c>
      <c r="F604" s="10">
        <f>VLOOKUP(B604,home!$B$2:$E$405,3,FALSE)</f>
        <v>0.28720000000000001</v>
      </c>
      <c r="G604" s="10">
        <f>VLOOKUP(C604,away!$B$2:$E$405,4,FALSE)</f>
        <v>1.5077</v>
      </c>
      <c r="H604" s="10">
        <f>VLOOKUP(A604,away!$A$2:$E$405,3,FALSE)</f>
        <v>0.83930000000000005</v>
      </c>
      <c r="I604" s="10">
        <f>VLOOKUP(C604,away!$B$2:$E$405,3,FALSE)</f>
        <v>1.4893000000000001</v>
      </c>
      <c r="J604" s="10">
        <f>VLOOKUP(B604,home!$B$2:$E$405,4,FALSE)</f>
        <v>1.1915</v>
      </c>
      <c r="K604" s="12">
        <f t="shared" si="838"/>
        <v>0.50259637840800009</v>
      </c>
      <c r="L604" s="12">
        <f t="shared" si="839"/>
        <v>1.4893386473350001</v>
      </c>
      <c r="M604" s="13">
        <f t="shared" si="840"/>
        <v>0.13643117202937208</v>
      </c>
      <c r="N604" s="13">
        <f t="shared" si="841"/>
        <v>6.8569812963921242E-2</v>
      </c>
      <c r="O604" s="13">
        <f t="shared" si="842"/>
        <v>0.20319221720455374</v>
      </c>
      <c r="P604" s="13">
        <f t="shared" si="843"/>
        <v>0.10212367248770042</v>
      </c>
      <c r="Q604" s="13">
        <f t="shared" si="844"/>
        <v>1.7231469831890375E-2</v>
      </c>
      <c r="R604" s="13">
        <f t="shared" si="845"/>
        <v>0.15131101096021482</v>
      </c>
      <c r="S604" s="13">
        <f t="shared" si="846"/>
        <v>1.911081669834553E-2</v>
      </c>
      <c r="T604" s="13">
        <f t="shared" si="847"/>
        <v>2.5663493971021474E-2</v>
      </c>
      <c r="U604" s="13">
        <f t="shared" si="848"/>
        <v>7.6048366121857169E-2</v>
      </c>
      <c r="V604" s="13">
        <f t="shared" si="849"/>
        <v>1.589459812058317E-3</v>
      </c>
      <c r="W604" s="13">
        <f t="shared" si="850"/>
        <v>2.8868247773849373E-3</v>
      </c>
      <c r="X604" s="13">
        <f t="shared" si="851"/>
        <v>4.2994597090436461E-3</v>
      </c>
      <c r="Y604" s="13">
        <f t="shared" si="852"/>
        <v>3.2016757536691988E-3</v>
      </c>
      <c r="Z604" s="13">
        <f t="shared" si="853"/>
        <v>7.5117778796792559E-2</v>
      </c>
      <c r="AA604" s="13">
        <f t="shared" si="854"/>
        <v>3.77539235773212E-2</v>
      </c>
      <c r="AB604" s="13">
        <f t="shared" si="855"/>
        <v>9.4874926303270199E-3</v>
      </c>
      <c r="AC604" s="13">
        <f t="shared" si="856"/>
        <v>7.4360514016208273E-5</v>
      </c>
      <c r="AD604" s="13">
        <f t="shared" si="857"/>
        <v>3.6272691955303762E-4</v>
      </c>
      <c r="AE604" s="13">
        <f t="shared" si="858"/>
        <v>5.4022321971911253E-4</v>
      </c>
      <c r="AF604" s="13">
        <f t="shared" si="859"/>
        <v>4.0228765965771087E-4</v>
      </c>
      <c r="AG604" s="13">
        <f t="shared" si="860"/>
        <v>1.9971418629139264E-4</v>
      </c>
      <c r="AH604" s="13">
        <f t="shared" si="861"/>
        <v>2.7968952766006212E-2</v>
      </c>
      <c r="AI604" s="13">
        <f t="shared" si="862"/>
        <v>1.4057094368059138E-2</v>
      </c>
      <c r="AJ604" s="13">
        <f t="shared" si="863"/>
        <v>3.5325223601630081E-3</v>
      </c>
      <c r="AK604" s="13">
        <f t="shared" si="864"/>
        <v>5.918109816210696E-4</v>
      </c>
      <c r="AL604" s="13">
        <f t="shared" si="865"/>
        <v>2.2264614945251414E-6</v>
      </c>
      <c r="AM604" s="13">
        <f t="shared" si="866"/>
        <v>3.6461047223689357E-5</v>
      </c>
      <c r="AN604" s="13">
        <f t="shared" si="867"/>
        <v>5.430284675254707E-5</v>
      </c>
      <c r="AO604" s="13">
        <f t="shared" si="868"/>
        <v>4.0437664164439137E-5</v>
      </c>
      <c r="AP604" s="13">
        <f t="shared" si="869"/>
        <v>2.0075125349350928E-5</v>
      </c>
      <c r="AQ604" s="13">
        <f t="shared" si="870"/>
        <v>7.4746650082207248E-6</v>
      </c>
      <c r="AR604" s="13">
        <f t="shared" si="871"/>
        <v>8.3310484559800373E-3</v>
      </c>
      <c r="AS604" s="13">
        <f t="shared" si="872"/>
        <v>4.1871547823171271E-3</v>
      </c>
      <c r="AT604" s="13">
        <f t="shared" si="873"/>
        <v>1.0522244147131629E-3</v>
      </c>
      <c r="AU604" s="13">
        <f t="shared" si="874"/>
        <v>1.7628139336910441E-4</v>
      </c>
      <c r="AV604" s="13">
        <f t="shared" si="875"/>
        <v>2.2149597472006979E-5</v>
      </c>
      <c r="AW604" s="13">
        <f t="shared" si="876"/>
        <v>4.6294084712629979E-8</v>
      </c>
      <c r="AX604" s="13">
        <f t="shared" si="877"/>
        <v>3.0541983812648874E-6</v>
      </c>
      <c r="AY604" s="13">
        <f t="shared" si="878"/>
        <v>4.5487356858457945E-6</v>
      </c>
      <c r="AZ604" s="13">
        <f t="shared" si="879"/>
        <v>3.3873039267210103E-6</v>
      </c>
      <c r="BA604" s="13">
        <f t="shared" si="880"/>
        <v>1.6816142161117343E-6</v>
      </c>
      <c r="BB604" s="13">
        <f t="shared" si="881"/>
        <v>6.2612326049078954E-7</v>
      </c>
      <c r="BC604" s="13">
        <f t="shared" si="882"/>
        <v>1.8650191396886642E-7</v>
      </c>
      <c r="BD604" s="13">
        <f t="shared" si="883"/>
        <v>2.0679587397186066E-3</v>
      </c>
      <c r="BE604" s="13">
        <f t="shared" si="884"/>
        <v>1.0393485732797438E-3</v>
      </c>
      <c r="BF604" s="13">
        <f t="shared" si="885"/>
        <v>2.6118641441696055E-4</v>
      </c>
      <c r="BG604" s="13">
        <f t="shared" si="886"/>
        <v>4.3757115325111807E-5</v>
      </c>
      <c r="BH604" s="13">
        <f t="shared" si="887"/>
        <v>5.4980419229955982E-6</v>
      </c>
      <c r="BI604" s="13">
        <f t="shared" si="888"/>
        <v>5.5265919176658907E-7</v>
      </c>
      <c r="BJ604" s="14">
        <f t="shared" si="889"/>
        <v>0.12352992481803476</v>
      </c>
      <c r="BK604" s="14">
        <f t="shared" si="890"/>
        <v>0.25933625673867289</v>
      </c>
      <c r="BL604" s="14">
        <f t="shared" si="891"/>
        <v>0.54113055115782993</v>
      </c>
      <c r="BM604" s="14">
        <f t="shared" si="892"/>
        <v>0.3202506535920765</v>
      </c>
      <c r="BN604" s="14">
        <f t="shared" si="893"/>
        <v>0.67885935547765264</v>
      </c>
    </row>
    <row r="605" spans="1:66" x14ac:dyDescent="0.25">
      <c r="A605" t="s">
        <v>347</v>
      </c>
      <c r="B605" t="s">
        <v>252</v>
      </c>
      <c r="C605" t="s">
        <v>257</v>
      </c>
      <c r="D605" s="11">
        <v>44431</v>
      </c>
      <c r="E605" s="10">
        <f>VLOOKUP(A605,home!$A$2:$E$405,3,FALSE)</f>
        <v>1.1607000000000001</v>
      </c>
      <c r="F605" s="10">
        <f>VLOOKUP(B605,home!$B$2:$E$405,3,FALSE)</f>
        <v>2.0103</v>
      </c>
      <c r="G605" s="10">
        <f>VLOOKUP(C605,away!$B$2:$E$405,4,FALSE)</f>
        <v>0.86150000000000004</v>
      </c>
      <c r="H605" s="10">
        <f>VLOOKUP(A605,away!$A$2:$E$405,3,FALSE)</f>
        <v>0.83930000000000005</v>
      </c>
      <c r="I605" s="10">
        <f>VLOOKUP(C605,away!$B$2:$E$405,3,FALSE)</f>
        <v>0.79430000000000001</v>
      </c>
      <c r="J605" s="10">
        <f>VLOOKUP(B605,home!$B$2:$E$405,4,FALSE)</f>
        <v>1.1915</v>
      </c>
      <c r="K605" s="12">
        <f t="shared" si="838"/>
        <v>2.0101855134150002</v>
      </c>
      <c r="L605" s="12">
        <f t="shared" si="839"/>
        <v>0.79432061208500016</v>
      </c>
      <c r="M605" s="13">
        <f t="shared" si="840"/>
        <v>6.0536661304319242E-2</v>
      </c>
      <c r="N605" s="13">
        <f t="shared" si="841"/>
        <v>0.12168991958445294</v>
      </c>
      <c r="O605" s="13">
        <f t="shared" si="842"/>
        <v>4.8085517860829201E-2</v>
      </c>
      <c r="P605" s="13">
        <f t="shared" si="843"/>
        <v>9.6660811408897096E-2</v>
      </c>
      <c r="Q605" s="13">
        <f t="shared" si="844"/>
        <v>0.12230965673865181</v>
      </c>
      <c r="R605" s="13">
        <f t="shared" si="845"/>
        <v>1.9097658989819029E-2</v>
      </c>
      <c r="S605" s="13">
        <f t="shared" si="846"/>
        <v>3.8585347543603862E-2</v>
      </c>
      <c r="T605" s="13">
        <f t="shared" si="847"/>
        <v>9.7153081404552172E-2</v>
      </c>
      <c r="U605" s="13">
        <f t="shared" si="848"/>
        <v>3.8389837441473958E-2</v>
      </c>
      <c r="V605" s="13">
        <f t="shared" si="849"/>
        <v>6.8456056612809296E-3</v>
      </c>
      <c r="W605" s="13">
        <f t="shared" si="850"/>
        <v>8.1955033375599756E-2</v>
      </c>
      <c r="X605" s="13">
        <f t="shared" si="851"/>
        <v>6.509857227435302E-2</v>
      </c>
      <c r="Y605" s="13">
        <f t="shared" si="852"/>
        <v>2.5854568887411854E-2</v>
      </c>
      <c r="Z605" s="13">
        <f t="shared" si="853"/>
        <v>5.0565547260612203E-3</v>
      </c>
      <c r="AA605" s="13">
        <f t="shared" si="854"/>
        <v>1.0164613058118417E-2</v>
      </c>
      <c r="AB605" s="13">
        <f t="shared" si="855"/>
        <v>1.0216378959449294E-2</v>
      </c>
      <c r="AC605" s="13">
        <f t="shared" si="856"/>
        <v>6.8316226021943483E-4</v>
      </c>
      <c r="AD605" s="13">
        <f t="shared" si="857"/>
        <v>4.1186205210768365E-2</v>
      </c>
      <c r="AE605" s="13">
        <f t="shared" si="858"/>
        <v>3.271505173247595E-2</v>
      </c>
      <c r="AF605" s="13">
        <f t="shared" si="859"/>
        <v>1.299311995826637E-2</v>
      </c>
      <c r="AG605" s="13">
        <f t="shared" si="860"/>
        <v>3.4402343327146591E-3</v>
      </c>
      <c r="AH605" s="13">
        <f t="shared" si="861"/>
        <v>1.0041314112615618E-3</v>
      </c>
      <c r="AI605" s="13">
        <f t="shared" si="862"/>
        <v>2.0184904164829514E-3</v>
      </c>
      <c r="AJ605" s="13">
        <f t="shared" si="863"/>
        <v>2.0287700970905197E-3</v>
      </c>
      <c r="AK605" s="13">
        <f t="shared" si="864"/>
        <v>1.3594014197403021E-3</v>
      </c>
      <c r="AL605" s="13">
        <f t="shared" si="865"/>
        <v>4.363307587432817E-5</v>
      </c>
      <c r="AM605" s="13">
        <f t="shared" si="866"/>
        <v>1.6558382613444788E-2</v>
      </c>
      <c r="AN605" s="13">
        <f t="shared" si="867"/>
        <v>1.3152664612649089E-2</v>
      </c>
      <c r="AO605" s="13">
        <f t="shared" si="868"/>
        <v>5.2237163028340727E-3</v>
      </c>
      <c r="AP605" s="13">
        <f t="shared" si="869"/>
        <v>1.3831018436751851E-3</v>
      </c>
      <c r="AQ605" s="13">
        <f t="shared" si="870"/>
        <v>2.7465657576099126E-4</v>
      </c>
      <c r="AR605" s="13">
        <f t="shared" si="871"/>
        <v>1.5952045544141182E-4</v>
      </c>
      <c r="AS605" s="13">
        <f t="shared" si="872"/>
        <v>3.2066570862168909E-4</v>
      </c>
      <c r="AT605" s="13">
        <f t="shared" si="873"/>
        <v>3.2229878106013746E-4</v>
      </c>
      <c r="AU605" s="13">
        <f t="shared" si="874"/>
        <v>2.159601135594671E-4</v>
      </c>
      <c r="AV605" s="13">
        <f t="shared" si="875"/>
        <v>1.0852997293817476E-4</v>
      </c>
      <c r="AW605" s="13">
        <f t="shared" si="876"/>
        <v>1.9352866453182583E-6</v>
      </c>
      <c r="AX605" s="13">
        <f t="shared" si="877"/>
        <v>5.5475701425215839E-3</v>
      </c>
      <c r="AY605" s="13">
        <f t="shared" si="878"/>
        <v>4.4065493111922161E-3</v>
      </c>
      <c r="AZ605" s="13">
        <f t="shared" si="879"/>
        <v>1.7501064730244683E-3</v>
      </c>
      <c r="BA605" s="13">
        <f t="shared" si="880"/>
        <v>4.6338188162223893E-4</v>
      </c>
      <c r="BB605" s="13">
        <f t="shared" si="881"/>
        <v>9.2018444959818949E-5</v>
      </c>
      <c r="BC605" s="13">
        <f t="shared" si="882"/>
        <v>1.4618429504718663E-5</v>
      </c>
      <c r="BD605" s="13">
        <f t="shared" si="883"/>
        <v>2.1118397634383367E-5</v>
      </c>
      <c r="BE605" s="13">
        <f t="shared" si="884"/>
        <v>4.2451896991175046E-5</v>
      </c>
      <c r="BF605" s="13">
        <f t="shared" si="885"/>
        <v>4.2668094174322961E-5</v>
      </c>
      <c r="BG605" s="13">
        <f t="shared" si="886"/>
        <v>2.8590261598083665E-5</v>
      </c>
      <c r="BH605" s="13">
        <f t="shared" si="887"/>
        <v>1.4367932422303242E-5</v>
      </c>
      <c r="BI605" s="13">
        <f t="shared" si="888"/>
        <v>5.776441922607933E-6</v>
      </c>
      <c r="BJ605" s="14">
        <f t="shared" si="889"/>
        <v>0.65326221013043584</v>
      </c>
      <c r="BK605" s="14">
        <f t="shared" si="890"/>
        <v>0.20776177056538711</v>
      </c>
      <c r="BL605" s="14">
        <f t="shared" si="891"/>
        <v>0.13364674771062893</v>
      </c>
      <c r="BM605" s="14">
        <f t="shared" si="892"/>
        <v>0.52694244322099693</v>
      </c>
      <c r="BN605" s="14">
        <f t="shared" si="893"/>
        <v>0.46838022588696931</v>
      </c>
    </row>
    <row r="606" spans="1:66" x14ac:dyDescent="0.25">
      <c r="A606" t="s">
        <v>349</v>
      </c>
      <c r="B606" t="s">
        <v>276</v>
      </c>
      <c r="C606" t="s">
        <v>284</v>
      </c>
      <c r="D606" s="11">
        <v>44431</v>
      </c>
      <c r="E606" s="10">
        <f>VLOOKUP(A606,home!$A$2:$E$405,3,FALSE)</f>
        <v>1.4559</v>
      </c>
      <c r="F606" s="10">
        <f>VLOOKUP(B606,home!$B$2:$E$405,3,FALSE)</f>
        <v>1.2974000000000001</v>
      </c>
      <c r="G606" s="10">
        <f>VLOOKUP(C606,away!$B$2:$E$405,4,FALSE)</f>
        <v>0.96160000000000001</v>
      </c>
      <c r="H606" s="10">
        <f>VLOOKUP(A606,away!$A$2:$E$405,3,FALSE)</f>
        <v>1.0662</v>
      </c>
      <c r="I606" s="10">
        <f>VLOOKUP(C606,away!$B$2:$E$405,3,FALSE)</f>
        <v>0.93789999999999996</v>
      </c>
      <c r="J606" s="10">
        <f>VLOOKUP(B606,home!$B$2:$E$405,4,FALSE)</f>
        <v>0.72950000000000004</v>
      </c>
      <c r="K606" s="12">
        <f t="shared" si="838"/>
        <v>1.8163514890560002</v>
      </c>
      <c r="L606" s="12">
        <f t="shared" si="839"/>
        <v>0.72949196091000001</v>
      </c>
      <c r="M606" s="13">
        <f t="shared" si="840"/>
        <v>7.8406891793021918E-2</v>
      </c>
      <c r="N606" s="13">
        <f t="shared" si="841"/>
        <v>0.14241447466050802</v>
      </c>
      <c r="O606" s="13">
        <f t="shared" si="842"/>
        <v>5.7197197242949756E-2</v>
      </c>
      <c r="P606" s="13">
        <f t="shared" si="843"/>
        <v>0.10389021438206152</v>
      </c>
      <c r="Q606" s="13">
        <f t="shared" si="844"/>
        <v>0.12933737155637093</v>
      </c>
      <c r="R606" s="13">
        <f t="shared" si="845"/>
        <v>2.0862447787657726E-2</v>
      </c>
      <c r="S606" s="13">
        <f t="shared" si="846"/>
        <v>3.4413992180822806E-2</v>
      </c>
      <c r="T606" s="13">
        <f t="shared" si="847"/>
        <v>9.43505727956023E-2</v>
      </c>
      <c r="U606" s="13">
        <f t="shared" si="848"/>
        <v>3.7893538104465156E-2</v>
      </c>
      <c r="V606" s="13">
        <f t="shared" si="849"/>
        <v>5.0665572086674151E-3</v>
      </c>
      <c r="W606" s="13">
        <f t="shared" si="850"/>
        <v>7.8307375805667823E-2</v>
      </c>
      <c r="X606" s="13">
        <f t="shared" si="851"/>
        <v>5.7124601130192923E-2</v>
      </c>
      <c r="Y606" s="13">
        <f t="shared" si="852"/>
        <v>2.0835968647333013E-2</v>
      </c>
      <c r="Z606" s="13">
        <f t="shared" si="853"/>
        <v>5.0729959820003103E-3</v>
      </c>
      <c r="AA606" s="13">
        <f t="shared" si="854"/>
        <v>9.2143438058813667E-3</v>
      </c>
      <c r="AB606" s="13">
        <f t="shared" si="855"/>
        <v>8.3682435462432807E-3</v>
      </c>
      <c r="AC606" s="13">
        <f t="shared" si="856"/>
        <v>4.1957864174183051E-4</v>
      </c>
      <c r="AD606" s="13">
        <f t="shared" si="857"/>
        <v>3.5558429662173152E-2</v>
      </c>
      <c r="AE606" s="13">
        <f t="shared" si="858"/>
        <v>2.5939588581139008E-2</v>
      </c>
      <c r="AF606" s="13">
        <f t="shared" si="859"/>
        <v>9.4613606696268681E-3</v>
      </c>
      <c r="AG606" s="13">
        <f t="shared" si="860"/>
        <v>2.3006621825876184E-3</v>
      </c>
      <c r="AH606" s="13">
        <f t="shared" si="861"/>
        <v>9.251774466494891E-4</v>
      </c>
      <c r="AI606" s="13">
        <f t="shared" si="862"/>
        <v>1.6804474328628272E-3</v>
      </c>
      <c r="AJ606" s="13">
        <f t="shared" si="863"/>
        <v>1.5261415984803653E-3</v>
      </c>
      <c r="AK606" s="13">
        <f t="shared" si="864"/>
        <v>9.2400318830337187E-4</v>
      </c>
      <c r="AL606" s="13">
        <f t="shared" si="865"/>
        <v>2.2237899778382678E-5</v>
      </c>
      <c r="AM606" s="13">
        <f t="shared" si="866"/>
        <v>1.2917321333076234E-2</v>
      </c>
      <c r="AN606" s="13">
        <f t="shared" si="867"/>
        <v>9.4230820689703582E-3</v>
      </c>
      <c r="AO606" s="13">
        <f t="shared" si="868"/>
        <v>3.4370313081545228E-3</v>
      </c>
      <c r="AP606" s="13">
        <f t="shared" si="869"/>
        <v>8.3576223623156858E-4</v>
      </c>
      <c r="AQ606" s="13">
        <f t="shared" si="870"/>
        <v>1.5242045814077337E-4</v>
      </c>
      <c r="AR606" s="13">
        <f t="shared" si="871"/>
        <v>1.349819019492086E-4</v>
      </c>
      <c r="AS606" s="13">
        <f t="shared" si="872"/>
        <v>2.4517457860105598E-4</v>
      </c>
      <c r="AT606" s="13">
        <f t="shared" si="873"/>
        <v>2.2266160546035281E-4</v>
      </c>
      <c r="AU606" s="13">
        <f t="shared" si="874"/>
        <v>1.348105795445038E-4</v>
      </c>
      <c r="AV606" s="13">
        <f t="shared" si="875"/>
        <v>6.1215849224040484E-5</v>
      </c>
      <c r="AW606" s="13">
        <f t="shared" si="876"/>
        <v>8.1848678609985217E-7</v>
      </c>
      <c r="AX606" s="13">
        <f t="shared" si="877"/>
        <v>3.9103993063246481E-3</v>
      </c>
      <c r="AY606" s="13">
        <f t="shared" si="878"/>
        <v>2.8526048579118721E-3</v>
      </c>
      <c r="AZ606" s="13">
        <f t="shared" si="879"/>
        <v>1.0404761557497614E-3</v>
      </c>
      <c r="BA606" s="13">
        <f t="shared" si="880"/>
        <v>2.5300633037933073E-4</v>
      </c>
      <c r="BB606" s="13">
        <f t="shared" si="881"/>
        <v>4.6141521017765313E-5</v>
      </c>
      <c r="BC606" s="13">
        <f t="shared" si="882"/>
        <v>6.7319737293239223E-6</v>
      </c>
      <c r="BD606" s="13">
        <f t="shared" si="883"/>
        <v>1.6411368723381586E-5</v>
      </c>
      <c r="BE606" s="13">
        <f t="shared" si="884"/>
        <v>2.9808814018161206E-5</v>
      </c>
      <c r="BF606" s="13">
        <f t="shared" si="885"/>
        <v>2.7071641864440253E-5</v>
      </c>
      <c r="BG606" s="13">
        <f t="shared" si="886"/>
        <v>1.6390539003888933E-5</v>
      </c>
      <c r="BH606" s="13">
        <f t="shared" si="887"/>
        <v>7.4427449815360316E-6</v>
      </c>
      <c r="BI606" s="13">
        <f t="shared" si="888"/>
        <v>2.7037281859754051E-6</v>
      </c>
      <c r="BJ606" s="14">
        <f t="shared" si="889"/>
        <v>0.6305053832408879</v>
      </c>
      <c r="BK606" s="14">
        <f t="shared" si="890"/>
        <v>0.22507207696400572</v>
      </c>
      <c r="BL606" s="14">
        <f t="shared" si="891"/>
        <v>0.13949021350504989</v>
      </c>
      <c r="BM606" s="14">
        <f t="shared" si="892"/>
        <v>0.46518028589824811</v>
      </c>
      <c r="BN606" s="14">
        <f t="shared" si="893"/>
        <v>0.53210859742256988</v>
      </c>
    </row>
    <row r="607" spans="1:66" x14ac:dyDescent="0.25">
      <c r="A607" t="s">
        <v>349</v>
      </c>
      <c r="B607" t="s">
        <v>278</v>
      </c>
      <c r="C607" t="s">
        <v>289</v>
      </c>
      <c r="D607" s="11">
        <v>44431</v>
      </c>
      <c r="E607" s="10">
        <f>VLOOKUP(A607,home!$A$2:$E$405,3,FALSE)</f>
        <v>1.4559</v>
      </c>
      <c r="F607" s="10">
        <f>VLOOKUP(B607,home!$B$2:$E$405,3,FALSE)</f>
        <v>0.91579999999999995</v>
      </c>
      <c r="G607" s="10">
        <f>VLOOKUP(C607,away!$B$2:$E$405,4,FALSE)</f>
        <v>1.0303</v>
      </c>
      <c r="H607" s="10">
        <f>VLOOKUP(A607,away!$A$2:$E$405,3,FALSE)</f>
        <v>1.0662</v>
      </c>
      <c r="I607" s="10">
        <f>VLOOKUP(C607,away!$B$2:$E$405,3,FALSE)</f>
        <v>1.1724000000000001</v>
      </c>
      <c r="J607" s="10">
        <f>VLOOKUP(B607,home!$B$2:$E$405,4,FALSE)</f>
        <v>1.3548</v>
      </c>
      <c r="K607" s="12">
        <f t="shared" si="838"/>
        <v>1.373712610566</v>
      </c>
      <c r="L607" s="12">
        <f t="shared" si="839"/>
        <v>1.6935174498240002</v>
      </c>
      <c r="M607" s="13">
        <f t="shared" si="840"/>
        <v>4.6549916902228948E-2</v>
      </c>
      <c r="N607" s="13">
        <f t="shared" si="841"/>
        <v>6.3946207869391286E-2</v>
      </c>
      <c r="O607" s="13">
        <f t="shared" si="842"/>
        <v>7.883309656178189E-2</v>
      </c>
      <c r="P607" s="13">
        <f t="shared" si="843"/>
        <v>0.10829401887688696</v>
      </c>
      <c r="Q607" s="13">
        <f t="shared" si="844"/>
        <v>4.3921856074028806E-2</v>
      </c>
      <c r="R607" s="13">
        <f t="shared" si="845"/>
        <v>6.6752612325519031E-2</v>
      </c>
      <c r="S607" s="13">
        <f t="shared" si="846"/>
        <v>6.2983971320182963E-2</v>
      </c>
      <c r="T607" s="13">
        <f t="shared" si="847"/>
        <v>7.438242969002605E-2</v>
      </c>
      <c r="U607" s="13">
        <f t="shared" si="848"/>
        <v>9.1698905339788889E-2</v>
      </c>
      <c r="V607" s="13">
        <f t="shared" si="849"/>
        <v>1.6280700692442179E-2</v>
      </c>
      <c r="W607" s="13">
        <f t="shared" si="850"/>
        <v>2.0112002522786079E-2</v>
      </c>
      <c r="X607" s="13">
        <f t="shared" si="851"/>
        <v>3.4060027223242542E-2</v>
      </c>
      <c r="Y607" s="13">
        <f t="shared" si="852"/>
        <v>2.8840625222020869E-2</v>
      </c>
      <c r="Z607" s="13">
        <f t="shared" si="853"/>
        <v>3.7682237931534385E-2</v>
      </c>
      <c r="AA607" s="13">
        <f t="shared" si="854"/>
        <v>5.1764565440897241E-2</v>
      </c>
      <c r="AB607" s="13">
        <f t="shared" si="855"/>
        <v>3.5554818163314753E-2</v>
      </c>
      <c r="AC607" s="13">
        <f t="shared" si="856"/>
        <v>2.3672202678409315E-3</v>
      </c>
      <c r="AD607" s="13">
        <f t="shared" si="857"/>
        <v>6.9070278723216139E-3</v>
      </c>
      <c r="AE607" s="13">
        <f t="shared" si="858"/>
        <v>1.169717222819739E-2</v>
      </c>
      <c r="AF607" s="13">
        <f t="shared" si="859"/>
        <v>9.9046826410244832E-3</v>
      </c>
      <c r="AG607" s="13">
        <f t="shared" si="860"/>
        <v>5.5912509625146104E-3</v>
      </c>
      <c r="AH607" s="13">
        <f t="shared" si="861"/>
        <v>1.5953881871368321E-2</v>
      </c>
      <c r="AI607" s="13">
        <f t="shared" si="862"/>
        <v>2.1916048714178956E-2</v>
      </c>
      <c r="AJ607" s="13">
        <f t="shared" si="863"/>
        <v>1.5053176246223205E-2</v>
      </c>
      <c r="AK607" s="13">
        <f t="shared" si="864"/>
        <v>6.8929126795031258E-3</v>
      </c>
      <c r="AL607" s="13">
        <f t="shared" si="865"/>
        <v>2.2028464360935516E-4</v>
      </c>
      <c r="AM607" s="13">
        <f t="shared" si="866"/>
        <v>1.8976542579478093E-3</v>
      </c>
      <c r="AN607" s="13">
        <f t="shared" si="867"/>
        <v>3.2137105995674294E-3</v>
      </c>
      <c r="AO607" s="13">
        <f t="shared" si="868"/>
        <v>2.7212374895258964E-3</v>
      </c>
      <c r="AP607" s="13">
        <f t="shared" si="869"/>
        <v>1.5361543912091207E-3</v>
      </c>
      <c r="AQ607" s="13">
        <f t="shared" si="870"/>
        <v>6.5037606678410216E-4</v>
      </c>
      <c r="AR607" s="13">
        <f t="shared" si="871"/>
        <v>5.403635468318603E-3</v>
      </c>
      <c r="AS607" s="13">
        <f t="shared" si="872"/>
        <v>7.4230421857309778E-3</v>
      </c>
      <c r="AT607" s="13">
        <f t="shared" si="873"/>
        <v>5.0985633296510248E-3</v>
      </c>
      <c r="AU607" s="13">
        <f t="shared" si="874"/>
        <v>2.3346535805703287E-3</v>
      </c>
      <c r="AV607" s="13">
        <f t="shared" si="875"/>
        <v>8.017857662331318E-4</v>
      </c>
      <c r="AW607" s="13">
        <f t="shared" si="876"/>
        <v>1.4235321600767188E-5</v>
      </c>
      <c r="AX607" s="13">
        <f t="shared" si="877"/>
        <v>4.344719307728612E-4</v>
      </c>
      <c r="AY607" s="13">
        <f t="shared" si="878"/>
        <v>7.357857962225655E-4</v>
      </c>
      <c r="AZ607" s="13">
        <f t="shared" si="879"/>
        <v>6.2303304261778045E-4</v>
      </c>
      <c r="BA607" s="13">
        <f t="shared" si="880"/>
        <v>3.5170577649671714E-4</v>
      </c>
      <c r="BB607" s="13">
        <f t="shared" si="881"/>
        <v>1.4890496742527251E-4</v>
      </c>
      <c r="BC607" s="13">
        <f t="shared" si="882"/>
        <v>5.0434632140034639E-5</v>
      </c>
      <c r="BD607" s="13">
        <f t="shared" si="883"/>
        <v>1.525191826347575E-3</v>
      </c>
      <c r="BE607" s="13">
        <f t="shared" si="884"/>
        <v>2.0951752453858522E-3</v>
      </c>
      <c r="BF607" s="13">
        <f t="shared" si="885"/>
        <v>1.4390843279661297E-3</v>
      </c>
      <c r="BG607" s="13">
        <f t="shared" si="886"/>
        <v>6.5896276299832318E-4</v>
      </c>
      <c r="BH607" s="13">
        <f t="shared" si="887"/>
        <v>2.2630636435605285E-4</v>
      </c>
      <c r="BI607" s="13">
        <f t="shared" si="888"/>
        <v>6.2175981313450726E-5</v>
      </c>
      <c r="BJ607" s="14">
        <f t="shared" si="889"/>
        <v>0.31172675125626337</v>
      </c>
      <c r="BK607" s="14">
        <f t="shared" si="890"/>
        <v>0.23743189849941387</v>
      </c>
      <c r="BL607" s="14">
        <f t="shared" si="891"/>
        <v>0.4114885941814469</v>
      </c>
      <c r="BM607" s="14">
        <f t="shared" si="892"/>
        <v>0.58931022278419953</v>
      </c>
      <c r="BN607" s="14">
        <f t="shared" si="893"/>
        <v>0.40829770860983694</v>
      </c>
    </row>
    <row r="608" spans="1:66" x14ac:dyDescent="0.25">
      <c r="A608" t="s">
        <v>349</v>
      </c>
      <c r="B608" t="s">
        <v>287</v>
      </c>
      <c r="C608" t="s">
        <v>282</v>
      </c>
      <c r="D608" s="11">
        <v>44431</v>
      </c>
      <c r="E608" s="10">
        <f>VLOOKUP(A608,home!$A$2:$E$405,3,FALSE)</f>
        <v>1.4559</v>
      </c>
      <c r="F608" s="10">
        <f>VLOOKUP(B608,home!$B$2:$E$405,3,FALSE)</f>
        <v>1.0684</v>
      </c>
      <c r="G608" s="10">
        <f>VLOOKUP(C608,away!$B$2:$E$405,4,FALSE)</f>
        <v>0.85860000000000003</v>
      </c>
      <c r="H608" s="10">
        <f>VLOOKUP(A608,away!$A$2:$E$405,3,FALSE)</f>
        <v>1.0662</v>
      </c>
      <c r="I608" s="10">
        <f>VLOOKUP(C608,away!$B$2:$E$405,3,FALSE)</f>
        <v>1.0550999999999999</v>
      </c>
      <c r="J608" s="10">
        <f>VLOOKUP(B608,home!$B$2:$E$405,4,FALSE)</f>
        <v>1.2504999999999999</v>
      </c>
      <c r="K608" s="12">
        <f t="shared" si="838"/>
        <v>1.3355381846160002</v>
      </c>
      <c r="L608" s="12">
        <f t="shared" si="839"/>
        <v>1.4067469988099999</v>
      </c>
      <c r="M608" s="13">
        <f t="shared" si="840"/>
        <v>6.44229602735059E-2</v>
      </c>
      <c r="N608" s="13">
        <f t="shared" si="841"/>
        <v>8.6039323411266772E-2</v>
      </c>
      <c r="O608" s="13">
        <f t="shared" si="842"/>
        <v>9.0626806019210276E-2</v>
      </c>
      <c r="P608" s="13">
        <f t="shared" si="843"/>
        <v>0.12103555998844248</v>
      </c>
      <c r="Q608" s="13">
        <f t="shared" si="844"/>
        <v>5.7454400897136076E-2</v>
      </c>
      <c r="R608" s="13">
        <f t="shared" si="845"/>
        <v>6.3744493689630047E-2</v>
      </c>
      <c r="S608" s="13">
        <f t="shared" si="846"/>
        <v>5.6849323282884556E-2</v>
      </c>
      <c r="T608" s="13">
        <f t="shared" si="847"/>
        <v>8.0823806030472733E-2</v>
      </c>
      <c r="U608" s="13">
        <f t="shared" si="848"/>
        <v>8.5133205381514601E-2</v>
      </c>
      <c r="V608" s="13">
        <f t="shared" si="849"/>
        <v>1.186738677103755E-2</v>
      </c>
      <c r="W608" s="13">
        <f t="shared" si="850"/>
        <v>2.5577515424120342E-2</v>
      </c>
      <c r="X608" s="13">
        <f t="shared" si="851"/>
        <v>3.5981093059897773E-2</v>
      </c>
      <c r="Y608" s="13">
        <f t="shared" si="852"/>
        <v>2.5308147337957256E-2</v>
      </c>
      <c r="Z608" s="13">
        <f t="shared" si="853"/>
        <v>2.989079172951668E-2</v>
      </c>
      <c r="AA608" s="13">
        <f t="shared" si="854"/>
        <v>3.9920293723173655E-2</v>
      </c>
      <c r="AB608" s="13">
        <f t="shared" si="855"/>
        <v>2.665753830419243E-2</v>
      </c>
      <c r="AC608" s="13">
        <f t="shared" si="856"/>
        <v>1.3935014369623323E-3</v>
      </c>
      <c r="AD608" s="13">
        <f t="shared" si="857"/>
        <v>8.5399371291293488E-3</v>
      </c>
      <c r="AE608" s="13">
        <f t="shared" si="858"/>
        <v>1.2013530926428796E-2</v>
      </c>
      <c r="AF608" s="13">
        <f t="shared" si="859"/>
        <v>8.4499992879324155E-3</v>
      </c>
      <c r="AG608" s="13">
        <f t="shared" si="860"/>
        <v>3.9623370460818525E-3</v>
      </c>
      <c r="AH608" s="13">
        <f t="shared" si="861"/>
        <v>1.0512195389388093E-2</v>
      </c>
      <c r="AI608" s="13">
        <f t="shared" si="862"/>
        <v>1.403943834667206E-2</v>
      </c>
      <c r="AJ608" s="13">
        <f t="shared" si="863"/>
        <v>9.3751030012713312E-3</v>
      </c>
      <c r="AK608" s="13">
        <f t="shared" si="864"/>
        <v>4.1736026809686437E-3</v>
      </c>
      <c r="AL608" s="13">
        <f t="shared" si="865"/>
        <v>1.0472243191022581E-4</v>
      </c>
      <c r="AM608" s="13">
        <f t="shared" si="866"/>
        <v>2.2810824260344389E-3</v>
      </c>
      <c r="AN608" s="13">
        <f t="shared" si="867"/>
        <v>3.2089058568621803E-3</v>
      </c>
      <c r="AO608" s="13">
        <f t="shared" si="868"/>
        <v>2.2570593418023517E-3</v>
      </c>
      <c r="AP608" s="13">
        <f t="shared" si="869"/>
        <v>1.0583704850721772E-3</v>
      </c>
      <c r="AQ608" s="13">
        <f t="shared" si="870"/>
        <v>3.7221487587609241E-4</v>
      </c>
      <c r="AR608" s="13">
        <f t="shared" si="871"/>
        <v>2.9575998629852002E-3</v>
      </c>
      <c r="AS608" s="13">
        <f t="shared" si="872"/>
        <v>3.9499875518317854E-3</v>
      </c>
      <c r="AT608" s="13">
        <f t="shared" si="873"/>
        <v>2.6376796021146108E-3</v>
      </c>
      <c r="AU608" s="13">
        <f t="shared" si="874"/>
        <v>1.1742406091356007E-3</v>
      </c>
      <c r="AV608" s="13">
        <f t="shared" si="875"/>
        <v>3.9206079285683618E-4</v>
      </c>
      <c r="AW608" s="13">
        <f t="shared" si="876"/>
        <v>5.4652436094013046E-6</v>
      </c>
      <c r="AX608" s="13">
        <f t="shared" si="877"/>
        <v>5.0774544703758218E-4</v>
      </c>
      <c r="AY608" s="13">
        <f t="shared" si="878"/>
        <v>7.1426938377956045E-4</v>
      </c>
      <c r="AZ608" s="13">
        <f t="shared" si="879"/>
        <v>5.0239815598688241E-4</v>
      </c>
      <c r="BA608" s="13">
        <f t="shared" si="880"/>
        <v>2.3558236604740828E-4</v>
      </c>
      <c r="BB608" s="13">
        <f t="shared" si="881"/>
        <v>8.2851196602437641E-5</v>
      </c>
      <c r="BC608" s="13">
        <f t="shared" si="882"/>
        <v>2.3310134433659255E-5</v>
      </c>
      <c r="BD608" s="13">
        <f t="shared" si="883"/>
        <v>6.9343245515588359E-4</v>
      </c>
      <c r="BE608" s="13">
        <f t="shared" si="884"/>
        <v>9.2610552231270457E-4</v>
      </c>
      <c r="BF608" s="13">
        <f t="shared" si="885"/>
        <v>6.1842464401618111E-4</v>
      </c>
      <c r="BG608" s="13">
        <f t="shared" si="886"/>
        <v>2.7530990879705562E-4</v>
      </c>
      <c r="BH608" s="13">
        <f t="shared" si="887"/>
        <v>9.1921723950403982E-5</v>
      </c>
      <c r="BI608" s="13">
        <f t="shared" si="888"/>
        <v>2.4552994466299143E-5</v>
      </c>
      <c r="BJ608" s="14">
        <f t="shared" si="889"/>
        <v>0.35539388021995827</v>
      </c>
      <c r="BK608" s="14">
        <f t="shared" si="890"/>
        <v>0.25638772356852257</v>
      </c>
      <c r="BL608" s="14">
        <f t="shared" si="891"/>
        <v>0.35792399220364368</v>
      </c>
      <c r="BM608" s="14">
        <f t="shared" si="892"/>
        <v>0.51556403930227956</v>
      </c>
      <c r="BN608" s="14">
        <f t="shared" si="893"/>
        <v>0.4833235442791915</v>
      </c>
    </row>
    <row r="609" spans="1:66" x14ac:dyDescent="0.25">
      <c r="A609" t="s">
        <v>339</v>
      </c>
      <c r="B609" t="s">
        <v>109</v>
      </c>
      <c r="C609" t="s">
        <v>114</v>
      </c>
      <c r="D609" s="11">
        <v>44432</v>
      </c>
      <c r="E609" s="10">
        <f>VLOOKUP(A609,home!$A$2:$E$405,3,FALSE)</f>
        <v>1.1719999999999999</v>
      </c>
      <c r="F609" s="10">
        <f>VLOOKUP(B609,home!$B$2:$E$405,3,FALSE)</f>
        <v>0.59730000000000005</v>
      </c>
      <c r="G609" s="10">
        <f>VLOOKUP(C609,away!$B$2:$E$405,4,FALSE)</f>
        <v>0.76790000000000003</v>
      </c>
      <c r="H609" s="10">
        <f>VLOOKUP(A609,away!$A$2:$E$405,3,FALSE)</f>
        <v>1.0484</v>
      </c>
      <c r="I609" s="10">
        <f>VLOOKUP(C609,away!$B$2:$E$405,3,FALSE)</f>
        <v>1.5261</v>
      </c>
      <c r="J609" s="10">
        <f>VLOOKUP(B609,home!$B$2:$E$405,4,FALSE)</f>
        <v>0.66769999999999996</v>
      </c>
      <c r="K609" s="12">
        <f t="shared" si="838"/>
        <v>0.53755733723999999</v>
      </c>
      <c r="L609" s="12">
        <f t="shared" si="839"/>
        <v>1.068295455348</v>
      </c>
      <c r="M609" s="13">
        <f t="shared" si="840"/>
        <v>0.20071831081502378</v>
      </c>
      <c r="N609" s="13">
        <f t="shared" si="841"/>
        <v>0.10789760069703487</v>
      </c>
      <c r="O609" s="13">
        <f t="shared" si="842"/>
        <v>0.2144264592488172</v>
      </c>
      <c r="P609" s="13">
        <f t="shared" si="843"/>
        <v>0.11526651646759553</v>
      </c>
      <c r="Q609" s="13">
        <f t="shared" si="844"/>
        <v>2.900057346264142E-2</v>
      </c>
      <c r="R609" s="13">
        <f t="shared" si="845"/>
        <v>0.11453540596093725</v>
      </c>
      <c r="S609" s="13">
        <f t="shared" si="846"/>
        <v>1.6548527342404265E-2</v>
      </c>
      <c r="T609" s="13">
        <f t="shared" si="847"/>
        <v>3.0981180832625636E-2</v>
      </c>
      <c r="U609" s="13">
        <f t="shared" si="848"/>
        <v>6.1569347848063845E-2</v>
      </c>
      <c r="V609" s="13">
        <f t="shared" si="849"/>
        <v>1.0559248662035984E-3</v>
      </c>
      <c r="W609" s="13">
        <f t="shared" si="850"/>
        <v>5.1964903496701754E-3</v>
      </c>
      <c r="X609" s="13">
        <f t="shared" si="851"/>
        <v>5.5513870243123877E-3</v>
      </c>
      <c r="Y609" s="13">
        <f t="shared" si="852"/>
        <v>2.9652607644753901E-3</v>
      </c>
      <c r="Z609" s="13">
        <f t="shared" si="853"/>
        <v>4.0785884554835831E-2</v>
      </c>
      <c r="AA609" s="13">
        <f t="shared" si="854"/>
        <v>2.192475149827559E-2</v>
      </c>
      <c r="AB609" s="13">
        <f t="shared" si="855"/>
        <v>5.892905517530864E-3</v>
      </c>
      <c r="AC609" s="13">
        <f t="shared" si="856"/>
        <v>3.7899127290810458E-5</v>
      </c>
      <c r="AD609" s="13">
        <f t="shared" si="857"/>
        <v>6.9835287884051399E-4</v>
      </c>
      <c r="AE609" s="13">
        <f t="shared" si="858"/>
        <v>7.460472066945134E-4</v>
      </c>
      <c r="AF609" s="13">
        <f t="shared" si="859"/>
        <v>3.9849942019340928E-4</v>
      </c>
      <c r="AG609" s="13">
        <f t="shared" si="860"/>
        <v>1.4190503985047739E-4</v>
      </c>
      <c r="AH609" s="13">
        <f t="shared" si="861"/>
        <v>1.0892843778069827E-2</v>
      </c>
      <c r="AI609" s="13">
        <f t="shared" si="862"/>
        <v>5.8555280963105165E-3</v>
      </c>
      <c r="AJ609" s="13">
        <f t="shared" si="863"/>
        <v>1.573841045793344E-3</v>
      </c>
      <c r="AK609" s="13">
        <f t="shared" si="864"/>
        <v>2.8200993393856229E-4</v>
      </c>
      <c r="AL609" s="13">
        <f t="shared" si="865"/>
        <v>8.7057336467913801E-7</v>
      </c>
      <c r="AM609" s="13">
        <f t="shared" si="866"/>
        <v>7.5080942800679045E-5</v>
      </c>
      <c r="AN609" s="13">
        <f t="shared" si="867"/>
        <v>8.0208629977208544E-5</v>
      </c>
      <c r="AO609" s="13">
        <f t="shared" si="868"/>
        <v>4.2843257442170619E-5</v>
      </c>
      <c r="AP609" s="13">
        <f t="shared" si="869"/>
        <v>1.5256419072591751E-5</v>
      </c>
      <c r="AQ609" s="13">
        <f t="shared" si="870"/>
        <v>4.0745907900335795E-6</v>
      </c>
      <c r="AR609" s="13">
        <f t="shared" si="871"/>
        <v>2.3273551007855471E-3</v>
      </c>
      <c r="AS609" s="13">
        <f t="shared" si="872"/>
        <v>1.2510868107902104E-3</v>
      </c>
      <c r="AT609" s="13">
        <f t="shared" si="873"/>
        <v>3.3626544733223466E-4</v>
      </c>
      <c r="AU609" s="13">
        <f t="shared" si="874"/>
        <v>6.0253986157911164E-5</v>
      </c>
      <c r="AV609" s="13">
        <f t="shared" si="875"/>
        <v>8.0974930892856354E-6</v>
      </c>
      <c r="AW609" s="13">
        <f t="shared" si="876"/>
        <v>1.3887339407895599E-8</v>
      </c>
      <c r="AX609" s="13">
        <f t="shared" si="877"/>
        <v>6.7267186149002904E-6</v>
      </c>
      <c r="AY609" s="13">
        <f t="shared" si="878"/>
        <v>7.1861229257027728E-6</v>
      </c>
      <c r="AZ609" s="13">
        <f t="shared" si="879"/>
        <v>3.838451231550172E-6</v>
      </c>
      <c r="BA609" s="13">
        <f t="shared" si="880"/>
        <v>1.3668666687466608E-6</v>
      </c>
      <c r="BB609" s="13">
        <f t="shared" si="881"/>
        <v>3.6505436257217954E-7</v>
      </c>
      <c r="BC609" s="13">
        <f t="shared" si="882"/>
        <v>7.799718329816409E-8</v>
      </c>
      <c r="BD609" s="13">
        <f t="shared" si="883"/>
        <v>4.1438381285836427E-4</v>
      </c>
      <c r="BE609" s="13">
        <f t="shared" si="884"/>
        <v>2.2275505903550074E-4</v>
      </c>
      <c r="BF609" s="13">
        <f t="shared" si="885"/>
        <v>5.9871808195931399E-5</v>
      </c>
      <c r="BG609" s="13">
        <f t="shared" si="886"/>
        <v>1.0728176596516297E-5</v>
      </c>
      <c r="BH609" s="13">
        <f t="shared" si="887"/>
        <v>1.4417525111659464E-6</v>
      </c>
      <c r="BI609" s="13">
        <f t="shared" si="888"/>
        <v>1.5500492817228998E-7</v>
      </c>
      <c r="BJ609" s="14">
        <f t="shared" si="889"/>
        <v>0.18381432272740822</v>
      </c>
      <c r="BK609" s="14">
        <f t="shared" si="890"/>
        <v>0.33363523531480838</v>
      </c>
      <c r="BL609" s="14">
        <f t="shared" si="891"/>
        <v>0.4416454873800178</v>
      </c>
      <c r="BM609" s="14">
        <f t="shared" si="892"/>
        <v>0.21802889108943382</v>
      </c>
      <c r="BN609" s="14">
        <f t="shared" si="893"/>
        <v>0.78184486665205</v>
      </c>
    </row>
    <row r="610" spans="1:66" s="15" customFormat="1" x14ac:dyDescent="0.25">
      <c r="A610" s="15" t="s">
        <v>339</v>
      </c>
      <c r="B610" s="15" t="s">
        <v>120</v>
      </c>
      <c r="C610" s="15" t="s">
        <v>111</v>
      </c>
      <c r="D610" s="21">
        <v>44432</v>
      </c>
      <c r="E610" s="15">
        <f>VLOOKUP(A610,home!$A$2:$E$405,3,FALSE)</f>
        <v>1.1719999999999999</v>
      </c>
      <c r="F610" s="15">
        <f>VLOOKUP(B610,home!$B$2:$E$405,3,FALSE)</f>
        <v>0.75839999999999996</v>
      </c>
      <c r="G610" s="15">
        <f>VLOOKUP(C610,away!$B$2:$E$405,4,FALSE)</f>
        <v>0.68259999999999998</v>
      </c>
      <c r="H610" s="15">
        <f>VLOOKUP(A610,away!$A$2:$E$405,3,FALSE)</f>
        <v>1.0484</v>
      </c>
      <c r="I610" s="15">
        <f>VLOOKUP(C610,away!$B$2:$E$405,3,FALSE)</f>
        <v>1.0491999999999999</v>
      </c>
      <c r="J610" s="15">
        <f>VLOOKUP(B610,home!$B$2:$E$405,4,FALSE)</f>
        <v>0.84789999999999999</v>
      </c>
      <c r="K610" s="17">
        <f t="shared" si="838"/>
        <v>0.60672546047999987</v>
      </c>
      <c r="L610" s="17">
        <f t="shared" si="839"/>
        <v>0.93267412731199995</v>
      </c>
      <c r="M610" s="18">
        <f t="shared" si="840"/>
        <v>0.21450985710681225</v>
      </c>
      <c r="N610" s="18">
        <f t="shared" si="841"/>
        <v>0.13014859183062963</v>
      </c>
      <c r="O610" s="18">
        <f t="shared" si="842"/>
        <v>0.20006779377691794</v>
      </c>
      <c r="P610" s="18">
        <f t="shared" si="843"/>
        <v>0.12138622430651819</v>
      </c>
      <c r="Q610" s="18">
        <f t="shared" si="844"/>
        <v>3.9482232154631154E-2</v>
      </c>
      <c r="R610" s="18">
        <f t="shared" si="845"/>
        <v>9.329902748206205E-2</v>
      </c>
      <c r="S610" s="18">
        <f t="shared" si="846"/>
        <v>1.7172422342409472E-2</v>
      </c>
      <c r="T610" s="18">
        <f t="shared" si="847"/>
        <v>3.6824056419150396E-2</v>
      </c>
      <c r="U610" s="18">
        <f t="shared" si="848"/>
        <v>5.6606895411390253E-2</v>
      </c>
      <c r="V610" s="18">
        <f t="shared" si="849"/>
        <v>1.0797201367995538E-3</v>
      </c>
      <c r="W610" s="18">
        <f t="shared" si="850"/>
        <v>7.984958494932283E-3</v>
      </c>
      <c r="X610" s="18">
        <f t="shared" si="851"/>
        <v>7.4473641958835079E-3</v>
      </c>
      <c r="Y610" s="18">
        <f t="shared" si="852"/>
        <v>3.4729819510851416E-3</v>
      </c>
      <c r="Z610" s="18">
        <f t="shared" si="853"/>
        <v>2.9005863011963506E-2</v>
      </c>
      <c r="AA610" s="18">
        <f t="shared" si="854"/>
        <v>1.7598595592553355E-2</v>
      </c>
      <c r="AB610" s="18">
        <f t="shared" si="855"/>
        <v>5.3387580073466145E-3</v>
      </c>
      <c r="AC610" s="18">
        <f t="shared" si="856"/>
        <v>3.8186808895847734E-5</v>
      </c>
      <c r="AD610" s="18">
        <f t="shared" si="857"/>
        <v>1.2111694049378688E-3</v>
      </c>
      <c r="AE610" s="18">
        <f t="shared" si="858"/>
        <v>1.129626367777421E-3</v>
      </c>
      <c r="AF610" s="18">
        <f t="shared" si="859"/>
        <v>5.2678664337771515E-4</v>
      </c>
      <c r="AG610" s="18">
        <f t="shared" si="860"/>
        <v>1.6377342429730942E-4</v>
      </c>
      <c r="AH610" s="18">
        <f t="shared" si="861"/>
        <v>6.7632544929036196E-3</v>
      </c>
      <c r="AI610" s="18">
        <f t="shared" si="862"/>
        <v>4.1034386965503765E-3</v>
      </c>
      <c r="AJ610" s="18">
        <f t="shared" si="863"/>
        <v>1.2448303663579888E-3</v>
      </c>
      <c r="AK610" s="18">
        <f t="shared" si="864"/>
        <v>2.5175675908267926E-4</v>
      </c>
      <c r="AL610" s="18">
        <f t="shared" si="865"/>
        <v>8.6436168718781259E-7</v>
      </c>
      <c r="AM610" s="18">
        <f t="shared" si="866"/>
        <v>1.4696946298604327E-4</v>
      </c>
      <c r="AN610" s="18">
        <f t="shared" si="867"/>
        <v>1.3707461563202119E-4</v>
      </c>
      <c r="AO610" s="18">
        <f t="shared" si="868"/>
        <v>6.3922973755611574E-5</v>
      </c>
      <c r="AP610" s="18">
        <f t="shared" si="869"/>
        <v>1.9873101254234304E-5</v>
      </c>
      <c r="AQ610" s="18">
        <f t="shared" si="870"/>
        <v>4.6337818423189973E-6</v>
      </c>
      <c r="AR610" s="18">
        <f t="shared" si="871"/>
        <v>1.2615824963915696E-3</v>
      </c>
      <c r="AS610" s="18">
        <f t="shared" si="872"/>
        <v>7.6543422105668278E-4</v>
      </c>
      <c r="AT610" s="18">
        <f t="shared" si="873"/>
        <v>2.3220421511888295E-4</v>
      </c>
      <c r="AU610" s="18">
        <f t="shared" si="874"/>
        <v>4.6961403114467073E-5</v>
      </c>
      <c r="AV610" s="18">
        <f t="shared" si="875"/>
        <v>7.1231697323529829E-6</v>
      </c>
      <c r="AW610" s="18">
        <f t="shared" si="876"/>
        <v>1.3586736636885117E-8</v>
      </c>
      <c r="AX610" s="18">
        <f t="shared" si="877"/>
        <v>1.4861685851117555E-5</v>
      </c>
      <c r="AY610" s="18">
        <f t="shared" si="878"/>
        <v>1.3861109881576162E-5</v>
      </c>
      <c r="AZ610" s="18">
        <f t="shared" si="879"/>
        <v>6.4639492811873921E-6</v>
      </c>
      <c r="BA610" s="18">
        <f t="shared" si="880"/>
        <v>2.0095860849401601E-6</v>
      </c>
      <c r="BB610" s="18">
        <f t="shared" si="881"/>
        <v>4.6857223700747558E-7</v>
      </c>
      <c r="BC610" s="18">
        <f t="shared" si="882"/>
        <v>8.74050404467158E-8</v>
      </c>
      <c r="BD610" s="18">
        <f t="shared" si="883"/>
        <v>1.9610755897568353E-4</v>
      </c>
      <c r="BE610" s="18">
        <f t="shared" si="884"/>
        <v>1.1898344902313032E-4</v>
      </c>
      <c r="BF610" s="18">
        <f t="shared" si="885"/>
        <v>3.6095143949028667E-5</v>
      </c>
      <c r="BG610" s="18">
        <f t="shared" si="886"/>
        <v>7.2999476111887666E-6</v>
      </c>
      <c r="BH610" s="18">
        <f t="shared" si="887"/>
        <v>1.1072660189695947E-6</v>
      </c>
      <c r="BI610" s="18">
        <f t="shared" si="888"/>
        <v>1.343612970466368E-7</v>
      </c>
      <c r="BJ610" s="19">
        <f t="shared" si="889"/>
        <v>0.22880176713054892</v>
      </c>
      <c r="BK610" s="19">
        <f t="shared" si="890"/>
        <v>0.35420113617300403</v>
      </c>
      <c r="BL610" s="19">
        <f t="shared" si="891"/>
        <v>0.38794738381745381</v>
      </c>
      <c r="BM610" s="19">
        <f t="shared" si="892"/>
        <v>0.20104857595225428</v>
      </c>
      <c r="BN610" s="19">
        <f t="shared" si="893"/>
        <v>0.7988937266575713</v>
      </c>
    </row>
    <row r="611" spans="1:66" x14ac:dyDescent="0.25">
      <c r="A611" t="s">
        <v>338</v>
      </c>
      <c r="B611" t="s">
        <v>87</v>
      </c>
      <c r="C611" t="s">
        <v>75</v>
      </c>
      <c r="D611" s="11">
        <v>44432</v>
      </c>
      <c r="E611" s="10">
        <f>VLOOKUP(A611,home!$A$2:$E$405,3,FALSE)</f>
        <v>1.3308</v>
      </c>
      <c r="F611" s="10">
        <f>VLOOKUP(B611,home!$B$2:$E$405,3,FALSE)</f>
        <v>0.60109999999999997</v>
      </c>
      <c r="G611" s="10">
        <f>VLOOKUP(C611,away!$B$2:$E$405,4,FALSE)</f>
        <v>0.62619999999999998</v>
      </c>
      <c r="H611" s="10">
        <f>VLOOKUP(A611,away!$A$2:$E$405,3,FALSE)</f>
        <v>0.86150000000000004</v>
      </c>
      <c r="I611" s="10">
        <f>VLOOKUP(C611,away!$B$2:$E$405,3,FALSE)</f>
        <v>0.77380000000000004</v>
      </c>
      <c r="J611" s="10">
        <f>VLOOKUP(B611,home!$B$2:$E$405,4,FALSE)</f>
        <v>0.23219999999999999</v>
      </c>
      <c r="K611" s="12">
        <f t="shared" ref="K611:K641" si="894">E611*F611*G611</f>
        <v>0.50092485765599992</v>
      </c>
      <c r="L611" s="12">
        <f t="shared" ref="L611:L641" si="895">H611*I611*J611</f>
        <v>0.15479118414000001</v>
      </c>
      <c r="M611" s="13">
        <f t="shared" ref="M611:M641" si="896">_xlfn.POISSON.DIST(0,K611,FALSE) * _xlfn.POISSON.DIST(0,L611,FALSE)</f>
        <v>0.51907025349094793</v>
      </c>
      <c r="N611" s="13">
        <f t="shared" ref="N611:N641" si="897">_xlfn.POISSON.DIST(1,K611,FALSE) * _xlfn.POISSON.DIST(0,L611,FALSE)</f>
        <v>0.2600151928434169</v>
      </c>
      <c r="O611" s="13">
        <f t="shared" ref="O611:O641" si="898">_xlfn.POISSON.DIST(0,K611,FALSE) * _xlfn.POISSON.DIST(1,L611,FALSE)</f>
        <v>8.0347499189713817E-2</v>
      </c>
      <c r="P611" s="13">
        <f t="shared" ref="P611:P641" si="899">_xlfn.POISSON.DIST(1,K611,FALSE) * _xlfn.POISSON.DIST(1,L611,FALSE)</f>
        <v>4.0248059594622958E-2</v>
      </c>
      <c r="Q611" s="13">
        <f t="shared" ref="Q611:Q641" si="900">_xlfn.POISSON.DIST(2,K611,FALSE) * _xlfn.POISSON.DIST(0,L611,FALSE)</f>
        <v>6.5124036731742982E-2</v>
      </c>
      <c r="R611" s="13">
        <f t="shared" ref="R611:R641" si="901">_xlfn.POISSON.DIST(0,K611,FALSE) * _xlfn.POISSON.DIST(2,L611,FALSE)</f>
        <v>6.2185422711317452E-3</v>
      </c>
      <c r="S611" s="13">
        <f t="shared" ref="S611:S641" si="902">_xlfn.POISSON.DIST(2,K611,FALSE) * _xlfn.POISSON.DIST(2,L611,FALSE)</f>
        <v>7.801960766571698E-4</v>
      </c>
      <c r="T611" s="13">
        <f t="shared" ref="T611:T641" si="903">_xlfn.POISSON.DIST(2,K611,FALSE) * _xlfn.POISSON.DIST(1,L611,FALSE)</f>
        <v>1.0080626761683354E-2</v>
      </c>
      <c r="U611" s="13">
        <f t="shared" ref="U611:U641" si="904">_xlfn.POISSON.DIST(1,K611,FALSE) * _xlfn.POISSON.DIST(2,L611,FALSE)</f>
        <v>3.1150224019944879E-3</v>
      </c>
      <c r="V611" s="13">
        <f t="shared" ref="V611:V641" si="905">_xlfn.POISSON.DIST(3,K611,FALSE) * _xlfn.POISSON.DIST(3,L611,FALSE)</f>
        <v>6.7217144452246638E-6</v>
      </c>
      <c r="W611" s="13">
        <f t="shared" ref="W611:W641" si="906">_xlfn.POISSON.DIST(3,K611,FALSE) * _xlfn.POISSON.DIST(0,L611,FALSE)</f>
        <v>1.0874082943277488E-2</v>
      </c>
      <c r="X611" s="13">
        <f t="shared" ref="X611:X641" si="907">_xlfn.POISSON.DIST(3,K611,FALSE) * _xlfn.POISSON.DIST(1,L611,FALSE)</f>
        <v>1.6832121752264988E-3</v>
      </c>
      <c r="Y611" s="13">
        <f t="shared" ref="Y611:Y641" si="908">_xlfn.POISSON.DIST(3,K611,FALSE) * _xlfn.POISSON.DIST(2,L611,FALSE)</f>
        <v>1.3027320288108745E-4</v>
      </c>
      <c r="Z611" s="13">
        <f t="shared" ref="Z611:Z641" si="909">_xlfn.POISSON.DIST(0,K611,FALSE) * _xlfn.POISSON.DIST(3,L611,FALSE)</f>
        <v>3.2085850725770934E-4</v>
      </c>
      <c r="AA611" s="13">
        <f t="shared" ref="AA611:AA641" si="910">_xlfn.POISSON.DIST(1,K611,FALSE) * _xlfn.POISSON.DIST(3,L611,FALSE)</f>
        <v>1.6072600207578467E-4</v>
      </c>
      <c r="AB611" s="13">
        <f t="shared" ref="AB611:AB641" si="911">_xlfn.POISSON.DIST(2,K611,FALSE) * _xlfn.POISSON.DIST(3,L611,FALSE)</f>
        <v>4.0255824855715185E-5</v>
      </c>
      <c r="AC611" s="13">
        <f t="shared" ref="AC611:AC641" si="912">_xlfn.POISSON.DIST(4,K611,FALSE) * _xlfn.POISSON.DIST(4,L611,FALSE)</f>
        <v>3.2574584286758556E-8</v>
      </c>
      <c r="AD611" s="13">
        <f t="shared" ref="AD611:AD641" si="913">_xlfn.POISSON.DIST(4,K611,FALSE) * _xlfn.POISSON.DIST(0,L611,FALSE)</f>
        <v>1.3617746126252028E-3</v>
      </c>
      <c r="AE611" s="13">
        <f t="shared" ref="AE611:AE641" si="914">_xlfn.POISSON.DIST(4,K611,FALSE) * _xlfn.POISSON.DIST(1,L611,FALSE)</f>
        <v>2.1079070482004497E-4</v>
      </c>
      <c r="AF611" s="13">
        <f t="shared" ref="AF611:AF641" si="915">_xlfn.POISSON.DIST(4,K611,FALSE) * _xlfn.POISSON.DIST(2,L611,FALSE)</f>
        <v>1.6314271402399981E-5</v>
      </c>
      <c r="AG611" s="13">
        <f t="shared" ref="AG611:AG641" si="916">_xlfn.POISSON.DIST(4,K611,FALSE) * _xlfn.POISSON.DIST(3,L611,FALSE)</f>
        <v>8.4176846291961073E-7</v>
      </c>
      <c r="AH611" s="13">
        <f t="shared" ref="AH611:AH641" si="917">_xlfn.POISSON.DIST(0,K611,FALSE) * _xlfn.POISSON.DIST(4,L611,FALSE)</f>
        <v>1.2416517069953402E-5</v>
      </c>
      <c r="AI611" s="13">
        <f t="shared" ref="AI611:AI641" si="918">_xlfn.POISSON.DIST(1,K611,FALSE) * _xlfn.POISSON.DIST(4,L611,FALSE)</f>
        <v>6.219742045849701E-6</v>
      </c>
      <c r="AJ611" s="13">
        <f t="shared" ref="AJ611:AJ641" si="919">_xlfn.POISSON.DIST(2,K611,FALSE) * _xlfn.POISSON.DIST(4,L611,FALSE)</f>
        <v>1.5578116994871495E-6</v>
      </c>
      <c r="AK611" s="13">
        <f t="shared" ref="AK611:AK641" si="920">_xlfn.POISSON.DIST(3,K611,FALSE) * _xlfn.POISSON.DIST(4,L611,FALSE)</f>
        <v>2.6011553460681718E-7</v>
      </c>
      <c r="AL611" s="13">
        <f t="shared" ref="AL611:AL641" si="921">_xlfn.POISSON.DIST(5,K611,FALSE) * _xlfn.POISSON.DIST(5,L611,FALSE)</f>
        <v>1.0103170434646305E-10</v>
      </c>
      <c r="AM611" s="13">
        <f t="shared" ref="AM611:AM641" si="922">_xlfn.POISSON.DIST(5,K611,FALSE) * _xlfn.POISSON.DIST(0,L611,FALSE)</f>
        <v>1.364293507977669E-4</v>
      </c>
      <c r="AN611" s="13">
        <f t="shared" ref="AN611:AN641" si="923">_xlfn.POISSON.DIST(5,K611,FALSE) * _xlfn.POISSON.DIST(1,L611,FALSE)</f>
        <v>2.1118060761437795E-5</v>
      </c>
      <c r="AO611" s="13">
        <f t="shared" ref="AO611:AO641" si="924">_xlfn.POISSON.DIST(5,K611,FALSE) * _xlfn.POISSON.DIST(2,L611,FALSE)</f>
        <v>1.6344448160017128E-6</v>
      </c>
      <c r="AP611" s="13">
        <f t="shared" ref="AP611:AP641" si="925">_xlfn.POISSON.DIST(5,K611,FALSE) * _xlfn.POISSON.DIST(3,L611,FALSE)</f>
        <v>8.4332549493463207E-8</v>
      </c>
      <c r="AQ611" s="13">
        <f t="shared" ref="AQ611:AQ641" si="926">_xlfn.POISSON.DIST(5,K611,FALSE) * _xlfn.POISSON.DIST(4,L611,FALSE)</f>
        <v>3.2634837994095812E-9</v>
      </c>
      <c r="AR611" s="13">
        <f t="shared" ref="AR611:AR641" si="927">_xlfn.POISSON.DIST(0,K611,FALSE) * _xlfn.POISSON.DIST(5,L611,FALSE)</f>
        <v>3.8439347603052201E-7</v>
      </c>
      <c r="AS611" s="13">
        <f t="shared" ref="AS611:AS641" si="928">_xlfn.POISSON.DIST(1,K611,FALSE) * _xlfn.POISSON.DIST(5,L611,FALSE)</f>
        <v>1.9255224726448425E-7</v>
      </c>
      <c r="AT611" s="13">
        <f t="shared" ref="AT611:AT641" si="929">_xlfn.POISSON.DIST(2,K611,FALSE) * _xlfn.POISSON.DIST(5,L611,FALSE)</f>
        <v>4.8227103526152331E-8</v>
      </c>
      <c r="AU611" s="13">
        <f t="shared" ref="AU611:AU641" si="930">_xlfn.POISSON.DIST(3,K611,FALSE) * _xlfn.POISSON.DIST(5,L611,FALSE)</f>
        <v>8.0527183229996748E-9</v>
      </c>
      <c r="AV611" s="13">
        <f t="shared" ref="AV611:AV641" si="931">_xlfn.POISSON.DIST(4,K611,FALSE) * _xlfn.POISSON.DIST(5,L611,FALSE)</f>
        <v>1.0084516949231187E-9</v>
      </c>
      <c r="AW611" s="13">
        <f t="shared" ref="AW611:AW641" si="932">_xlfn.POISSON.DIST(6,K611,FALSE) * _xlfn.POISSON.DIST(6,L611,FALSE)</f>
        <v>2.1760756265302819E-13</v>
      </c>
      <c r="AX611" s="13">
        <f t="shared" ref="AX611:AX641" si="933">_xlfn.POISSON.DIST(6,K611,FALSE) * _xlfn.POISSON.DIST(0,L611,FALSE)</f>
        <v>1.1390142188078636E-5</v>
      </c>
      <c r="AY611" s="13">
        <f t="shared" ref="AY611:AY641" si="934">_xlfn.POISSON.DIST(6,K611,FALSE) * _xlfn.POISSON.DIST(1,L611,FALSE)</f>
        <v>1.7630935968156628E-6</v>
      </c>
      <c r="AZ611" s="13">
        <f t="shared" ref="AZ611:AZ641" si="935">_xlfn.POISSON.DIST(6,K611,FALSE) * _xlfn.POISSON.DIST(2,L611,FALSE)</f>
        <v>1.3645567280037407E-7</v>
      </c>
      <c r="BA611" s="13">
        <f t="shared" ref="BA611:BA641" si="936">_xlfn.POISSON.DIST(6,K611,FALSE) * _xlfn.POISSON.DIST(3,L611,FALSE)</f>
        <v>7.0407117251300993E-9</v>
      </c>
      <c r="BB611" s="13">
        <f t="shared" ref="BB611:BB641" si="937">_xlfn.POISSON.DIST(6,K611,FALSE) * _xlfn.POISSON.DIST(4,L611,FALSE)</f>
        <v>2.7246002628031751E-10</v>
      </c>
      <c r="BC611" s="13">
        <f t="shared" ref="BC611:BC641" si="938">_xlfn.POISSON.DIST(6,K611,FALSE) * _xlfn.POISSON.DIST(5,L611,FALSE)</f>
        <v>8.4348820197491722E-12</v>
      </c>
      <c r="BD611" s="13">
        <f t="shared" ref="BD611:BD641" si="939">_xlfn.POISSON.DIST(0,K611,FALSE) * _xlfn.POISSON.DIST(6,L611,FALSE)</f>
        <v>9.9167868884091998E-9</v>
      </c>
      <c r="BE611" s="13">
        <f t="shared" ref="BE611:BE641" si="940">_xlfn.POISSON.DIST(1,K611,FALSE) * _xlfn.POISSON.DIST(6,L611,FALSE)</f>
        <v>4.9675650604812648E-9</v>
      </c>
      <c r="BF611" s="13">
        <f t="shared" ref="BF611:BF641" si="941">_xlfn.POISSON.DIST(2,K611,FALSE) * _xlfn.POISSON.DIST(6,L611,FALSE)</f>
        <v>1.244188410409248E-9</v>
      </c>
      <c r="BG611" s="13">
        <f t="shared" ref="BG611:BG641" si="942">_xlfn.POISSON.DIST(3,K611,FALSE) * _xlfn.POISSON.DIST(6,L611,FALSE)</f>
        <v>2.0774830079383242E-10</v>
      </c>
      <c r="BH611" s="13">
        <f t="shared" ref="BH611:BH641" si="943">_xlfn.POISSON.DIST(4,K611,FALSE) * _xlfn.POISSON.DIST(6,L611,FALSE)</f>
        <v>2.601657200085659E-11</v>
      </c>
      <c r="BI611" s="13">
        <f t="shared" ref="BI611:BI641" si="944">_xlfn.POISSON.DIST(5,K611,FALSE) * _xlfn.POISSON.DIST(6,L611,FALSE)</f>
        <v>2.6064695252452332E-12</v>
      </c>
      <c r="BJ611" s="14">
        <f t="shared" ref="BJ611:BJ641" si="945">SUM(N611,Q611,T611,W611,X611,Y611,AD611,AE611,AF611,AG611,AM611,AN611,AO611,AP611,AQ611,AX611,AY611,AZ611,BA611,BB611,BC611)</f>
        <v>0.34966971248101181</v>
      </c>
      <c r="BK611" s="14">
        <f t="shared" ref="BK611:BK641" si="946">SUM(M611,P611,S611,V611,AC611,AL611,AY611)</f>
        <v>0.56010702664588607</v>
      </c>
      <c r="BL611" s="14">
        <f t="shared" ref="BL611:BL641" si="947">SUM(O611,R611,U611,AA611,AB611,AH611,AI611,AJ611,AK611,AR611,AS611,AT611,AU611,AV611,BD611,BE611,BF611,BG611,BH611,BI611)</f>
        <v>8.9903150475030003E-2</v>
      </c>
      <c r="BM611" s="14">
        <f t="shared" ref="BM611:BM641" si="948">SUM(S611:BI611)</f>
        <v>2.8975400894229952E-2</v>
      </c>
      <c r="BN611" s="14">
        <f t="shared" ref="BN611:BN641" si="949">SUM(M611:R611)</f>
        <v>0.9710235841215763</v>
      </c>
    </row>
    <row r="612" spans="1:66" x14ac:dyDescent="0.25">
      <c r="A612" t="s">
        <v>338</v>
      </c>
      <c r="B612" t="s">
        <v>78</v>
      </c>
      <c r="C612" t="s">
        <v>93</v>
      </c>
      <c r="D612" s="11">
        <v>44432</v>
      </c>
      <c r="E612" s="10">
        <f>VLOOKUP(A612,home!$A$2:$E$405,3,FALSE)</f>
        <v>1.3308</v>
      </c>
      <c r="F612" s="10">
        <f>VLOOKUP(B612,home!$B$2:$E$405,3,FALSE)</f>
        <v>0.75139999999999996</v>
      </c>
      <c r="G612" s="10">
        <f>VLOOKUP(C612,away!$B$2:$E$405,4,FALSE)</f>
        <v>1.3526</v>
      </c>
      <c r="H612" s="10">
        <f>VLOOKUP(A612,away!$A$2:$E$405,3,FALSE)</f>
        <v>0.86150000000000004</v>
      </c>
      <c r="I612" s="10">
        <f>VLOOKUP(C612,away!$B$2:$E$405,3,FALSE)</f>
        <v>0.92859999999999998</v>
      </c>
      <c r="J612" s="10">
        <f>VLOOKUP(B612,home!$B$2:$E$405,4,FALSE)</f>
        <v>1.3929</v>
      </c>
      <c r="K612" s="12">
        <f t="shared" si="894"/>
        <v>1.3525501161119999</v>
      </c>
      <c r="L612" s="12">
        <f t="shared" si="895"/>
        <v>1.1143045388100001</v>
      </c>
      <c r="M612" s="13">
        <f t="shared" si="896"/>
        <v>8.4851326417802173E-2</v>
      </c>
      <c r="N612" s="13">
        <f t="shared" si="897"/>
        <v>0.11476567139865552</v>
      </c>
      <c r="O612" s="13">
        <f t="shared" si="898"/>
        <v>9.4550218151405838E-2</v>
      </c>
      <c r="P612" s="13">
        <f t="shared" si="899"/>
        <v>0.12788390853909887</v>
      </c>
      <c r="Q612" s="13">
        <f t="shared" si="900"/>
        <v>7.7613161087961596E-2</v>
      </c>
      <c r="R612" s="13">
        <f t="shared" si="901"/>
        <v>5.26788686157936E-2</v>
      </c>
      <c r="S612" s="13">
        <f t="shared" si="902"/>
        <v>4.8185145576597053E-2</v>
      </c>
      <c r="T612" s="13">
        <f t="shared" si="903"/>
        <v>8.64846976717073E-2</v>
      </c>
      <c r="U612" s="13">
        <f t="shared" si="904"/>
        <v>7.1250809862940412E-2</v>
      </c>
      <c r="V612" s="13">
        <f t="shared" si="905"/>
        <v>8.0691526514125242E-3</v>
      </c>
      <c r="W612" s="13">
        <f t="shared" si="906"/>
        <v>3.4991896680447269E-2</v>
      </c>
      <c r="X612" s="13">
        <f t="shared" si="907"/>
        <v>3.8991629292592971E-2</v>
      </c>
      <c r="Y612" s="13">
        <f t="shared" si="908"/>
        <v>2.1724274748166655E-2</v>
      </c>
      <c r="Z612" s="13">
        <f t="shared" si="909"/>
        <v>1.9566767465984826E-2</v>
      </c>
      <c r="AA612" s="13">
        <f t="shared" si="910"/>
        <v>2.6465033608054273E-2</v>
      </c>
      <c r="AB612" s="13">
        <f t="shared" si="911"/>
        <v>1.7897642139740898E-2</v>
      </c>
      <c r="AC612" s="13">
        <f t="shared" si="912"/>
        <v>7.6009034215047857E-4</v>
      </c>
      <c r="AD612" s="13">
        <f t="shared" si="913"/>
        <v>1.1832073479529515E-2</v>
      </c>
      <c r="AE612" s="13">
        <f t="shared" si="914"/>
        <v>1.3184533181773171E-2</v>
      </c>
      <c r="AF612" s="13">
        <f t="shared" si="915"/>
        <v>7.3457925832704496E-3</v>
      </c>
      <c r="AG612" s="13">
        <f t="shared" si="916"/>
        <v>2.7284833388983658E-3</v>
      </c>
      <c r="AH612" s="13">
        <f t="shared" si="917"/>
        <v>5.4508344492966857E-3</v>
      </c>
      <c r="AI612" s="13">
        <f t="shared" si="918"/>
        <v>7.372526767303521E-3</v>
      </c>
      <c r="AJ612" s="13">
        <f t="shared" si="919"/>
        <v>4.985855967577604E-3</v>
      </c>
      <c r="AK612" s="13">
        <f t="shared" si="920"/>
        <v>2.2478733559549318E-3</v>
      </c>
      <c r="AL612" s="13">
        <f t="shared" si="921"/>
        <v>4.5822889470649657E-5</v>
      </c>
      <c r="AM612" s="13">
        <f t="shared" si="922"/>
        <v>3.2006944717166731E-3</v>
      </c>
      <c r="AN612" s="13">
        <f t="shared" si="923"/>
        <v>3.5665483771779643E-3</v>
      </c>
      <c r="AO612" s="13">
        <f t="shared" si="924"/>
        <v>1.9871105222874232E-3</v>
      </c>
      <c r="AP612" s="13">
        <f t="shared" si="925"/>
        <v>7.3808209136732856E-4</v>
      </c>
      <c r="AQ612" s="13">
        <f t="shared" si="926"/>
        <v>2.0561205610624794E-4</v>
      </c>
      <c r="AR612" s="13">
        <f t="shared" si="927"/>
        <v>1.2147779134306399E-3</v>
      </c>
      <c r="AS612" s="13">
        <f t="shared" si="928"/>
        <v>1.6430480078609049E-3</v>
      </c>
      <c r="AT612" s="13">
        <f t="shared" si="929"/>
        <v>1.1111523869049287E-3</v>
      </c>
      <c r="AU612" s="13">
        <f t="shared" si="930"/>
        <v>5.0096309664212908E-4</v>
      </c>
      <c r="AV612" s="13">
        <f t="shared" si="931"/>
        <v>1.6939442363278471E-4</v>
      </c>
      <c r="AW612" s="13">
        <f t="shared" si="932"/>
        <v>1.9183914754377104E-6</v>
      </c>
      <c r="AX612" s="13">
        <f t="shared" si="933"/>
        <v>7.2151661322656941E-4</v>
      </c>
      <c r="AY612" s="13">
        <f t="shared" si="934"/>
        <v>8.0398923694518566E-4</v>
      </c>
      <c r="AZ612" s="13">
        <f t="shared" si="935"/>
        <v>4.4794442794120459E-4</v>
      </c>
      <c r="BA612" s="13">
        <f t="shared" si="936"/>
        <v>1.6638216972984443E-4</v>
      </c>
      <c r="BB612" s="13">
        <f t="shared" si="937"/>
        <v>4.6350101726755385E-5</v>
      </c>
      <c r="BC612" s="13">
        <f t="shared" si="938"/>
        <v>1.0329625745685742E-5</v>
      </c>
      <c r="BD612" s="13">
        <f t="shared" si="939"/>
        <v>2.2560542376365078E-4</v>
      </c>
      <c r="BE612" s="13">
        <f t="shared" si="940"/>
        <v>3.0514264210702277E-4</v>
      </c>
      <c r="BF612" s="13">
        <f t="shared" si="941"/>
        <v>2.0636035800628808E-4</v>
      </c>
      <c r="BG612" s="13">
        <f t="shared" si="942"/>
        <v>9.3037575394106273E-5</v>
      </c>
      <c r="BH612" s="13">
        <f t="shared" si="943"/>
        <v>3.1459495850519347E-5</v>
      </c>
      <c r="BI612" s="13">
        <f t="shared" si="944"/>
        <v>8.5101089530889874E-6</v>
      </c>
      <c r="BJ612" s="14">
        <f t="shared" si="945"/>
        <v>0.42155677315697376</v>
      </c>
      <c r="BK612" s="14">
        <f t="shared" si="946"/>
        <v>0.27059943565347688</v>
      </c>
      <c r="BL612" s="14">
        <f t="shared" si="947"/>
        <v>0.28840911435061384</v>
      </c>
      <c r="BM612" s="14">
        <f t="shared" si="948"/>
        <v>0.44698686557086209</v>
      </c>
      <c r="BN612" s="14">
        <f t="shared" si="949"/>
        <v>0.55234315421071767</v>
      </c>
    </row>
    <row r="613" spans="1:66" x14ac:dyDescent="0.25">
      <c r="A613" t="s">
        <v>338</v>
      </c>
      <c r="B613" t="s">
        <v>74</v>
      </c>
      <c r="C613" t="s">
        <v>84</v>
      </c>
      <c r="D613" s="11">
        <v>44432</v>
      </c>
      <c r="E613" s="10">
        <f>VLOOKUP(A613,home!$A$2:$E$405,3,FALSE)</f>
        <v>1.3308</v>
      </c>
      <c r="F613" s="10">
        <f>VLOOKUP(B613,home!$B$2:$E$405,3,FALSE)</f>
        <v>0.75139999999999996</v>
      </c>
      <c r="G613" s="10">
        <f>VLOOKUP(C613,away!$B$2:$E$405,4,FALSE)</f>
        <v>0.75139999999999996</v>
      </c>
      <c r="H613" s="10">
        <f>VLOOKUP(A613,away!$A$2:$E$405,3,FALSE)</f>
        <v>0.86150000000000004</v>
      </c>
      <c r="I613" s="10">
        <f>VLOOKUP(C613,away!$B$2:$E$405,3,FALSE)</f>
        <v>1.1608000000000001</v>
      </c>
      <c r="J613" s="10">
        <f>VLOOKUP(B613,home!$B$2:$E$405,4,FALSE)</f>
        <v>0.46429999999999999</v>
      </c>
      <c r="K613" s="12">
        <f t="shared" si="894"/>
        <v>0.75137228836799996</v>
      </c>
      <c r="L613" s="12">
        <f t="shared" si="895"/>
        <v>0.46431355756000009</v>
      </c>
      <c r="M613" s="13">
        <f t="shared" si="896"/>
        <v>0.2965065867069101</v>
      </c>
      <c r="N613" s="13">
        <f t="shared" si="897"/>
        <v>0.22278683257015588</v>
      </c>
      <c r="O613" s="13">
        <f t="shared" si="898"/>
        <v>0.13767202811385806</v>
      </c>
      <c r="P613" s="13">
        <f t="shared" si="899"/>
        <v>0.10344294680817318</v>
      </c>
      <c r="Q613" s="13">
        <f t="shared" si="900"/>
        <v>8.3697926103248221E-2</v>
      </c>
      <c r="R613" s="13">
        <f t="shared" si="901"/>
        <v>3.1961494575022897E-2</v>
      </c>
      <c r="S613" s="13">
        <f t="shared" si="902"/>
        <v>9.0220957341966921E-3</v>
      </c>
      <c r="T613" s="13">
        <f t="shared" si="903"/>
        <v>3.8862081829393179E-2</v>
      </c>
      <c r="U613" s="13">
        <f t="shared" si="904"/>
        <v>2.4014981318496369E-2</v>
      </c>
      <c r="V613" s="13">
        <f t="shared" si="905"/>
        <v>3.4972885031959484E-4</v>
      </c>
      <c r="W613" s="13">
        <f t="shared" si="906"/>
        <v>2.0962767422617799E-2</v>
      </c>
      <c r="X613" s="13">
        <f t="shared" si="907"/>
        <v>9.7332971182985447E-3</v>
      </c>
      <c r="Y613" s="13">
        <f t="shared" si="908"/>
        <v>2.259650905892847E-3</v>
      </c>
      <c r="Z613" s="13">
        <f t="shared" si="909"/>
        <v>4.9467184170211738E-3</v>
      </c>
      <c r="AA613" s="13">
        <f t="shared" si="910"/>
        <v>3.71682713690933E-3</v>
      </c>
      <c r="AB613" s="13">
        <f t="shared" si="911"/>
        <v>1.3963604556639221E-3</v>
      </c>
      <c r="AC613" s="13">
        <f t="shared" si="912"/>
        <v>7.6256701543053558E-6</v>
      </c>
      <c r="AD613" s="13">
        <f t="shared" si="913"/>
        <v>3.9377106322146232E-3</v>
      </c>
      <c r="AE613" s="13">
        <f t="shared" si="914"/>
        <v>1.8283324322854086E-3</v>
      </c>
      <c r="AF613" s="13">
        <f t="shared" si="915"/>
        <v>4.2445976801838302E-4</v>
      </c>
      <c r="AG613" s="13">
        <f t="shared" si="916"/>
        <v>6.5694141643235916E-5</v>
      </c>
      <c r="AH613" s="13">
        <f t="shared" si="917"/>
        <v>5.742071066136685E-4</v>
      </c>
      <c r="AI613" s="13">
        <f t="shared" si="918"/>
        <v>4.3144330769348023E-4</v>
      </c>
      <c r="AJ613" s="13">
        <f t="shared" si="919"/>
        <v>1.6208727270135466E-4</v>
      </c>
      <c r="AK613" s="13">
        <f t="shared" si="920"/>
        <v>4.0595961668314974E-5</v>
      </c>
      <c r="AL613" s="13">
        <f t="shared" si="921"/>
        <v>1.0641541571259801E-7</v>
      </c>
      <c r="AM613" s="13">
        <f t="shared" si="922"/>
        <v>5.917373297316213E-4</v>
      </c>
      <c r="AN613" s="13">
        <f t="shared" si="923"/>
        <v>2.7475166470874388E-4</v>
      </c>
      <c r="AO613" s="13">
        <f t="shared" si="924"/>
        <v>6.37854614432246E-5</v>
      </c>
      <c r="AP613" s="13">
        <f t="shared" si="925"/>
        <v>9.8721515077699424E-6</v>
      </c>
      <c r="AQ613" s="13">
        <f t="shared" si="926"/>
        <v>1.1459434468359954E-6</v>
      </c>
      <c r="AR613" s="13">
        <f t="shared" si="927"/>
        <v>5.3322428889605351E-5</v>
      </c>
      <c r="AS613" s="13">
        <f t="shared" si="928"/>
        <v>4.0064995416122726E-5</v>
      </c>
      <c r="AT613" s="13">
        <f t="shared" si="929"/>
        <v>1.5051863644632777E-5</v>
      </c>
      <c r="AU613" s="13">
        <f t="shared" si="930"/>
        <v>3.7698510769569457E-6</v>
      </c>
      <c r="AV613" s="13">
        <f t="shared" si="931"/>
        <v>7.0814040762492713E-7</v>
      </c>
      <c r="AW613" s="13">
        <f t="shared" si="932"/>
        <v>1.0312609755509953E-9</v>
      </c>
      <c r="AX613" s="13">
        <f t="shared" si="933"/>
        <v>7.4102505258869645E-5</v>
      </c>
      <c r="AY613" s="13">
        <f t="shared" si="934"/>
        <v>3.440679784085438E-5</v>
      </c>
      <c r="AZ613" s="13">
        <f t="shared" si="935"/>
        <v>7.9877713548674135E-6</v>
      </c>
      <c r="BA613" s="13">
        <f t="shared" si="936"/>
        <v>1.2362768449181168E-6</v>
      </c>
      <c r="BB613" s="13">
        <f t="shared" si="937"/>
        <v>1.4350502499824585E-7</v>
      </c>
      <c r="BC613" s="13">
        <f t="shared" si="938"/>
        <v>1.332626573693446E-8</v>
      </c>
      <c r="BD613" s="13">
        <f t="shared" si="939"/>
        <v>4.1263877759121277E-6</v>
      </c>
      <c r="BE613" s="13">
        <f t="shared" si="940"/>
        <v>3.1004534258808378E-6</v>
      </c>
      <c r="BF613" s="13">
        <f t="shared" si="941"/>
        <v>1.1647973927912449E-6</v>
      </c>
      <c r="BG613" s="13">
        <f t="shared" si="942"/>
        <v>2.91732160835546E-7</v>
      </c>
      <c r="BH613" s="13">
        <f t="shared" si="943"/>
        <v>5.4799865319386387E-8</v>
      </c>
      <c r="BI613" s="13">
        <f t="shared" si="944"/>
        <v>8.2350200414571131E-9</v>
      </c>
      <c r="BJ613" s="14">
        <f t="shared" si="945"/>
        <v>0.38561793565719649</v>
      </c>
      <c r="BK613" s="14">
        <f t="shared" si="946"/>
        <v>0.40936349698301044</v>
      </c>
      <c r="BL613" s="14">
        <f t="shared" si="947"/>
        <v>0.2000916889337031</v>
      </c>
      <c r="BM613" s="14">
        <f t="shared" si="948"/>
        <v>0.1239176193469831</v>
      </c>
      <c r="BN613" s="14">
        <f t="shared" si="949"/>
        <v>0.87606781487736818</v>
      </c>
    </row>
    <row r="614" spans="1:66" x14ac:dyDescent="0.25">
      <c r="A614" t="s">
        <v>338</v>
      </c>
      <c r="B614" t="s">
        <v>89</v>
      </c>
      <c r="C614" t="s">
        <v>77</v>
      </c>
      <c r="D614" s="11">
        <v>44433</v>
      </c>
      <c r="E614" s="10">
        <f>VLOOKUP(A614,home!$A$2:$E$405,3,FALSE)</f>
        <v>1.3308</v>
      </c>
      <c r="F614" s="10">
        <f>VLOOKUP(B614,home!$B$2:$E$405,3,FALSE)</f>
        <v>0.45090000000000002</v>
      </c>
      <c r="G614" s="10">
        <f>VLOOKUP(C614,away!$B$2:$E$405,4,FALSE)</f>
        <v>0.60109999999999997</v>
      </c>
      <c r="H614" s="10">
        <f>VLOOKUP(A614,away!$A$2:$E$405,3,FALSE)</f>
        <v>0.86150000000000004</v>
      </c>
      <c r="I614" s="10">
        <f>VLOOKUP(C614,away!$B$2:$E$405,3,FALSE)</f>
        <v>0.46429999999999999</v>
      </c>
      <c r="J614" s="10">
        <f>VLOOKUP(B614,home!$B$2:$E$405,4,FALSE)</f>
        <v>0</v>
      </c>
      <c r="K614" s="12">
        <f t="shared" si="894"/>
        <v>0.36069469549200001</v>
      </c>
      <c r="L614" s="12">
        <f t="shared" si="895"/>
        <v>0</v>
      </c>
      <c r="M614" s="13">
        <f t="shared" si="896"/>
        <v>0.6971918217833919</v>
      </c>
      <c r="N614" s="13">
        <f t="shared" si="897"/>
        <v>0.25147339185767326</v>
      </c>
      <c r="O614" s="13">
        <f t="shared" si="898"/>
        <v>0</v>
      </c>
      <c r="P614" s="13">
        <f t="shared" si="899"/>
        <v>0</v>
      </c>
      <c r="Q614" s="13">
        <f t="shared" si="900"/>
        <v>4.5352559250221913E-2</v>
      </c>
      <c r="R614" s="13">
        <f t="shared" si="901"/>
        <v>0</v>
      </c>
      <c r="S614" s="13">
        <f t="shared" si="902"/>
        <v>0</v>
      </c>
      <c r="T614" s="13">
        <f t="shared" si="903"/>
        <v>0</v>
      </c>
      <c r="U614" s="13">
        <f t="shared" si="904"/>
        <v>0</v>
      </c>
      <c r="V614" s="13">
        <f t="shared" si="905"/>
        <v>0</v>
      </c>
      <c r="W614" s="13">
        <f t="shared" si="906"/>
        <v>5.4528091828472272E-3</v>
      </c>
      <c r="X614" s="13">
        <f t="shared" si="907"/>
        <v>0</v>
      </c>
      <c r="Y614" s="13">
        <f t="shared" si="908"/>
        <v>0</v>
      </c>
      <c r="Z614" s="13">
        <f t="shared" si="909"/>
        <v>0</v>
      </c>
      <c r="AA614" s="13">
        <f t="shared" si="910"/>
        <v>0</v>
      </c>
      <c r="AB614" s="13">
        <f t="shared" si="911"/>
        <v>0</v>
      </c>
      <c r="AC614" s="13">
        <f t="shared" si="912"/>
        <v>0</v>
      </c>
      <c r="AD614" s="13">
        <f t="shared" si="913"/>
        <v>4.9169983694576547E-4</v>
      </c>
      <c r="AE614" s="13">
        <f t="shared" si="914"/>
        <v>0</v>
      </c>
      <c r="AF614" s="13">
        <f t="shared" si="915"/>
        <v>0</v>
      </c>
      <c r="AG614" s="13">
        <f t="shared" si="916"/>
        <v>0</v>
      </c>
      <c r="AH614" s="13">
        <f t="shared" si="917"/>
        <v>0</v>
      </c>
      <c r="AI614" s="13">
        <f t="shared" si="918"/>
        <v>0</v>
      </c>
      <c r="AJ614" s="13">
        <f t="shared" si="919"/>
        <v>0</v>
      </c>
      <c r="AK614" s="13">
        <f t="shared" si="920"/>
        <v>0</v>
      </c>
      <c r="AL614" s="13">
        <f t="shared" si="921"/>
        <v>0</v>
      </c>
      <c r="AM614" s="13">
        <f t="shared" si="922"/>
        <v>3.5470704592123779E-5</v>
      </c>
      <c r="AN614" s="13">
        <f t="shared" si="923"/>
        <v>0</v>
      </c>
      <c r="AO614" s="13">
        <f t="shared" si="924"/>
        <v>0</v>
      </c>
      <c r="AP614" s="13">
        <f t="shared" si="925"/>
        <v>0</v>
      </c>
      <c r="AQ614" s="13">
        <f t="shared" si="926"/>
        <v>0</v>
      </c>
      <c r="AR614" s="13">
        <f t="shared" si="927"/>
        <v>0</v>
      </c>
      <c r="AS614" s="13">
        <f t="shared" si="928"/>
        <v>0</v>
      </c>
      <c r="AT614" s="13">
        <f t="shared" si="929"/>
        <v>0</v>
      </c>
      <c r="AU614" s="13">
        <f t="shared" si="930"/>
        <v>0</v>
      </c>
      <c r="AV614" s="13">
        <f t="shared" si="931"/>
        <v>0</v>
      </c>
      <c r="AW614" s="13">
        <f t="shared" si="932"/>
        <v>0</v>
      </c>
      <c r="AX614" s="13">
        <f t="shared" si="933"/>
        <v>2.1323491652904623E-6</v>
      </c>
      <c r="AY614" s="13">
        <f t="shared" si="934"/>
        <v>0</v>
      </c>
      <c r="AZ614" s="13">
        <f t="shared" si="935"/>
        <v>0</v>
      </c>
      <c r="BA614" s="13">
        <f t="shared" si="936"/>
        <v>0</v>
      </c>
      <c r="BB614" s="13">
        <f t="shared" si="937"/>
        <v>0</v>
      </c>
      <c r="BC614" s="13">
        <f t="shared" si="938"/>
        <v>0</v>
      </c>
      <c r="BD614" s="13">
        <f t="shared" si="939"/>
        <v>0</v>
      </c>
      <c r="BE614" s="13">
        <f t="shared" si="940"/>
        <v>0</v>
      </c>
      <c r="BF614" s="13">
        <f t="shared" si="941"/>
        <v>0</v>
      </c>
      <c r="BG614" s="13">
        <f t="shared" si="942"/>
        <v>0</v>
      </c>
      <c r="BH614" s="13">
        <f t="shared" si="943"/>
        <v>0</v>
      </c>
      <c r="BI614" s="13">
        <f t="shared" si="944"/>
        <v>0</v>
      </c>
      <c r="BJ614" s="14">
        <f t="shared" si="945"/>
        <v>0.3028080631814456</v>
      </c>
      <c r="BK614" s="14">
        <f t="shared" si="946"/>
        <v>0.6971918217833919</v>
      </c>
      <c r="BL614" s="14">
        <f t="shared" si="947"/>
        <v>0</v>
      </c>
      <c r="BM614" s="14">
        <f t="shared" si="948"/>
        <v>5.9821120735504066E-3</v>
      </c>
      <c r="BN614" s="14">
        <f t="shared" si="949"/>
        <v>0.99401777289128712</v>
      </c>
    </row>
    <row r="615" spans="1:66" x14ac:dyDescent="0.25">
      <c r="A615" t="s">
        <v>338</v>
      </c>
      <c r="B615" t="s">
        <v>91</v>
      </c>
      <c r="C615" t="s">
        <v>73</v>
      </c>
      <c r="D615" s="11">
        <v>44433</v>
      </c>
      <c r="E615" s="10">
        <f>VLOOKUP(A615,home!$A$2:$E$405,3,FALSE)</f>
        <v>1.3308</v>
      </c>
      <c r="F615" s="10">
        <f>VLOOKUP(B615,home!$B$2:$E$405,3,FALSE)</f>
        <v>1.2022999999999999</v>
      </c>
      <c r="G615" s="10">
        <f>VLOOKUP(C615,away!$B$2:$E$405,4,FALSE)</f>
        <v>1.8033999999999999</v>
      </c>
      <c r="H615" s="10">
        <f>VLOOKUP(A615,away!$A$2:$E$405,3,FALSE)</f>
        <v>0.86150000000000004</v>
      </c>
      <c r="I615" s="10">
        <f>VLOOKUP(C615,away!$B$2:$E$405,3,FALSE)</f>
        <v>0.23219999999999999</v>
      </c>
      <c r="J615" s="10">
        <f>VLOOKUP(B615,home!$B$2:$E$405,4,FALSE)</f>
        <v>1.3929</v>
      </c>
      <c r="K615" s="12">
        <f t="shared" si="894"/>
        <v>2.8854775828559993</v>
      </c>
      <c r="L615" s="12">
        <f t="shared" si="895"/>
        <v>0.27863613387000002</v>
      </c>
      <c r="M615" s="13">
        <f t="shared" si="896"/>
        <v>4.2251572086384616E-2</v>
      </c>
      <c r="N615" s="13">
        <f t="shared" si="897"/>
        <v>0.12191596409568711</v>
      </c>
      <c r="O615" s="13">
        <f t="shared" si="898"/>
        <v>1.1772814696079818E-2</v>
      </c>
      <c r="P615" s="13">
        <f t="shared" si="899"/>
        <v>3.3970192892655987E-2</v>
      </c>
      <c r="Q615" s="13">
        <f t="shared" si="900"/>
        <v>0.17589289069519101</v>
      </c>
      <c r="R615" s="13">
        <f t="shared" si="901"/>
        <v>1.6401657858417997E-3</v>
      </c>
      <c r="S615" s="13">
        <f t="shared" si="902"/>
        <v>6.827994487429487E-3</v>
      </c>
      <c r="T615" s="13">
        <f t="shared" si="903"/>
        <v>4.9010115038526515E-2</v>
      </c>
      <c r="U615" s="13">
        <f t="shared" si="904"/>
        <v>4.7326616072139076E-3</v>
      </c>
      <c r="V615" s="13">
        <f t="shared" si="905"/>
        <v>6.0996623150954036E-4</v>
      </c>
      <c r="W615" s="13">
        <f t="shared" si="906"/>
        <v>0.16917833102823809</v>
      </c>
      <c r="X615" s="13">
        <f t="shared" si="907"/>
        <v>4.7139196092287318E-2</v>
      </c>
      <c r="Y615" s="13">
        <f t="shared" si="908"/>
        <v>6.5673416764473747E-3</v>
      </c>
      <c r="Z615" s="13">
        <f t="shared" si="909"/>
        <v>1.5233648449093648E-4</v>
      </c>
      <c r="AA615" s="13">
        <f t="shared" si="910"/>
        <v>4.3956351104968794E-4</v>
      </c>
      <c r="AB615" s="13">
        <f t="shared" si="911"/>
        <v>6.341753286876749E-4</v>
      </c>
      <c r="AC615" s="13">
        <f t="shared" si="912"/>
        <v>3.0650739012771977E-5</v>
      </c>
      <c r="AD615" s="13">
        <f t="shared" si="913"/>
        <v>0.12204007042174314</v>
      </c>
      <c r="AE615" s="13">
        <f t="shared" si="914"/>
        <v>3.4004773399537044E-2</v>
      </c>
      <c r="AF615" s="13">
        <f t="shared" si="915"/>
        <v>4.7374792965862098E-3</v>
      </c>
      <c r="AG615" s="13">
        <f t="shared" si="916"/>
        <v>4.4001097182998287E-4</v>
      </c>
      <c r="AH615" s="13">
        <f t="shared" si="917"/>
        <v>1.061161227147544E-5</v>
      </c>
      <c r="AI615" s="13">
        <f t="shared" si="918"/>
        <v>3.0619569327302017E-5</v>
      </c>
      <c r="AJ615" s="13">
        <f t="shared" si="919"/>
        <v>4.4176040445317558E-5</v>
      </c>
      <c r="AK615" s="13">
        <f t="shared" si="920"/>
        <v>4.2489658134767928E-5</v>
      </c>
      <c r="AL615" s="13">
        <f t="shared" si="921"/>
        <v>9.8572570453712943E-7</v>
      </c>
      <c r="AM615" s="13">
        <f t="shared" si="922"/>
        <v>7.0428777482421434E-2</v>
      </c>
      <c r="AN615" s="13">
        <f t="shared" si="923"/>
        <v>1.9624002270892418E-2</v>
      </c>
      <c r="AO615" s="13">
        <f t="shared" si="924"/>
        <v>2.7339780619087817E-3</v>
      </c>
      <c r="AP615" s="13">
        <f t="shared" si="925"/>
        <v>2.5392835908521951E-4</v>
      </c>
      <c r="AQ615" s="13">
        <f t="shared" si="926"/>
        <v>1.7688404063864664E-5</v>
      </c>
      <c r="AR615" s="13">
        <f t="shared" si="927"/>
        <v>5.9135572349027333E-7</v>
      </c>
      <c r="AS615" s="13">
        <f t="shared" si="928"/>
        <v>1.7063436836247747E-6</v>
      </c>
      <c r="AT615" s="13">
        <f t="shared" si="929"/>
        <v>2.4618082238736083E-6</v>
      </c>
      <c r="AU615" s="13">
        <f t="shared" si="930"/>
        <v>2.3678308144259468E-6</v>
      </c>
      <c r="AV615" s="13">
        <f t="shared" si="931"/>
        <v>1.7080806837554334E-6</v>
      </c>
      <c r="AW615" s="13">
        <f t="shared" si="932"/>
        <v>2.2014494680888113E-8</v>
      </c>
      <c r="AX615" s="13">
        <f t="shared" si="933"/>
        <v>3.3870109768913401E-2</v>
      </c>
      <c r="AY615" s="13">
        <f t="shared" si="934"/>
        <v>9.437436439762548E-3</v>
      </c>
      <c r="AZ615" s="13">
        <f t="shared" si="935"/>
        <v>1.3148054016096466E-3</v>
      </c>
      <c r="BA615" s="13">
        <f t="shared" si="936"/>
        <v>1.2211743129863486E-4</v>
      </c>
      <c r="BB615" s="13">
        <f t="shared" si="937"/>
        <v>8.5065822337967381E-6</v>
      </c>
      <c r="BC615" s="13">
        <f t="shared" si="938"/>
        <v>4.7404823721447049E-7</v>
      </c>
      <c r="BD615" s="13">
        <f t="shared" si="939"/>
        <v>2.7462178755871074E-8</v>
      </c>
      <c r="BE615" s="13">
        <f t="shared" si="940"/>
        <v>7.9241501176450256E-8</v>
      </c>
      <c r="BF615" s="13">
        <f t="shared" si="941"/>
        <v>1.1432478763825225E-7</v>
      </c>
      <c r="BG615" s="13">
        <f t="shared" si="942"/>
        <v>1.0996053729831651E-7</v>
      </c>
      <c r="BH615" s="13">
        <f t="shared" si="943"/>
        <v>7.9322166343273317E-8</v>
      </c>
      <c r="BI615" s="13">
        <f t="shared" si="944"/>
        <v>4.5776466561417939E-8</v>
      </c>
      <c r="BJ615" s="14">
        <f t="shared" si="945"/>
        <v>0.868737996966501</v>
      </c>
      <c r="BK615" s="14">
        <f t="shared" si="946"/>
        <v>9.3128798602459484E-2</v>
      </c>
      <c r="BL615" s="14">
        <f t="shared" si="947"/>
        <v>1.9356569315818691E-2</v>
      </c>
      <c r="BM615" s="14">
        <f t="shared" si="948"/>
        <v>0.58449468669216165</v>
      </c>
      <c r="BN615" s="14">
        <f t="shared" si="949"/>
        <v>0.38744360025184033</v>
      </c>
    </row>
    <row r="616" spans="1:66" x14ac:dyDescent="0.25">
      <c r="A616" t="s">
        <v>338</v>
      </c>
      <c r="B616" t="s">
        <v>79</v>
      </c>
      <c r="C616" t="s">
        <v>86</v>
      </c>
      <c r="D616" s="11">
        <v>44433</v>
      </c>
      <c r="E616" s="10">
        <f>VLOOKUP(A616,home!$A$2:$E$405,3,FALSE)</f>
        <v>1.3308</v>
      </c>
      <c r="F616" s="10">
        <f>VLOOKUP(B616,home!$B$2:$E$405,3,FALSE)</f>
        <v>1.6531</v>
      </c>
      <c r="G616" s="10">
        <f>VLOOKUP(C616,away!$B$2:$E$405,4,FALSE)</f>
        <v>0.90169999999999995</v>
      </c>
      <c r="H616" s="10">
        <f>VLOOKUP(A616,away!$A$2:$E$405,3,FALSE)</f>
        <v>0.86150000000000004</v>
      </c>
      <c r="I616" s="10">
        <f>VLOOKUP(C616,away!$B$2:$E$405,3,FALSE)</f>
        <v>0.23219999999999999</v>
      </c>
      <c r="J616" s="10">
        <f>VLOOKUP(B616,home!$B$2:$E$405,4,FALSE)</f>
        <v>1.6251</v>
      </c>
      <c r="K616" s="12">
        <f t="shared" si="894"/>
        <v>1.9836908393159998</v>
      </c>
      <c r="L616" s="12">
        <f t="shared" si="895"/>
        <v>0.32508549152999999</v>
      </c>
      <c r="M616" s="13">
        <f t="shared" si="896"/>
        <v>9.9382788836909791E-2</v>
      </c>
      <c r="N616" s="13">
        <f t="shared" si="897"/>
        <v>0.19714472780145434</v>
      </c>
      <c r="O616" s="13">
        <f t="shared" si="898"/>
        <v>3.2307902758669016E-2</v>
      </c>
      <c r="P616" s="13">
        <f t="shared" si="899"/>
        <v>6.408889073988383E-2</v>
      </c>
      <c r="Q616" s="13">
        <f t="shared" si="900"/>
        <v>0.1955370952795957</v>
      </c>
      <c r="R616" s="13">
        <f t="shared" si="901"/>
        <v>5.2514152243026786E-3</v>
      </c>
      <c r="S616" s="13">
        <f t="shared" si="902"/>
        <v>1.0332236507794915E-2</v>
      </c>
      <c r="T616" s="13">
        <f t="shared" si="903"/>
        <v>6.3566272731315807E-2</v>
      </c>
      <c r="U616" s="13">
        <f t="shared" si="904"/>
        <v>1.0417184273893798E-2</v>
      </c>
      <c r="V616" s="13">
        <f t="shared" si="905"/>
        <v>7.4032668633663599E-4</v>
      </c>
      <c r="W616" s="13">
        <f t="shared" si="906"/>
        <v>0.12929504821753127</v>
      </c>
      <c r="X616" s="13">
        <f t="shared" si="907"/>
        <v>4.2031944302191197E-2</v>
      </c>
      <c r="Y616" s="13">
        <f t="shared" si="908"/>
        <v>6.8319876367197016E-3</v>
      </c>
      <c r="Z616" s="13">
        <f t="shared" si="909"/>
        <v>5.6905296647352058E-4</v>
      </c>
      <c r="AA616" s="13">
        <f t="shared" si="910"/>
        <v>1.1288251566791173E-3</v>
      </c>
      <c r="AB616" s="13">
        <f t="shared" si="911"/>
        <v>1.1196200612469071E-3</v>
      </c>
      <c r="AC616" s="13">
        <f t="shared" si="912"/>
        <v>2.9838363279323969E-5</v>
      </c>
      <c r="AD616" s="13">
        <f t="shared" si="913"/>
        <v>6.4120350679509316E-2</v>
      </c>
      <c r="AE616" s="13">
        <f t="shared" si="914"/>
        <v>2.0844595717724252E-2</v>
      </c>
      <c r="AF616" s="13">
        <f t="shared" si="915"/>
        <v>3.3881378223202599E-3</v>
      </c>
      <c r="AG616" s="13">
        <f t="shared" si="916"/>
        <v>3.6714481644678856E-4</v>
      </c>
      <c r="AH616" s="13">
        <f t="shared" si="917"/>
        <v>4.6247715828162255E-5</v>
      </c>
      <c r="AI616" s="13">
        <f t="shared" si="918"/>
        <v>9.1741170227615032E-5</v>
      </c>
      <c r="AJ616" s="13">
        <f t="shared" si="919"/>
        <v>9.099305948432487E-5</v>
      </c>
      <c r="AK616" s="13">
        <f t="shared" si="920"/>
        <v>6.0167366180130355E-5</v>
      </c>
      <c r="AL616" s="13">
        <f t="shared" si="921"/>
        <v>7.6967355271291947E-7</v>
      </c>
      <c r="AM616" s="13">
        <f t="shared" si="922"/>
        <v>2.5438990451334409E-2</v>
      </c>
      <c r="AN616" s="13">
        <f t="shared" si="923"/>
        <v>8.2698467148990228E-3</v>
      </c>
      <c r="AO616" s="13">
        <f t="shared" si="924"/>
        <v>1.3442035920953519E-3</v>
      </c>
      <c r="AP616" s="13">
        <f t="shared" si="925"/>
        <v>1.4566036181756973E-4</v>
      </c>
      <c r="AQ616" s="13">
        <f t="shared" si="926"/>
        <v>1.1838017579475572E-5</v>
      </c>
      <c r="AR616" s="13">
        <f t="shared" si="927"/>
        <v>3.0068922864275777E-6</v>
      </c>
      <c r="AS616" s="13">
        <f t="shared" si="928"/>
        <v>5.9647446833963261E-6</v>
      </c>
      <c r="AT616" s="13">
        <f t="shared" si="929"/>
        <v>5.9161046936560549E-6</v>
      </c>
      <c r="AU616" s="13">
        <f t="shared" si="930"/>
        <v>3.9119075617466345E-6</v>
      </c>
      <c r="AV616" s="13">
        <f t="shared" si="931"/>
        <v>1.9400037986219467E-6</v>
      </c>
      <c r="AW616" s="13">
        <f t="shared" si="932"/>
        <v>1.378718611432824E-8</v>
      </c>
      <c r="AX616" s="13">
        <f t="shared" si="933"/>
        <v>8.4105153866265367E-3</v>
      </c>
      <c r="AY616" s="13">
        <f t="shared" si="934"/>
        <v>2.7341365284821156E-3</v>
      </c>
      <c r="AZ616" s="13">
        <f t="shared" si="935"/>
        <v>4.4441405863586804E-4</v>
      </c>
      <c r="BA616" s="13">
        <f t="shared" si="936"/>
        <v>4.8157520898161146E-5</v>
      </c>
      <c r="BB616" s="13">
        <f t="shared" si="937"/>
        <v>3.9138278380112402E-6</v>
      </c>
      <c r="BC616" s="13">
        <f t="shared" si="938"/>
        <v>2.5446572929673623E-7</v>
      </c>
      <c r="BD616" s="13">
        <f t="shared" si="939"/>
        <v>1.629161761518458E-7</v>
      </c>
      <c r="BE616" s="13">
        <f t="shared" si="940"/>
        <v>3.2317532620880823E-7</v>
      </c>
      <c r="BF616" s="13">
        <f t="shared" si="941"/>
        <v>3.2053996704668652E-7</v>
      </c>
      <c r="BG616" s="13">
        <f t="shared" si="942"/>
        <v>2.1195073208838812E-7</v>
      </c>
      <c r="BH616" s="13">
        <f t="shared" si="943"/>
        <v>1.051111814075138E-7</v>
      </c>
      <c r="BI616" s="13">
        <f t="shared" si="944"/>
        <v>4.170161753355347E-8</v>
      </c>
      <c r="BJ616" s="14">
        <f t="shared" si="945"/>
        <v>0.76997923593074424</v>
      </c>
      <c r="BK616" s="14">
        <f t="shared" si="946"/>
        <v>0.17730898733623934</v>
      </c>
      <c r="BL616" s="14">
        <f t="shared" si="947"/>
        <v>5.0536001834536021E-2</v>
      </c>
      <c r="BM616" s="14">
        <f t="shared" si="948"/>
        <v>0.40194633468588198</v>
      </c>
      <c r="BN616" s="14">
        <f t="shared" si="949"/>
        <v>0.59371282064081543</v>
      </c>
    </row>
    <row r="617" spans="1:66" x14ac:dyDescent="0.25">
      <c r="A617" t="s">
        <v>338</v>
      </c>
      <c r="B617" t="s">
        <v>85</v>
      </c>
      <c r="C617" t="s">
        <v>81</v>
      </c>
      <c r="D617" s="11">
        <v>44433</v>
      </c>
      <c r="E617" s="10">
        <f>VLOOKUP(A617,home!$A$2:$E$405,3,FALSE)</f>
        <v>1.3308</v>
      </c>
      <c r="F617" s="10">
        <f>VLOOKUP(B617,home!$B$2:$E$405,3,FALSE)</f>
        <v>1.3775999999999999</v>
      </c>
      <c r="G617" s="10">
        <f>VLOOKUP(C617,away!$B$2:$E$405,4,FALSE)</f>
        <v>1.5028999999999999</v>
      </c>
      <c r="H617" s="10">
        <f>VLOOKUP(A617,away!$A$2:$E$405,3,FALSE)</f>
        <v>0.86150000000000004</v>
      </c>
      <c r="I617" s="10">
        <f>VLOOKUP(C617,away!$B$2:$E$405,3,FALSE)</f>
        <v>0.46429999999999999</v>
      </c>
      <c r="J617" s="10">
        <f>VLOOKUP(B617,home!$B$2:$E$405,4,FALSE)</f>
        <v>1.5477000000000001</v>
      </c>
      <c r="K617" s="12">
        <f t="shared" si="894"/>
        <v>2.7552817192319998</v>
      </c>
      <c r="L617" s="12">
        <f t="shared" si="895"/>
        <v>0.61907141026500001</v>
      </c>
      <c r="M617" s="13">
        <f t="shared" si="896"/>
        <v>3.4240260163753429E-2</v>
      </c>
      <c r="N617" s="13">
        <f t="shared" si="897"/>
        <v>9.4341562890937508E-2</v>
      </c>
      <c r="O617" s="13">
        <f t="shared" si="898"/>
        <v>2.1197166147415333E-2</v>
      </c>
      <c r="P617" s="13">
        <f t="shared" si="899"/>
        <v>5.8404164385496872E-2</v>
      </c>
      <c r="Q617" s="13">
        <f t="shared" si="900"/>
        <v>0.12996879179858811</v>
      </c>
      <c r="R617" s="13">
        <f t="shared" si="901"/>
        <v>6.5612797702509634E-3</v>
      </c>
      <c r="S617" s="13">
        <f t="shared" si="902"/>
        <v>2.4905231453082377E-2</v>
      </c>
      <c r="T617" s="13">
        <f t="shared" si="903"/>
        <v>8.0459963229190093E-2</v>
      </c>
      <c r="U617" s="13">
        <f t="shared" si="904"/>
        <v>1.8078174205739216E-2</v>
      </c>
      <c r="V617" s="13">
        <f t="shared" si="905"/>
        <v>4.7201394722282382E-3</v>
      </c>
      <c r="W617" s="13">
        <f t="shared" si="906"/>
        <v>0.11936687870443986</v>
      </c>
      <c r="X617" s="13">
        <f t="shared" si="907"/>
        <v>7.3896621938488782E-2</v>
      </c>
      <c r="Y617" s="13">
        <f t="shared" si="908"/>
        <v>2.2873642978639891E-2</v>
      </c>
      <c r="Z617" s="13">
        <f t="shared" si="909"/>
        <v>1.3539669068374932E-3</v>
      </c>
      <c r="AA617" s="13">
        <f t="shared" si="910"/>
        <v>3.7305602668544417E-3</v>
      </c>
      <c r="AB617" s="13">
        <f t="shared" si="911"/>
        <v>5.1393722528786483E-3</v>
      </c>
      <c r="AC617" s="13">
        <f t="shared" si="912"/>
        <v>5.0320112993460745E-4</v>
      </c>
      <c r="AD617" s="13">
        <f t="shared" si="913"/>
        <v>8.2222344694031682E-2</v>
      </c>
      <c r="AE617" s="13">
        <f t="shared" si="914"/>
        <v>5.0901502885029135E-2</v>
      </c>
      <c r="AF617" s="13">
        <f t="shared" si="915"/>
        <v>1.5755832587821476E-2</v>
      </c>
      <c r="AG617" s="13">
        <f t="shared" si="916"/>
        <v>3.251328500013962E-3</v>
      </c>
      <c r="AH617" s="13">
        <f t="shared" si="917"/>
        <v>2.095505506170066E-4</v>
      </c>
      <c r="AI617" s="13">
        <f t="shared" si="918"/>
        <v>5.7737080137003815E-4</v>
      </c>
      <c r="AJ617" s="13">
        <f t="shared" si="919"/>
        <v>7.9540960711659838E-4</v>
      </c>
      <c r="AK617" s="13">
        <f t="shared" si="920"/>
        <v>7.3052584992995681E-4</v>
      </c>
      <c r="AL617" s="13">
        <f t="shared" si="921"/>
        <v>3.4332731551823522E-5</v>
      </c>
      <c r="AM617" s="13">
        <f t="shared" si="922"/>
        <v>4.5309144649571538E-2</v>
      </c>
      <c r="AN617" s="13">
        <f t="shared" si="923"/>
        <v>2.8049596076111131E-2</v>
      </c>
      <c r="AO617" s="13">
        <f t="shared" si="924"/>
        <v>8.6823515001008631E-3</v>
      </c>
      <c r="AP617" s="13">
        <f t="shared" si="925"/>
        <v>1.7916651958612936E-3</v>
      </c>
      <c r="AQ617" s="13">
        <f t="shared" si="926"/>
        <v>2.7729217488114196E-4</v>
      </c>
      <c r="AR617" s="13">
        <f t="shared" si="927"/>
        <v>2.5945350978455517E-5</v>
      </c>
      <c r="AS617" s="13">
        <f t="shared" si="928"/>
        <v>7.1486751249996564E-5</v>
      </c>
      <c r="AT617" s="13">
        <f t="shared" si="929"/>
        <v>9.8483069443200456E-5</v>
      </c>
      <c r="AU617" s="13">
        <f t="shared" si="930"/>
        <v>9.0449533630235243E-5</v>
      </c>
      <c r="AV617" s="13">
        <f t="shared" si="931"/>
        <v>6.2303486631111807E-5</v>
      </c>
      <c r="AW617" s="13">
        <f t="shared" si="932"/>
        <v>1.6267192867938733E-6</v>
      </c>
      <c r="AX617" s="13">
        <f t="shared" si="933"/>
        <v>2.0806576327833795E-2</v>
      </c>
      <c r="AY617" s="13">
        <f t="shared" si="934"/>
        <v>1.2880756550058433E-2</v>
      </c>
      <c r="AZ617" s="13">
        <f t="shared" si="935"/>
        <v>3.987054061362405E-3</v>
      </c>
      <c r="BA617" s="13">
        <f t="shared" si="936"/>
        <v>8.2275706019014001E-4</v>
      </c>
      <c r="BB617" s="13">
        <f t="shared" si="937"/>
        <v>1.273363433893488E-4</v>
      </c>
      <c r="BC617" s="13">
        <f t="shared" si="938"/>
        <v>1.5766057936006498E-5</v>
      </c>
      <c r="BD617" s="13">
        <f t="shared" si="939"/>
        <v>2.6770041700088092E-6</v>
      </c>
      <c r="BE617" s="13">
        <f t="shared" si="940"/>
        <v>7.3759006519331049E-6</v>
      </c>
      <c r="BF617" s="13">
        <f t="shared" si="941"/>
        <v>1.0161342114571339E-5</v>
      </c>
      <c r="BG617" s="13">
        <f t="shared" si="942"/>
        <v>9.3324533903802133E-6</v>
      </c>
      <c r="BH617" s="13">
        <f t="shared" si="943"/>
        <v>6.4283845555248268E-6</v>
      </c>
      <c r="BI617" s="13">
        <f t="shared" si="944"/>
        <v>3.5424020900061752E-6</v>
      </c>
      <c r="BJ617" s="14">
        <f t="shared" si="945"/>
        <v>0.79578876620447658</v>
      </c>
      <c r="BK617" s="14">
        <f t="shared" si="946"/>
        <v>0.13568808588610579</v>
      </c>
      <c r="BL617" s="14">
        <f t="shared" si="947"/>
        <v>5.7407595131077627E-2</v>
      </c>
      <c r="BM617" s="14">
        <f t="shared" si="948"/>
        <v>0.63264605914128358</v>
      </c>
      <c r="BN617" s="14">
        <f t="shared" si="949"/>
        <v>0.34471322515644215</v>
      </c>
    </row>
    <row r="618" spans="1:66" x14ac:dyDescent="0.25">
      <c r="A618" t="s">
        <v>338</v>
      </c>
      <c r="B618" t="s">
        <v>83</v>
      </c>
      <c r="C618" t="s">
        <v>96</v>
      </c>
      <c r="D618" s="11">
        <v>44433</v>
      </c>
      <c r="E618" s="10">
        <f>VLOOKUP(A618,home!$A$2:$E$405,3,FALSE)</f>
        <v>1.3308</v>
      </c>
      <c r="F618" s="10">
        <f>VLOOKUP(B618,home!$B$2:$E$405,3,FALSE)</f>
        <v>0.75139999999999996</v>
      </c>
      <c r="G618" s="10">
        <f>VLOOKUP(C618,away!$B$2:$E$405,4,FALSE)</f>
        <v>0.75139999999999996</v>
      </c>
      <c r="H618" s="10">
        <f>VLOOKUP(A618,away!$A$2:$E$405,3,FALSE)</f>
        <v>0.86150000000000004</v>
      </c>
      <c r="I618" s="10">
        <f>VLOOKUP(C618,away!$B$2:$E$405,3,FALSE)</f>
        <v>0.29020000000000001</v>
      </c>
      <c r="J618" s="10">
        <f>VLOOKUP(B618,home!$B$2:$E$405,4,FALSE)</f>
        <v>0.77380000000000004</v>
      </c>
      <c r="K618" s="12">
        <f t="shared" si="894"/>
        <v>0.75137228836799996</v>
      </c>
      <c r="L618" s="12">
        <f t="shared" si="895"/>
        <v>0.19345564874000004</v>
      </c>
      <c r="M618" s="13">
        <f t="shared" si="896"/>
        <v>0.38874645398666718</v>
      </c>
      <c r="N618" s="13">
        <f t="shared" si="897"/>
        <v>0.29209331272690753</v>
      </c>
      <c r="O618" s="13">
        <f t="shared" si="898"/>
        <v>7.5205197451365266E-2</v>
      </c>
      <c r="P618" s="13">
        <f t="shared" si="899"/>
        <v>5.6507101306199597E-2</v>
      </c>
      <c r="Q618" s="13">
        <f t="shared" si="900"/>
        <v>0.10973541040030317</v>
      </c>
      <c r="R618" s="13">
        <f t="shared" si="901"/>
        <v>7.2744351307868311E-3</v>
      </c>
      <c r="S618" s="13">
        <f t="shared" si="902"/>
        <v>2.0534286970876237E-3</v>
      </c>
      <c r="T618" s="13">
        <f t="shared" si="903"/>
        <v>2.1228935008740794E-2</v>
      </c>
      <c r="U618" s="13">
        <f t="shared" si="904"/>
        <v>5.4658089708038721E-3</v>
      </c>
      <c r="V618" s="13">
        <f t="shared" si="905"/>
        <v>3.3164519279124186E-5</v>
      </c>
      <c r="W618" s="13">
        <f t="shared" si="906"/>
        <v>2.7484048809159146E-2</v>
      </c>
      <c r="X618" s="13">
        <f t="shared" si="907"/>
        <v>5.3169444923777068E-3</v>
      </c>
      <c r="Y618" s="13">
        <f t="shared" si="908"/>
        <v>5.1429647304374959E-4</v>
      </c>
      <c r="Z618" s="13">
        <f t="shared" si="909"/>
        <v>4.6909352248113791E-4</v>
      </c>
      <c r="AA618" s="13">
        <f t="shared" si="910"/>
        <v>3.5246387344525841E-4</v>
      </c>
      <c r="AB618" s="13">
        <f t="shared" si="911"/>
        <v>1.3241579357880644E-4</v>
      </c>
      <c r="AC618" s="13">
        <f t="shared" si="912"/>
        <v>3.0129388182489253E-7</v>
      </c>
      <c r="AD618" s="13">
        <f t="shared" si="913"/>
        <v>5.1626881618389263E-3</v>
      </c>
      <c r="AE618" s="13">
        <f t="shared" si="914"/>
        <v>9.9875118759086751E-4</v>
      </c>
      <c r="AF618" s="13">
        <f t="shared" si="915"/>
        <v>9.6607029462618372E-5</v>
      </c>
      <c r="AG618" s="13">
        <f t="shared" si="916"/>
        <v>6.2297251858450458E-6</v>
      </c>
      <c r="AH618" s="13">
        <f t="shared" si="917"/>
        <v>2.2687197927830072E-5</v>
      </c>
      <c r="AI618" s="13">
        <f t="shared" si="918"/>
        <v>1.7046531823691428E-5</v>
      </c>
      <c r="AJ618" s="13">
        <f t="shared" si="919"/>
        <v>6.4041458125524814E-6</v>
      </c>
      <c r="AK618" s="13">
        <f t="shared" si="920"/>
        <v>1.6039658980733012E-6</v>
      </c>
      <c r="AL618" s="13">
        <f t="shared" si="921"/>
        <v>1.7518095641640267E-9</v>
      </c>
      <c r="AM618" s="13">
        <f t="shared" si="922"/>
        <v>7.7582016365825978E-4</v>
      </c>
      <c r="AN618" s="13">
        <f t="shared" si="923"/>
        <v>1.5008679306608162E-4</v>
      </c>
      <c r="AO618" s="13">
        <f t="shared" si="924"/>
        <v>1.4517568959952477E-5</v>
      </c>
      <c r="AP618" s="13">
        <f t="shared" si="925"/>
        <v>9.3616857375843156E-7</v>
      </c>
      <c r="AQ618" s="13">
        <f t="shared" si="926"/>
        <v>4.5276774691609472E-8</v>
      </c>
      <c r="AR618" s="13">
        <f t="shared" si="927"/>
        <v>8.7779331864423102E-7</v>
      </c>
      <c r="AS618" s="13">
        <f t="shared" si="928"/>
        <v>6.5954957454385682E-7</v>
      </c>
      <c r="AT618" s="13">
        <f t="shared" si="929"/>
        <v>2.4778363655857918E-7</v>
      </c>
      <c r="AU618" s="13">
        <f t="shared" si="930"/>
        <v>6.205925267372151E-8</v>
      </c>
      <c r="AV618" s="13">
        <f t="shared" si="931"/>
        <v>1.1657400673965509E-8</v>
      </c>
      <c r="AW618" s="13">
        <f t="shared" si="932"/>
        <v>7.0732821337395517E-12</v>
      </c>
      <c r="AX618" s="13">
        <f t="shared" si="933"/>
        <v>9.7154961954990462E-5</v>
      </c>
      <c r="AY618" s="13">
        <f t="shared" si="934"/>
        <v>1.8795176193312699E-5</v>
      </c>
      <c r="AZ618" s="13">
        <f t="shared" si="935"/>
        <v>1.8180165018299557E-6</v>
      </c>
      <c r="BA618" s="13">
        <f t="shared" si="936"/>
        <v>1.1723518726051321E-7</v>
      </c>
      <c r="BB618" s="13">
        <f t="shared" si="937"/>
        <v>5.6699523016594907E-9</v>
      </c>
      <c r="BC618" s="13">
        <f t="shared" si="938"/>
        <v>2.1937686016847882E-10</v>
      </c>
      <c r="BD618" s="13">
        <f t="shared" si="939"/>
        <v>2.830234598632619E-8</v>
      </c>
      <c r="BE618" s="13">
        <f t="shared" si="940"/>
        <v>2.1265598469928788E-8</v>
      </c>
      <c r="BF618" s="13">
        <f t="shared" si="941"/>
        <v>7.9891906929327153E-9</v>
      </c>
      <c r="BG618" s="13">
        <f t="shared" si="942"/>
        <v>2.0009521643857276E-9</v>
      </c>
      <c r="BH618" s="13">
        <f t="shared" si="943"/>
        <v>3.7586500166735155E-10</v>
      </c>
      <c r="BI618" s="13">
        <f t="shared" si="944"/>
        <v>5.6482909284048039E-11</v>
      </c>
      <c r="BJ618" s="14">
        <f t="shared" si="945"/>
        <v>0.46369652126480959</v>
      </c>
      <c r="BK618" s="14">
        <f t="shared" si="946"/>
        <v>0.44735924673111832</v>
      </c>
      <c r="BL618" s="14">
        <f t="shared" si="947"/>
        <v>8.8479981895060511E-2</v>
      </c>
      <c r="BM618" s="14">
        <f t="shared" si="948"/>
        <v>7.0424137242119905E-2</v>
      </c>
      <c r="BN618" s="14">
        <f t="shared" si="949"/>
        <v>0.92956191100222962</v>
      </c>
    </row>
    <row r="619" spans="1:66" x14ac:dyDescent="0.25">
      <c r="A619" t="s">
        <v>343</v>
      </c>
      <c r="B619" t="s">
        <v>177</v>
      </c>
      <c r="C619" t="s">
        <v>184</v>
      </c>
      <c r="D619" s="11">
        <v>44433</v>
      </c>
      <c r="E619" s="10">
        <f>VLOOKUP(A619,home!$A$2:$E$405,3,FALSE)</f>
        <v>1.29</v>
      </c>
      <c r="F619" s="10">
        <f>VLOOKUP(B619,home!$B$2:$E$405,3,FALSE)</f>
        <v>0.99670000000000003</v>
      </c>
      <c r="G619" s="10">
        <f>VLOOKUP(C619,away!$B$2:$E$405,4,FALSE)</f>
        <v>0.3876</v>
      </c>
      <c r="H619" s="10">
        <f>VLOOKUP(A619,away!$A$2:$E$405,3,FALSE)</f>
        <v>1.1041000000000001</v>
      </c>
      <c r="I619" s="10">
        <f>VLOOKUP(C619,away!$B$2:$E$405,3,FALSE)</f>
        <v>2.0055000000000001</v>
      </c>
      <c r="J619" s="10">
        <f>VLOOKUP(B619,home!$B$2:$E$405,4,FALSE)</f>
        <v>0.84099999999999997</v>
      </c>
      <c r="K619" s="12">
        <f t="shared" si="894"/>
        <v>0.49835398680000004</v>
      </c>
      <c r="L619" s="12">
        <f t="shared" si="895"/>
        <v>1.8622032145500003</v>
      </c>
      <c r="M619" s="13">
        <f t="shared" si="896"/>
        <v>9.4367626775229266E-2</v>
      </c>
      <c r="N619" s="13">
        <f t="shared" si="897"/>
        <v>4.7028483028289936E-2</v>
      </c>
      <c r="O619" s="13">
        <f t="shared" si="898"/>
        <v>0.17573169793028659</v>
      </c>
      <c r="P619" s="13">
        <f t="shared" si="899"/>
        <v>8.7576592270691631E-2</v>
      </c>
      <c r="Q619" s="13">
        <f t="shared" si="900"/>
        <v>1.1718416005152213E-2</v>
      </c>
      <c r="R619" s="13">
        <f t="shared" si="901"/>
        <v>0.16362406639205471</v>
      </c>
      <c r="S619" s="13">
        <f t="shared" si="902"/>
        <v>2.0318566270652979E-2</v>
      </c>
      <c r="T619" s="13">
        <f t="shared" si="903"/>
        <v>2.1822071954228622E-2</v>
      </c>
      <c r="U619" s="13">
        <f t="shared" si="904"/>
        <v>8.154270582290836E-2</v>
      </c>
      <c r="V619" s="13">
        <f t="shared" si="905"/>
        <v>2.0951521130915468E-3</v>
      </c>
      <c r="W619" s="13">
        <f t="shared" si="906"/>
        <v>1.9466397783828454E-3</v>
      </c>
      <c r="X619" s="13">
        <f t="shared" si="907"/>
        <v>3.6250388528754345E-3</v>
      </c>
      <c r="Y619" s="13">
        <f t="shared" si="908"/>
        <v>3.3752795023466405E-3</v>
      </c>
      <c r="Z619" s="13">
        <f t="shared" si="909"/>
        <v>0.101567087471009</v>
      </c>
      <c r="AA619" s="13">
        <f t="shared" si="910"/>
        <v>5.0616362968841665E-2</v>
      </c>
      <c r="AB619" s="13">
        <f t="shared" si="911"/>
        <v>1.2612433141419065E-2</v>
      </c>
      <c r="AC619" s="13">
        <f t="shared" si="912"/>
        <v>1.215235885331309E-4</v>
      </c>
      <c r="AD619" s="13">
        <f t="shared" si="913"/>
        <v>2.4252892360513987E-4</v>
      </c>
      <c r="AE619" s="13">
        <f t="shared" si="914"/>
        <v>4.5163814115884284E-4</v>
      </c>
      <c r="AF619" s="13">
        <f t="shared" si="915"/>
        <v>4.2052099913969206E-4</v>
      </c>
      <c r="AG619" s="13">
        <f t="shared" si="916"/>
        <v>2.6103185212790421E-4</v>
      </c>
      <c r="AH619" s="13">
        <f t="shared" si="917"/>
        <v>4.7284639195248508E-2</v>
      </c>
      <c r="AI619" s="13">
        <f t="shared" si="918"/>
        <v>2.3564488457351641E-2</v>
      </c>
      <c r="AJ619" s="13">
        <f t="shared" si="919"/>
        <v>5.871728384811886E-3</v>
      </c>
      <c r="AK619" s="13">
        <f t="shared" si="920"/>
        <v>9.7539974999257624E-4</v>
      </c>
      <c r="AL619" s="13">
        <f t="shared" si="921"/>
        <v>4.5111325262365936E-6</v>
      </c>
      <c r="AM619" s="13">
        <f t="shared" si="922"/>
        <v>2.417305119858683E-5</v>
      </c>
      <c r="AN619" s="13">
        <f t="shared" si="923"/>
        <v>4.5015133647490124E-5</v>
      </c>
      <c r="AO619" s="13">
        <f t="shared" si="924"/>
        <v>4.1913663290877006E-5</v>
      </c>
      <c r="AP619" s="13">
        <f t="shared" si="925"/>
        <v>2.601725283794584E-5</v>
      </c>
      <c r="AQ619" s="13">
        <f t="shared" si="926"/>
        <v>1.2112352967145717E-5</v>
      </c>
      <c r="AR619" s="13">
        <f t="shared" si="927"/>
        <v>1.7610721421645728E-2</v>
      </c>
      <c r="AS619" s="13">
        <f t="shared" si="928"/>
        <v>8.7763732309013125E-3</v>
      </c>
      <c r="AT619" s="13">
        <f t="shared" si="929"/>
        <v>2.1868702946322327E-3</v>
      </c>
      <c r="AU619" s="13">
        <f t="shared" si="930"/>
        <v>3.6327850998148806E-4</v>
      </c>
      <c r="AV619" s="13">
        <f t="shared" si="931"/>
        <v>4.5260323442009541E-5</v>
      </c>
      <c r="AW619" s="13">
        <f t="shared" si="932"/>
        <v>1.1629153256782504E-7</v>
      </c>
      <c r="AX619" s="13">
        <f t="shared" si="933"/>
        <v>2.0077894063227094E-6</v>
      </c>
      <c r="AY619" s="13">
        <f t="shared" si="934"/>
        <v>3.7389118865935859E-6</v>
      </c>
      <c r="AZ619" s="13">
        <f t="shared" si="935"/>
        <v>3.4813068670668919E-6</v>
      </c>
      <c r="BA619" s="13">
        <f t="shared" si="936"/>
        <v>2.1609669462289859E-6</v>
      </c>
      <c r="BB619" s="13">
        <f t="shared" si="937"/>
        <v>1.0060398984509788E-6</v>
      </c>
      <c r="BC619" s="13">
        <f t="shared" si="938"/>
        <v>3.7469014657219339E-7</v>
      </c>
      <c r="BD619" s="13">
        <f t="shared" si="939"/>
        <v>5.4657903403222113E-3</v>
      </c>
      <c r="BE619" s="13">
        <f t="shared" si="940"/>
        <v>2.7238984071125028E-3</v>
      </c>
      <c r="BF619" s="13">
        <f t="shared" si="941"/>
        <v>6.7873281541134254E-4</v>
      </c>
      <c r="BG619" s="13">
        <f t="shared" si="942"/>
        <v>1.1274973484407705E-4</v>
      </c>
      <c r="BH619" s="13">
        <f t="shared" si="943"/>
        <v>1.4047319967547169E-5</v>
      </c>
      <c r="BI619" s="13">
        <f t="shared" si="944"/>
        <v>1.4001075819364765E-6</v>
      </c>
      <c r="BJ619" s="14">
        <f t="shared" si="945"/>
        <v>9.1053650196400576E-2</v>
      </c>
      <c r="BK619" s="14">
        <f t="shared" si="946"/>
        <v>0.20448771106261138</v>
      </c>
      <c r="BL619" s="14">
        <f t="shared" si="947"/>
        <v>0.59980264454875754</v>
      </c>
      <c r="BM619" s="14">
        <f t="shared" si="948"/>
        <v>0.4168605882567199</v>
      </c>
      <c r="BN619" s="14">
        <f t="shared" si="949"/>
        <v>0.58004688240170432</v>
      </c>
    </row>
    <row r="620" spans="1:66" x14ac:dyDescent="0.25">
      <c r="A620" t="s">
        <v>343</v>
      </c>
      <c r="B620" t="s">
        <v>178</v>
      </c>
      <c r="C620" t="s">
        <v>190</v>
      </c>
      <c r="D620" s="11">
        <v>44433</v>
      </c>
      <c r="E620" s="10">
        <f>VLOOKUP(A620,home!$A$2:$E$405,3,FALSE)</f>
        <v>1.29</v>
      </c>
      <c r="F620" s="10">
        <f>VLOOKUP(B620,home!$B$2:$E$405,3,FALSE)</f>
        <v>1.1073999999999999</v>
      </c>
      <c r="G620" s="10">
        <f>VLOOKUP(C620,away!$B$2:$E$405,4,FALSE)</f>
        <v>1.3119000000000001</v>
      </c>
      <c r="H620" s="10">
        <f>VLOOKUP(A620,away!$A$2:$E$405,3,FALSE)</f>
        <v>1.1041000000000001</v>
      </c>
      <c r="I620" s="10">
        <f>VLOOKUP(C620,away!$B$2:$E$405,3,FALSE)</f>
        <v>1.2541</v>
      </c>
      <c r="J620" s="10">
        <f>VLOOKUP(B620,home!$B$2:$E$405,4,FALSE)</f>
        <v>1.1645000000000001</v>
      </c>
      <c r="K620" s="12">
        <f t="shared" si="894"/>
        <v>1.8741094973999999</v>
      </c>
      <c r="L620" s="12">
        <f t="shared" si="895"/>
        <v>1.6124270327450001</v>
      </c>
      <c r="M620" s="13">
        <f t="shared" si="896"/>
        <v>3.0606694172405881E-2</v>
      </c>
      <c r="N620" s="13">
        <f t="shared" si="897"/>
        <v>5.7360296232523082E-2</v>
      </c>
      <c r="O620" s="13">
        <f t="shared" si="898"/>
        <v>4.9351061066546111E-2</v>
      </c>
      <c r="P620" s="13">
        <f t="shared" si="899"/>
        <v>9.2489292251581423E-2</v>
      </c>
      <c r="Q620" s="13">
        <f t="shared" si="900"/>
        <v>5.3749737971524478E-2</v>
      </c>
      <c r="R620" s="13">
        <f t="shared" si="901"/>
        <v>3.9787492479174125E-2</v>
      </c>
      <c r="S620" s="13">
        <f t="shared" si="902"/>
        <v>6.9872534526374333E-2</v>
      </c>
      <c r="T620" s="13">
        <f t="shared" si="903"/>
        <v>8.6667530508246493E-2</v>
      </c>
      <c r="U620" s="13">
        <f t="shared" si="904"/>
        <v>7.4566117532951282E-2</v>
      </c>
      <c r="V620" s="13">
        <f t="shared" si="905"/>
        <v>2.3460594853915318E-2</v>
      </c>
      <c r="W620" s="13">
        <f t="shared" si="906"/>
        <v>3.3577631471731817E-2</v>
      </c>
      <c r="X620" s="13">
        <f t="shared" si="907"/>
        <v>5.4141480680569669E-2</v>
      </c>
      <c r="Y620" s="13">
        <f t="shared" si="908"/>
        <v>4.3649593521095854E-2</v>
      </c>
      <c r="Z620" s="13">
        <f t="shared" si="909"/>
        <v>2.1384809479519578E-2</v>
      </c>
      <c r="AA620" s="13">
        <f t="shared" si="910"/>
        <v>4.0077474545657188E-2</v>
      </c>
      <c r="AB620" s="13">
        <f t="shared" si="911"/>
        <v>3.755478783891144E-2</v>
      </c>
      <c r="AC620" s="13">
        <f t="shared" si="912"/>
        <v>4.4309216343674891E-3</v>
      </c>
      <c r="AD620" s="13">
        <f t="shared" si="913"/>
        <v>1.5732039510342428E-2</v>
      </c>
      <c r="AE620" s="13">
        <f t="shared" si="914"/>
        <v>2.5366765786688547E-2</v>
      </c>
      <c r="AF620" s="13">
        <f t="shared" si="915"/>
        <v>2.0451029443883804E-2</v>
      </c>
      <c r="AG620" s="13">
        <f t="shared" si="916"/>
        <v>1.0991930907594063E-2</v>
      </c>
      <c r="AH620" s="13">
        <f t="shared" si="917"/>
        <v>8.6203612237197285E-3</v>
      </c>
      <c r="AI620" s="13">
        <f t="shared" si="918"/>
        <v>1.6155500840391829E-2</v>
      </c>
      <c r="AJ620" s="13">
        <f t="shared" si="919"/>
        <v>1.5138588780116004E-2</v>
      </c>
      <c r="AK620" s="13">
        <f t="shared" si="920"/>
        <v>9.4571243366828282E-3</v>
      </c>
      <c r="AL620" s="13">
        <f t="shared" si="921"/>
        <v>5.3558584756186486E-4</v>
      </c>
      <c r="AM620" s="13">
        <f t="shared" si="922"/>
        <v>5.8967129319609608E-3</v>
      </c>
      <c r="AN620" s="13">
        <f t="shared" si="923"/>
        <v>9.5080193358308834E-3</v>
      </c>
      <c r="AO620" s="13">
        <f t="shared" si="924"/>
        <v>7.6654937024779393E-3</v>
      </c>
      <c r="AP620" s="13">
        <f t="shared" si="925"/>
        <v>4.1200164217373289E-3</v>
      </c>
      <c r="AQ620" s="13">
        <f t="shared" si="926"/>
        <v>1.6608064634406493E-3</v>
      </c>
      <c r="AR620" s="13">
        <f t="shared" si="927"/>
        <v>2.7799406938304929E-3</v>
      </c>
      <c r="AS620" s="13">
        <f t="shared" si="928"/>
        <v>5.2099132565164713E-3</v>
      </c>
      <c r="AT620" s="13">
        <f t="shared" si="929"/>
        <v>4.8819739573338411E-3</v>
      </c>
      <c r="AU620" s="13">
        <f t="shared" si="930"/>
        <v>3.0497845864996048E-3</v>
      </c>
      <c r="AV620" s="13">
        <f t="shared" si="931"/>
        <v>1.4289075646457597E-3</v>
      </c>
      <c r="AW620" s="13">
        <f t="shared" si="932"/>
        <v>4.4957445240507417E-5</v>
      </c>
      <c r="AX620" s="13">
        <f t="shared" si="933"/>
        <v>1.8418476182049037E-3</v>
      </c>
      <c r="AY620" s="13">
        <f t="shared" si="934"/>
        <v>2.969844889790579E-3</v>
      </c>
      <c r="AZ620" s="13">
        <f t="shared" si="935"/>
        <v>2.3943290916789628E-3</v>
      </c>
      <c r="BA620" s="13">
        <f t="shared" si="936"/>
        <v>1.2868936509036471E-3</v>
      </c>
      <c r="BB620" s="13">
        <f t="shared" si="937"/>
        <v>5.1875552774623709E-4</v>
      </c>
      <c r="BC620" s="13">
        <f t="shared" si="938"/>
        <v>1.6729108726478637E-4</v>
      </c>
      <c r="BD620" s="13">
        <f t="shared" si="939"/>
        <v>7.4707525402669674E-4</v>
      </c>
      <c r="BE620" s="13">
        <f t="shared" si="940"/>
        <v>1.4001008288439497E-3</v>
      </c>
      <c r="BF620" s="13">
        <f t="shared" si="941"/>
        <v>1.311971130327029E-3</v>
      </c>
      <c r="BG620" s="13">
        <f t="shared" si="942"/>
        <v>8.1959251855349947E-4</v>
      </c>
      <c r="BH620" s="13">
        <f t="shared" si="943"/>
        <v>3.8400153075477463E-4</v>
      </c>
      <c r="BI620" s="13">
        <f t="shared" si="944"/>
        <v>1.4393218316073234E-4</v>
      </c>
      <c r="BJ620" s="14">
        <f t="shared" si="945"/>
        <v>0.43971804675523701</v>
      </c>
      <c r="BK620" s="14">
        <f t="shared" si="946"/>
        <v>0.2243654681759969</v>
      </c>
      <c r="BL620" s="14">
        <f t="shared" si="947"/>
        <v>0.3128657021486434</v>
      </c>
      <c r="BM620" s="14">
        <f t="shared" si="948"/>
        <v>0.67206456494109146</v>
      </c>
      <c r="BN620" s="14">
        <f t="shared" si="949"/>
        <v>0.32334457417375512</v>
      </c>
    </row>
    <row r="621" spans="1:66" x14ac:dyDescent="0.25">
      <c r="A621" t="s">
        <v>343</v>
      </c>
      <c r="B621" t="s">
        <v>181</v>
      </c>
      <c r="C621" t="s">
        <v>185</v>
      </c>
      <c r="D621" s="11">
        <v>44433</v>
      </c>
      <c r="E621" s="10">
        <f>VLOOKUP(A621,home!$A$2:$E$405,3,FALSE)</f>
        <v>1.29</v>
      </c>
      <c r="F621" s="10">
        <f>VLOOKUP(B621,home!$B$2:$E$405,3,FALSE)</f>
        <v>1.2735000000000001</v>
      </c>
      <c r="G621" s="10">
        <f>VLOOKUP(C621,away!$B$2:$E$405,4,FALSE)</f>
        <v>0.60909999999999997</v>
      </c>
      <c r="H621" s="10">
        <f>VLOOKUP(A621,away!$A$2:$E$405,3,FALSE)</f>
        <v>1.1041000000000001</v>
      </c>
      <c r="I621" s="10">
        <f>VLOOKUP(C621,away!$B$2:$E$405,3,FALSE)</f>
        <v>1.0350999999999999</v>
      </c>
      <c r="J621" s="10">
        <f>VLOOKUP(B621,home!$B$2:$E$405,4,FALSE)</f>
        <v>1.2939000000000001</v>
      </c>
      <c r="K621" s="12">
        <f t="shared" si="894"/>
        <v>1.0006386165000001</v>
      </c>
      <c r="L621" s="12">
        <f t="shared" si="895"/>
        <v>1.4787386741489998</v>
      </c>
      <c r="M621" s="13">
        <f t="shared" si="896"/>
        <v>8.379538952165283E-2</v>
      </c>
      <c r="N621" s="13">
        <f t="shared" si="897"/>
        <v>8.3848902640025286E-2</v>
      </c>
      <c r="O621" s="13">
        <f t="shared" si="898"/>
        <v>0.12391148320104792</v>
      </c>
      <c r="P621" s="13">
        <f t="shared" si="899"/>
        <v>0.12399061511875958</v>
      </c>
      <c r="Q621" s="13">
        <f t="shared" si="900"/>
        <v>4.1951224966379048E-2</v>
      </c>
      <c r="R621" s="13">
        <f t="shared" si="901"/>
        <v>9.1616351190276835E-2</v>
      </c>
      <c r="S621" s="13">
        <f t="shared" si="902"/>
        <v>4.5866701990673941E-2</v>
      </c>
      <c r="T621" s="13">
        <f t="shared" si="903"/>
        <v>6.203489878570978E-2</v>
      </c>
      <c r="U621" s="13">
        <f t="shared" si="904"/>
        <v>9.1674858903816742E-2</v>
      </c>
      <c r="V621" s="13">
        <f t="shared" si="905"/>
        <v>7.5409089075412659E-3</v>
      </c>
      <c r="W621" s="13">
        <f t="shared" si="906"/>
        <v>1.39926719036126E-2</v>
      </c>
      <c r="X621" s="13">
        <f t="shared" si="907"/>
        <v>2.0691505098550059E-2</v>
      </c>
      <c r="Y621" s="13">
        <f t="shared" si="908"/>
        <v>1.5298664407788593E-2</v>
      </c>
      <c r="Z621" s="13">
        <f t="shared" si="909"/>
        <v>4.5158880563159705E-2</v>
      </c>
      <c r="AA621" s="13">
        <f t="shared" si="910"/>
        <v>4.5187719769408871E-2</v>
      </c>
      <c r="AB621" s="13">
        <f t="shared" si="911"/>
        <v>2.2608288696425494E-2</v>
      </c>
      <c r="AC621" s="13">
        <f t="shared" si="912"/>
        <v>6.9738467961815006E-4</v>
      </c>
      <c r="AD621" s="13">
        <f t="shared" si="913"/>
        <v>3.5004019636923336E-3</v>
      </c>
      <c r="AE621" s="13">
        <f t="shared" si="914"/>
        <v>5.1761797587789576E-3</v>
      </c>
      <c r="AF621" s="13">
        <f t="shared" si="915"/>
        <v>3.8271085968268428E-3</v>
      </c>
      <c r="AG621" s="13">
        <f t="shared" si="916"/>
        <v>1.8864311640986548E-3</v>
      </c>
      <c r="AH621" s="13">
        <f t="shared" si="917"/>
        <v>1.6694545792504959E-2</v>
      </c>
      <c r="AI621" s="13">
        <f t="shared" si="918"/>
        <v>1.6705207204908059E-2</v>
      </c>
      <c r="AJ621" s="13">
        <f t="shared" si="919"/>
        <v>8.3579377129325162E-3</v>
      </c>
      <c r="AK621" s="13">
        <f t="shared" si="920"/>
        <v>2.7877584099539896E-3</v>
      </c>
      <c r="AL621" s="13">
        <f t="shared" si="921"/>
        <v>4.1276330783287157E-5</v>
      </c>
      <c r="AM621" s="13">
        <f t="shared" si="922"/>
        <v>7.0052747562859613E-4</v>
      </c>
      <c r="AN621" s="13">
        <f t="shared" si="923"/>
        <v>1.0358970705159761E-3</v>
      </c>
      <c r="AO621" s="13">
        <f t="shared" si="924"/>
        <v>7.6591053030481381E-4</v>
      </c>
      <c r="AP621" s="13">
        <f t="shared" si="925"/>
        <v>3.7752717403323255E-4</v>
      </c>
      <c r="AQ621" s="13">
        <f t="shared" si="926"/>
        <v>1.3956600819628031E-4</v>
      </c>
      <c r="AR621" s="13">
        <f t="shared" si="927"/>
        <v>4.9373741021457055E-3</v>
      </c>
      <c r="AS621" s="13">
        <f t="shared" si="928"/>
        <v>4.9405271907140081E-3</v>
      </c>
      <c r="AT621" s="13">
        <f t="shared" si="929"/>
        <v>2.4718411464483485E-3</v>
      </c>
      <c r="AU621" s="13">
        <f t="shared" si="930"/>
        <v>8.244732349966165E-4</v>
      </c>
      <c r="AV621" s="13">
        <f t="shared" si="931"/>
        <v>2.0624993930207344E-4</v>
      </c>
      <c r="AW621" s="13">
        <f t="shared" si="932"/>
        <v>1.6965523842198129E-6</v>
      </c>
      <c r="AX621" s="13">
        <f t="shared" si="933"/>
        <v>1.1682914067220596E-4</v>
      </c>
      <c r="AY621" s="13">
        <f t="shared" si="934"/>
        <v>1.7275976857958485E-4</v>
      </c>
      <c r="AZ621" s="13">
        <f t="shared" si="935"/>
        <v>1.2773327556783167E-4</v>
      </c>
      <c r="BA621" s="13">
        <f t="shared" si="936"/>
        <v>6.2961378185961411E-5</v>
      </c>
      <c r="BB621" s="13">
        <f t="shared" si="937"/>
        <v>2.3275856225325595E-5</v>
      </c>
      <c r="BC621" s="13">
        <f t="shared" si="938"/>
        <v>6.883781754864136E-6</v>
      </c>
      <c r="BD621" s="13">
        <f t="shared" si="939"/>
        <v>1.2168476722640926E-3</v>
      </c>
      <c r="BE621" s="13">
        <f t="shared" si="940"/>
        <v>1.217624771265587E-3</v>
      </c>
      <c r="BF621" s="13">
        <f t="shared" si="941"/>
        <v>6.0920118326766295E-4</v>
      </c>
      <c r="BG621" s="13">
        <f t="shared" si="942"/>
        <v>2.031967430650391E-4</v>
      </c>
      <c r="BH621" s="13">
        <f t="shared" si="943"/>
        <v>5.0831626964476675E-5</v>
      </c>
      <c r="BI621" s="13">
        <f t="shared" si="944"/>
        <v>1.017281777603561E-5</v>
      </c>
      <c r="BJ621" s="14">
        <f t="shared" si="945"/>
        <v>0.25573786074512678</v>
      </c>
      <c r="BK621" s="14">
        <f t="shared" si="946"/>
        <v>0.26210503631760868</v>
      </c>
      <c r="BL621" s="14">
        <f t="shared" si="947"/>
        <v>0.43623249130948505</v>
      </c>
      <c r="BM621" s="14">
        <f t="shared" si="948"/>
        <v>0.44994923908104328</v>
      </c>
      <c r="BN621" s="14">
        <f t="shared" si="949"/>
        <v>0.54911396663814149</v>
      </c>
    </row>
    <row r="622" spans="1:66" x14ac:dyDescent="0.25">
      <c r="A622" t="s">
        <v>343</v>
      </c>
      <c r="B622" t="s">
        <v>186</v>
      </c>
      <c r="C622" t="s">
        <v>194</v>
      </c>
      <c r="D622" s="11">
        <v>44433</v>
      </c>
      <c r="E622" s="10">
        <f>VLOOKUP(A622,home!$A$2:$E$405,3,FALSE)</f>
        <v>1.29</v>
      </c>
      <c r="F622" s="10">
        <f>VLOOKUP(B622,home!$B$2:$E$405,3,FALSE)</f>
        <v>0.55369999999999997</v>
      </c>
      <c r="G622" s="10">
        <f>VLOOKUP(C622,away!$B$2:$E$405,4,FALSE)</f>
        <v>0.94130000000000003</v>
      </c>
      <c r="H622" s="10">
        <f>VLOOKUP(A622,away!$A$2:$E$405,3,FALSE)</f>
        <v>1.1041000000000001</v>
      </c>
      <c r="I622" s="10">
        <f>VLOOKUP(C622,away!$B$2:$E$405,3,FALSE)</f>
        <v>1.4233</v>
      </c>
      <c r="J622" s="10">
        <f>VLOOKUP(B622,home!$B$2:$E$405,4,FALSE)</f>
        <v>1.1645000000000001</v>
      </c>
      <c r="K622" s="12">
        <f t="shared" si="894"/>
        <v>0.67234517490000001</v>
      </c>
      <c r="L622" s="12">
        <f t="shared" si="895"/>
        <v>1.8299716096850005</v>
      </c>
      <c r="M622" s="13">
        <f t="shared" si="896"/>
        <v>8.1895045489638135E-2</v>
      </c>
      <c r="N622" s="13">
        <f t="shared" si="897"/>
        <v>5.5061738683174204E-2</v>
      </c>
      <c r="O622" s="13">
        <f t="shared" si="898"/>
        <v>0.14986560821989942</v>
      </c>
      <c r="P622" s="13">
        <f t="shared" si="899"/>
        <v>0.10076141857010314</v>
      </c>
      <c r="Q622" s="13">
        <f t="shared" si="900"/>
        <v>1.8510247162618426E-2</v>
      </c>
      <c r="R622" s="13">
        <f t="shared" si="901"/>
        <v>0.13712490415529552</v>
      </c>
      <c r="S622" s="13">
        <f t="shared" si="902"/>
        <v>3.0993521682407918E-2</v>
      </c>
      <c r="T622" s="13">
        <f t="shared" si="903"/>
        <v>3.387322679584405E-2</v>
      </c>
      <c r="U622" s="13">
        <f t="shared" si="904"/>
        <v>9.219526766743788E-2</v>
      </c>
      <c r="V622" s="13">
        <f t="shared" si="905"/>
        <v>4.2370643663226636E-3</v>
      </c>
      <c r="W622" s="13">
        <f t="shared" si="906"/>
        <v>4.1484251219976384E-3</v>
      </c>
      <c r="X622" s="13">
        <f t="shared" si="907"/>
        <v>7.5915001981597119E-3</v>
      </c>
      <c r="Y622" s="13">
        <f t="shared" si="908"/>
        <v>6.946114918775166E-3</v>
      </c>
      <c r="Z622" s="13">
        <f t="shared" si="909"/>
        <v>8.364489386165587E-2</v>
      </c>
      <c r="AA622" s="13">
        <f t="shared" si="910"/>
        <v>5.6238240792906943E-2</v>
      </c>
      <c r="AB622" s="13">
        <f t="shared" si="911"/>
        <v>1.8905754920987665E-2</v>
      </c>
      <c r="AC622" s="13">
        <f t="shared" si="912"/>
        <v>3.2582298902435192E-4</v>
      </c>
      <c r="AD622" s="13">
        <f t="shared" si="913"/>
        <v>6.9729340355226396E-4</v>
      </c>
      <c r="AE622" s="13">
        <f t="shared" si="914"/>
        <v>1.2760271321212689E-3</v>
      </c>
      <c r="AF622" s="13">
        <f t="shared" si="915"/>
        <v>1.1675467124848469E-3</v>
      </c>
      <c r="AG622" s="13">
        <f t="shared" si="916"/>
        <v>7.1219244560944209E-4</v>
      </c>
      <c r="AH622" s="13">
        <f t="shared" si="917"/>
        <v>3.8266945265486345E-2</v>
      </c>
      <c r="AI622" s="13">
        <f t="shared" si="918"/>
        <v>2.572859600741214E-2</v>
      </c>
      <c r="AJ622" s="13">
        <f t="shared" si="919"/>
        <v>8.6492486912674773E-3</v>
      </c>
      <c r="AK622" s="13">
        <f t="shared" si="920"/>
        <v>1.9384268746946097E-3</v>
      </c>
      <c r="AL622" s="13">
        <f t="shared" si="921"/>
        <v>1.6035346890917224E-5</v>
      </c>
      <c r="AM622" s="13">
        <f t="shared" si="922"/>
        <v>9.3764371073592662E-5</v>
      </c>
      <c r="AN622" s="13">
        <f t="shared" si="923"/>
        <v>1.7158613706464402E-4</v>
      </c>
      <c r="AO622" s="13">
        <f t="shared" si="924"/>
        <v>1.5699887972190892E-4</v>
      </c>
      <c r="AP622" s="13">
        <f t="shared" si="925"/>
        <v>9.576783088114784E-5</v>
      </c>
      <c r="AQ622" s="13">
        <f t="shared" si="926"/>
        <v>4.3813102908403745E-5</v>
      </c>
      <c r="AR622" s="13">
        <f t="shared" si="927"/>
        <v>1.4005484685041963E-2</v>
      </c>
      <c r="AS622" s="13">
        <f t="shared" si="928"/>
        <v>9.416520050123809E-3</v>
      </c>
      <c r="AT622" s="13">
        <f t="shared" si="929"/>
        <v>3.1655759100249242E-3</v>
      </c>
      <c r="AU622" s="13">
        <f t="shared" si="930"/>
        <v>7.0945322962831156E-4</v>
      </c>
      <c r="AV622" s="13">
        <f t="shared" si="931"/>
        <v>1.1924936393945423E-4</v>
      </c>
      <c r="AW622" s="13">
        <f t="shared" si="932"/>
        <v>5.4804030991816094E-7</v>
      </c>
      <c r="AX622" s="13">
        <f t="shared" si="933"/>
        <v>1.0507003744810522E-5</v>
      </c>
      <c r="AY622" s="13">
        <f t="shared" si="934"/>
        <v>1.9227518555857238E-5</v>
      </c>
      <c r="AZ622" s="13">
        <f t="shared" si="935"/>
        <v>1.7592906540955148E-5</v>
      </c>
      <c r="BA622" s="13">
        <f t="shared" si="936"/>
        <v>1.0731506500596491E-5</v>
      </c>
      <c r="BB622" s="13">
        <f t="shared" si="937"/>
        <v>4.9095880563104006E-6</v>
      </c>
      <c r="BC622" s="13">
        <f t="shared" si="938"/>
        <v>1.7968813516593183E-6</v>
      </c>
      <c r="BD622" s="13">
        <f t="shared" si="939"/>
        <v>4.2716065589174816E-3</v>
      </c>
      <c r="BE622" s="13">
        <f t="shared" si="940"/>
        <v>2.8719940589593609E-3</v>
      </c>
      <c r="BF622" s="13">
        <f t="shared" si="941"/>
        <v>9.6548567394139616E-4</v>
      </c>
      <c r="BG622" s="13">
        <f t="shared" si="942"/>
        <v>2.1637987810319082E-4</v>
      </c>
      <c r="BH622" s="13">
        <f t="shared" si="943"/>
        <v>3.6370491747032619E-5</v>
      </c>
      <c r="BI622" s="13">
        <f t="shared" si="944"/>
        <v>4.8907049269715323E-6</v>
      </c>
      <c r="BJ622" s="14">
        <f t="shared" si="945"/>
        <v>0.13061100830073688</v>
      </c>
      <c r="BK622" s="14">
        <f t="shared" si="946"/>
        <v>0.21824813596294299</v>
      </c>
      <c r="BL622" s="14">
        <f t="shared" si="947"/>
        <v>0.56469600320074187</v>
      </c>
      <c r="BM622" s="14">
        <f t="shared" si="948"/>
        <v>0.4539623995671031</v>
      </c>
      <c r="BN622" s="14">
        <f t="shared" si="949"/>
        <v>0.54321896228072886</v>
      </c>
    </row>
    <row r="623" spans="1:66" x14ac:dyDescent="0.25">
      <c r="A623" t="s">
        <v>343</v>
      </c>
      <c r="B623" t="s">
        <v>187</v>
      </c>
      <c r="C623" t="s">
        <v>195</v>
      </c>
      <c r="D623" s="11">
        <v>44433</v>
      </c>
      <c r="E623" s="10">
        <f>VLOOKUP(A623,home!$A$2:$E$405,3,FALSE)</f>
        <v>1.29</v>
      </c>
      <c r="F623" s="10">
        <f>VLOOKUP(B623,home!$B$2:$E$405,3,FALSE)</f>
        <v>1.3714999999999999</v>
      </c>
      <c r="G623" s="10">
        <f>VLOOKUP(C623,away!$B$2:$E$405,4,FALSE)</f>
        <v>0.90439999999999998</v>
      </c>
      <c r="H623" s="10">
        <f>VLOOKUP(A623,away!$A$2:$E$405,3,FALSE)</f>
        <v>1.1041000000000001</v>
      </c>
      <c r="I623" s="10">
        <f>VLOOKUP(C623,away!$B$2:$E$405,3,FALSE)</f>
        <v>1.8869</v>
      </c>
      <c r="J623" s="10">
        <f>VLOOKUP(B623,home!$B$2:$E$405,4,FALSE)</f>
        <v>0.69669999999999999</v>
      </c>
      <c r="K623" s="12">
        <f t="shared" si="894"/>
        <v>1.6000961339999999</v>
      </c>
      <c r="L623" s="12">
        <f t="shared" si="895"/>
        <v>1.4514534262429999</v>
      </c>
      <c r="M623" s="13">
        <f t="shared" si="896"/>
        <v>4.7285595713027991E-2</v>
      </c>
      <c r="N623" s="13">
        <f t="shared" si="897"/>
        <v>7.5661498894303056E-2</v>
      </c>
      <c r="O623" s="13">
        <f t="shared" si="898"/>
        <v>6.86328399096158E-2</v>
      </c>
      <c r="P623" s="13">
        <f t="shared" si="899"/>
        <v>0.10981914180481714</v>
      </c>
      <c r="Q623" s="13">
        <f t="shared" si="900"/>
        <v>6.0532835936709814E-2</v>
      </c>
      <c r="R623" s="13">
        <f t="shared" si="901"/>
        <v>4.9808685319799581E-2</v>
      </c>
      <c r="S623" s="13">
        <f t="shared" si="902"/>
        <v>6.3762778732550346E-2</v>
      </c>
      <c r="T623" s="13">
        <f t="shared" si="903"/>
        <v>8.7860592120542869E-2</v>
      </c>
      <c r="U623" s="13">
        <f t="shared" si="904"/>
        <v>7.9698684819833859E-2</v>
      </c>
      <c r="V623" s="13">
        <f t="shared" si="905"/>
        <v>1.6454091436676956E-2</v>
      </c>
      <c r="W623" s="13">
        <f t="shared" si="906"/>
        <v>3.22861189207952E-2</v>
      </c>
      <c r="X623" s="13">
        <f t="shared" si="907"/>
        <v>4.6861797927677147E-2</v>
      </c>
      <c r="Y623" s="13">
        <f t="shared" si="908"/>
        <v>3.4008858581017064E-2</v>
      </c>
      <c r="Z623" s="13">
        <f t="shared" si="909"/>
        <v>2.4098328988027509E-2</v>
      </c>
      <c r="AA623" s="13">
        <f t="shared" si="910"/>
        <v>3.8559643049602944E-2</v>
      </c>
      <c r="AB623" s="13">
        <f t="shared" si="911"/>
        <v>3.0849567886044829E-2</v>
      </c>
      <c r="AC623" s="13">
        <f t="shared" si="912"/>
        <v>2.388378233247045E-3</v>
      </c>
      <c r="AD623" s="13">
        <f t="shared" si="913"/>
        <v>1.291522351675716E-2</v>
      </c>
      <c r="AE623" s="13">
        <f t="shared" si="914"/>
        <v>1.8745845424091349E-2</v>
      </c>
      <c r="AF623" s="13">
        <f t="shared" si="915"/>
        <v>1.3604360784309526E-2</v>
      </c>
      <c r="AG623" s="13">
        <f t="shared" si="916"/>
        <v>6.5820320240773233E-3</v>
      </c>
      <c r="AH623" s="13">
        <f t="shared" si="917"/>
        <v>8.7444005441008835E-3</v>
      </c>
      <c r="AI623" s="13">
        <f t="shared" si="918"/>
        <v>1.3991881504763319E-2</v>
      </c>
      <c r="AJ623" s="13">
        <f t="shared" si="919"/>
        <v>1.1194177751578948E-2</v>
      </c>
      <c r="AK623" s="13">
        <f t="shared" si="920"/>
        <v>5.9705868478700935E-3</v>
      </c>
      <c r="AL623" s="13">
        <f t="shared" si="921"/>
        <v>2.2187699566887813E-4</v>
      </c>
      <c r="AM623" s="13">
        <f t="shared" si="922"/>
        <v>4.133119843781805E-3</v>
      </c>
      <c r="AN623" s="13">
        <f t="shared" si="923"/>
        <v>5.9990309583300332E-3</v>
      </c>
      <c r="AO623" s="13">
        <f t="shared" si="924"/>
        <v>4.353657019302978E-3</v>
      </c>
      <c r="AP623" s="13">
        <f t="shared" si="925"/>
        <v>2.1063767991180648E-3</v>
      </c>
      <c r="AQ623" s="13">
        <f t="shared" si="926"/>
        <v>7.6432695550966972E-4</v>
      </c>
      <c r="AR623" s="13">
        <f t="shared" si="927"/>
        <v>2.5384180260352752E-3</v>
      </c>
      <c r="AS623" s="13">
        <f t="shared" si="928"/>
        <v>4.0617128699349551E-3</v>
      </c>
      <c r="AT623" s="13">
        <f t="shared" si="929"/>
        <v>3.2495655303004839E-3</v>
      </c>
      <c r="AU623" s="13">
        <f t="shared" si="930"/>
        <v>1.7332057474044873E-3</v>
      </c>
      <c r="AV623" s="13">
        <f t="shared" si="931"/>
        <v>6.9332395396212504E-4</v>
      </c>
      <c r="AW623" s="13">
        <f t="shared" si="932"/>
        <v>1.4313932230525595E-5</v>
      </c>
      <c r="AX623" s="13">
        <f t="shared" si="933"/>
        <v>1.1022315138989915E-3</v>
      </c>
      <c r="AY623" s="13">
        <f t="shared" si="934"/>
        <v>1.5998377073617E-3</v>
      </c>
      <c r="AZ623" s="13">
        <f t="shared" si="935"/>
        <v>1.1610449608914428E-3</v>
      </c>
      <c r="BA623" s="13">
        <f t="shared" si="936"/>
        <v>5.6173422883601821E-4</v>
      </c>
      <c r="BB623" s="13">
        <f t="shared" si="937"/>
        <v>2.0383276777050202E-4</v>
      </c>
      <c r="BC623" s="13">
        <f t="shared" si="938"/>
        <v>5.9170753832217756E-5</v>
      </c>
      <c r="BD623" s="13">
        <f t="shared" si="939"/>
        <v>6.1406592352098203E-4</v>
      </c>
      <c r="BE623" s="13">
        <f t="shared" si="940"/>
        <v>9.8256451024706292E-4</v>
      </c>
      <c r="BF623" s="13">
        <f t="shared" si="941"/>
        <v>7.8609883712596462E-4</v>
      </c>
      <c r="BG623" s="13">
        <f t="shared" si="942"/>
        <v>4.1927790340905039E-4</v>
      </c>
      <c r="BH623" s="13">
        <f t="shared" si="943"/>
        <v>1.6772123807911167E-4</v>
      </c>
      <c r="BI623" s="13">
        <f t="shared" si="944"/>
        <v>5.3674020928016056E-5</v>
      </c>
      <c r="BJ623" s="14">
        <f t="shared" si="945"/>
        <v>0.41110352763891395</v>
      </c>
      <c r="BK623" s="14">
        <f t="shared" si="946"/>
        <v>0.24153170062335005</v>
      </c>
      <c r="BL623" s="14">
        <f t="shared" si="947"/>
        <v>0.32275009619415779</v>
      </c>
      <c r="BM623" s="14">
        <f t="shared" si="948"/>
        <v>0.58615753209104471</v>
      </c>
      <c r="BN623" s="14">
        <f t="shared" si="949"/>
        <v>0.41174059757827342</v>
      </c>
    </row>
    <row r="624" spans="1:66" x14ac:dyDescent="0.25">
      <c r="A624" t="s">
        <v>343</v>
      </c>
      <c r="B624" t="s">
        <v>189</v>
      </c>
      <c r="C624" t="s">
        <v>182</v>
      </c>
      <c r="D624" s="11">
        <v>44433</v>
      </c>
      <c r="E624" s="10">
        <f>VLOOKUP(A624,home!$A$2:$E$405,3,FALSE)</f>
        <v>1.29</v>
      </c>
      <c r="F624" s="10">
        <f>VLOOKUP(B624,home!$B$2:$E$405,3,FALSE)</f>
        <v>0.59630000000000005</v>
      </c>
      <c r="G624" s="10">
        <f>VLOOKUP(C624,away!$B$2:$E$405,4,FALSE)</f>
        <v>0.67179999999999995</v>
      </c>
      <c r="H624" s="10">
        <f>VLOOKUP(A624,away!$A$2:$E$405,3,FALSE)</f>
        <v>1.1041000000000001</v>
      </c>
      <c r="I624" s="10">
        <f>VLOOKUP(C624,away!$B$2:$E$405,3,FALSE)</f>
        <v>1.268</v>
      </c>
      <c r="J624" s="10">
        <f>VLOOKUP(B624,home!$B$2:$E$405,4,FALSE)</f>
        <v>1.4631000000000001</v>
      </c>
      <c r="K624" s="12">
        <f t="shared" si="894"/>
        <v>0.51676669860000002</v>
      </c>
      <c r="L624" s="12">
        <f t="shared" si="895"/>
        <v>2.0483382442800004</v>
      </c>
      <c r="M624" s="13">
        <f t="shared" si="896"/>
        <v>7.6911109744947678E-2</v>
      </c>
      <c r="N624" s="13">
        <f t="shared" si="897"/>
        <v>3.9745100268558903E-2</v>
      </c>
      <c r="O624" s="13">
        <f t="shared" si="898"/>
        <v>0.15753996750059254</v>
      </c>
      <c r="P624" s="13">
        <f t="shared" si="899"/>
        <v>8.1411408902832508E-2</v>
      </c>
      <c r="Q624" s="13">
        <f t="shared" si="900"/>
        <v>1.0269472125654577E-2</v>
      </c>
      <c r="R624" s="13">
        <f t="shared" si="901"/>
        <v>0.16134757021704607</v>
      </c>
      <c r="S624" s="13">
        <f t="shared" si="902"/>
        <v>2.154375850746186E-2</v>
      </c>
      <c r="T624" s="13">
        <f t="shared" si="903"/>
        <v>2.1035352503545698E-2</v>
      </c>
      <c r="U624" s="13">
        <f t="shared" si="904"/>
        <v>8.3379051188194594E-2</v>
      </c>
      <c r="V624" s="13">
        <f t="shared" si="905"/>
        <v>2.5338164754540892E-3</v>
      </c>
      <c r="W624" s="13">
        <f t="shared" si="906"/>
        <v>1.7689737355797471E-3</v>
      </c>
      <c r="X624" s="13">
        <f t="shared" si="907"/>
        <v>3.6234565557148528E-3</v>
      </c>
      <c r="Y624" s="13">
        <f t="shared" si="908"/>
        <v>3.7110323197789103E-3</v>
      </c>
      <c r="Z624" s="13">
        <f t="shared" si="909"/>
        <v>0.11016479956574272</v>
      </c>
      <c r="AA624" s="13">
        <f t="shared" si="910"/>
        <v>5.6929499773519583E-2</v>
      </c>
      <c r="AB624" s="13">
        <f t="shared" si="911"/>
        <v>1.470963482545558E-2</v>
      </c>
      <c r="AC624" s="13">
        <f t="shared" si="912"/>
        <v>1.676298536810847E-4</v>
      </c>
      <c r="AD624" s="13">
        <f t="shared" si="913"/>
        <v>2.2853667931141378E-4</v>
      </c>
      <c r="AE624" s="13">
        <f t="shared" si="914"/>
        <v>4.6812042045432276E-4</v>
      </c>
      <c r="AF624" s="13">
        <f t="shared" si="915"/>
        <v>4.7943448007251168E-4</v>
      </c>
      <c r="AG624" s="13">
        <f t="shared" si="916"/>
        <v>3.2734799371967439E-4</v>
      </c>
      <c r="AH624" s="13">
        <f t="shared" si="917"/>
        <v>5.6413693030987935E-2</v>
      </c>
      <c r="AI624" s="13">
        <f t="shared" si="918"/>
        <v>2.9152717903457463E-2</v>
      </c>
      <c r="AJ624" s="13">
        <f t="shared" si="919"/>
        <v>7.5325768930934126E-3</v>
      </c>
      <c r="AK624" s="13">
        <f t="shared" si="920"/>
        <v>1.2975282976648429E-3</v>
      </c>
      <c r="AL624" s="13">
        <f t="shared" si="921"/>
        <v>7.097535119495141E-6</v>
      </c>
      <c r="AM624" s="13">
        <f t="shared" si="922"/>
        <v>2.3620029055353244E-5</v>
      </c>
      <c r="AN624" s="13">
        <f t="shared" si="923"/>
        <v>4.838180884508486E-5</v>
      </c>
      <c r="AO624" s="13">
        <f t="shared" si="924"/>
        <v>4.9551154692415873E-5</v>
      </c>
      <c r="AP624" s="13">
        <f t="shared" si="925"/>
        <v>3.3832508401569932E-5</v>
      </c>
      <c r="AQ624" s="13">
        <f t="shared" si="926"/>
        <v>1.7325105214715041E-5</v>
      </c>
      <c r="AR624" s="13">
        <f t="shared" si="927"/>
        <v>2.3110864987288954E-2</v>
      </c>
      <c r="AS624" s="13">
        <f t="shared" si="928"/>
        <v>1.1942925401271644E-2</v>
      </c>
      <c r="AT624" s="13">
        <f t="shared" si="929"/>
        <v>3.0858530656206135E-3</v>
      </c>
      <c r="AU624" s="13">
        <f t="shared" si="930"/>
        <v>5.3155536702848461E-4</v>
      </c>
      <c r="AV624" s="13">
        <f t="shared" si="931"/>
        <v>6.8672528035605308E-5</v>
      </c>
      <c r="AW624" s="13">
        <f t="shared" si="932"/>
        <v>2.0868980933227045E-7</v>
      </c>
      <c r="AX624" s="13">
        <f t="shared" si="933"/>
        <v>2.0343407392951616E-6</v>
      </c>
      <c r="AY624" s="13">
        <f t="shared" si="934"/>
        <v>4.167017938195129E-6</v>
      </c>
      <c r="AZ624" s="13">
        <f t="shared" si="935"/>
        <v>4.2677311037029405E-6</v>
      </c>
      <c r="BA624" s="13">
        <f t="shared" si="936"/>
        <v>2.9139189453393423E-6</v>
      </c>
      <c r="BB624" s="13">
        <f t="shared" si="937"/>
        <v>1.4921729041176557E-6</v>
      </c>
      <c r="BC624" s="13">
        <f t="shared" si="938"/>
        <v>6.1129496531650988E-7</v>
      </c>
      <c r="BD624" s="13">
        <f t="shared" si="939"/>
        <v>7.8898114353092592E-3</v>
      </c>
      <c r="BE624" s="13">
        <f t="shared" si="940"/>
        <v>4.0771918080012935E-3</v>
      </c>
      <c r="BF624" s="13">
        <f t="shared" si="941"/>
        <v>1.0534784750898967E-3</v>
      </c>
      <c r="BG624" s="13">
        <f t="shared" si="942"/>
        <v>1.8146753120612278E-4</v>
      </c>
      <c r="BH624" s="13">
        <f t="shared" si="943"/>
        <v>2.3444094251120131E-5</v>
      </c>
      <c r="BI624" s="13">
        <f t="shared" si="944"/>
        <v>2.423025437563718E-6</v>
      </c>
      <c r="BJ624" s="14">
        <f t="shared" si="945"/>
        <v>8.1845024165195721E-2</v>
      </c>
      <c r="BK624" s="14">
        <f t="shared" si="946"/>
        <v>0.18257898803743491</v>
      </c>
      <c r="BL624" s="14">
        <f t="shared" si="947"/>
        <v>0.62026992734855235</v>
      </c>
      <c r="BM624" s="14">
        <f t="shared" si="948"/>
        <v>0.46763015202916475</v>
      </c>
      <c r="BN624" s="14">
        <f t="shared" si="949"/>
        <v>0.52722462875963227</v>
      </c>
    </row>
    <row r="625" spans="1:66" x14ac:dyDescent="0.25">
      <c r="A625" t="s">
        <v>343</v>
      </c>
      <c r="B625" t="s">
        <v>191</v>
      </c>
      <c r="C625" t="s">
        <v>183</v>
      </c>
      <c r="D625" s="11">
        <v>44433</v>
      </c>
      <c r="E625" s="10">
        <f>VLOOKUP(A625,home!$A$2:$E$405,3,FALSE)</f>
        <v>1.29</v>
      </c>
      <c r="F625" s="10">
        <f>VLOOKUP(B625,home!$B$2:$E$405,3,FALSE)</f>
        <v>0.60909999999999997</v>
      </c>
      <c r="G625" s="10">
        <f>VLOOKUP(C625,away!$B$2:$E$405,4,FALSE)</f>
        <v>0.89449999999999996</v>
      </c>
      <c r="H625" s="10">
        <f>VLOOKUP(A625,away!$A$2:$E$405,3,FALSE)</f>
        <v>1.1041000000000001</v>
      </c>
      <c r="I625" s="10">
        <f>VLOOKUP(C625,away!$B$2:$E$405,3,FALSE)</f>
        <v>0.76639999999999997</v>
      </c>
      <c r="J625" s="10">
        <f>VLOOKUP(B625,home!$B$2:$E$405,4,FALSE)</f>
        <v>0.97040000000000004</v>
      </c>
      <c r="K625" s="12">
        <f t="shared" si="894"/>
        <v>0.70284353549999989</v>
      </c>
      <c r="L625" s="12">
        <f t="shared" si="895"/>
        <v>0.82113524569600005</v>
      </c>
      <c r="M625" s="13">
        <f t="shared" si="896"/>
        <v>0.2178434090964658</v>
      </c>
      <c r="N625" s="13">
        <f t="shared" si="897"/>
        <v>0.15310983183473287</v>
      </c>
      <c r="O625" s="13">
        <f t="shared" si="898"/>
        <v>0.17887890125168071</v>
      </c>
      <c r="P625" s="13">
        <f t="shared" si="899"/>
        <v>0.12572387938208662</v>
      </c>
      <c r="Q625" s="13">
        <f t="shared" si="900"/>
        <v>5.3806127763267028E-2</v>
      </c>
      <c r="R625" s="13">
        <f t="shared" si="901"/>
        <v>7.344188526456466E-2</v>
      </c>
      <c r="S625" s="13">
        <f t="shared" si="902"/>
        <v>1.8139743029684682E-2</v>
      </c>
      <c r="T625" s="13">
        <f t="shared" si="903"/>
        <v>4.418210794084064E-2</v>
      </c>
      <c r="U625" s="13">
        <f t="shared" si="904"/>
        <v>5.161815429313197E-2</v>
      </c>
      <c r="V625" s="13">
        <f t="shared" si="905"/>
        <v>1.163220291607734E-3</v>
      </c>
      <c r="W625" s="13">
        <f t="shared" si="906"/>
        <v>1.260576302289977E-2</v>
      </c>
      <c r="X625" s="13">
        <f t="shared" si="907"/>
        <v>1.0351036316994355E-2</v>
      </c>
      <c r="Y625" s="13">
        <f t="shared" si="908"/>
        <v>4.2498003746816882E-3</v>
      </c>
      <c r="Z625" s="13">
        <f t="shared" si="909"/>
        <v>2.0101906833698589E-2</v>
      </c>
      <c r="AA625" s="13">
        <f t="shared" si="910"/>
        <v>1.4128495269288324E-2</v>
      </c>
      <c r="AB625" s="13">
        <f t="shared" si="911"/>
        <v>4.965060783180813E-3</v>
      </c>
      <c r="AC625" s="13">
        <f t="shared" si="912"/>
        <v>4.195805379293287E-5</v>
      </c>
      <c r="AD625" s="13">
        <f t="shared" si="913"/>
        <v>2.2149697626725096E-3</v>
      </c>
      <c r="AE625" s="13">
        <f t="shared" si="914"/>
        <v>1.8187897402813021E-3</v>
      </c>
      <c r="AF625" s="13">
        <f t="shared" si="915"/>
        <v>7.4673618012762539E-4</v>
      </c>
      <c r="AG625" s="13">
        <f t="shared" si="916"/>
        <v>2.0439046557973011E-4</v>
      </c>
      <c r="AH625" s="13">
        <f t="shared" si="917"/>
        <v>4.1265960517117969E-3</v>
      </c>
      <c r="AI625" s="13">
        <f t="shared" si="918"/>
        <v>2.9003513585654597E-3</v>
      </c>
      <c r="AJ625" s="13">
        <f t="shared" si="919"/>
        <v>1.0192466015231877E-3</v>
      </c>
      <c r="AK625" s="13">
        <f t="shared" si="920"/>
        <v>2.3879029498697233E-4</v>
      </c>
      <c r="AL625" s="13">
        <f t="shared" si="921"/>
        <v>9.6860939076359311E-7</v>
      </c>
      <c r="AM625" s="13">
        <f t="shared" si="922"/>
        <v>3.1135543580446855E-4</v>
      </c>
      <c r="AN625" s="13">
        <f t="shared" si="923"/>
        <v>2.5566492227808746E-4</v>
      </c>
      <c r="AO625" s="13">
        <f t="shared" si="924"/>
        <v>1.0496773938533303E-4</v>
      </c>
      <c r="AP625" s="13">
        <f t="shared" si="925"/>
        <v>2.8730903490109717E-5</v>
      </c>
      <c r="AQ625" s="13">
        <f t="shared" si="926"/>
        <v>5.8979893741048262E-6</v>
      </c>
      <c r="AR625" s="13">
        <f t="shared" si="927"/>
        <v>6.776986925621023E-4</v>
      </c>
      <c r="AS625" s="13">
        <f t="shared" si="928"/>
        <v>4.7631614508407541E-4</v>
      </c>
      <c r="AT625" s="13">
        <f t="shared" si="929"/>
        <v>1.6738786171331121E-4</v>
      </c>
      <c r="AU625" s="13">
        <f t="shared" si="930"/>
        <v>3.9215825508789584E-5</v>
      </c>
      <c r="AV625" s="13">
        <f t="shared" si="931"/>
        <v>6.8906473620371867E-6</v>
      </c>
      <c r="AW625" s="13">
        <f t="shared" si="932"/>
        <v>1.5528143041142075E-8</v>
      </c>
      <c r="AX625" s="13">
        <f t="shared" si="933"/>
        <v>3.6472359216325975E-5</v>
      </c>
      <c r="AY625" s="13">
        <f t="shared" si="934"/>
        <v>2.99487396462106E-5</v>
      </c>
      <c r="AZ625" s="13">
        <f t="shared" si="935"/>
        <v>1.2295982843838337E-5</v>
      </c>
      <c r="BA625" s="13">
        <f t="shared" si="936"/>
        <v>3.3655549645163319E-6</v>
      </c>
      <c r="BB625" s="13">
        <f t="shared" si="937"/>
        <v>6.9089395067287768E-7</v>
      </c>
      <c r="BC625" s="13">
        <f t="shared" si="938"/>
        <v>1.1346347478713074E-7</v>
      </c>
      <c r="BD625" s="13">
        <f t="shared" si="939"/>
        <v>9.2747047070806601E-5</v>
      </c>
      <c r="BE625" s="13">
        <f t="shared" si="940"/>
        <v>6.5186662470430613E-5</v>
      </c>
      <c r="BF625" s="13">
        <f t="shared" si="941"/>
        <v>2.2908012159081303E-5</v>
      </c>
      <c r="BG625" s="13">
        <f t="shared" si="942"/>
        <v>5.3669160857218974E-6</v>
      </c>
      <c r="BH625" s="13">
        <f t="shared" si="943"/>
        <v>9.4302556910514952E-7</v>
      </c>
      <c r="BI625" s="13">
        <f t="shared" si="944"/>
        <v>1.3255988501135259E-7</v>
      </c>
      <c r="BJ625" s="14">
        <f t="shared" si="945"/>
        <v>0.28407905738650602</v>
      </c>
      <c r="BK625" s="14">
        <f t="shared" si="946"/>
        <v>0.3629431272026748</v>
      </c>
      <c r="BL625" s="14">
        <f t="shared" si="947"/>
        <v>0.3328722745641044</v>
      </c>
      <c r="BM625" s="14">
        <f t="shared" si="948"/>
        <v>0.19716239818268277</v>
      </c>
      <c r="BN625" s="14">
        <f t="shared" si="949"/>
        <v>0.80280403459279759</v>
      </c>
    </row>
    <row r="626" spans="1:66" x14ac:dyDescent="0.25">
      <c r="A626" t="s">
        <v>343</v>
      </c>
      <c r="B626" t="s">
        <v>192</v>
      </c>
      <c r="C626" t="s">
        <v>188</v>
      </c>
      <c r="D626" s="11">
        <v>44433</v>
      </c>
      <c r="E626" s="10">
        <f>VLOOKUP(A626,home!$A$2:$E$405,3,FALSE)</f>
        <v>1.29</v>
      </c>
      <c r="F626" s="10">
        <f>VLOOKUP(B626,home!$B$2:$E$405,3,FALSE)</f>
        <v>1.1073999999999999</v>
      </c>
      <c r="G626" s="10">
        <f>VLOOKUP(C626,away!$B$2:$E$405,4,FALSE)</f>
        <v>0.83479999999999999</v>
      </c>
      <c r="H626" s="10">
        <f>VLOOKUP(A626,away!$A$2:$E$405,3,FALSE)</f>
        <v>1.1041000000000001</v>
      </c>
      <c r="I626" s="10">
        <f>VLOOKUP(C626,away!$B$2:$E$405,3,FALSE)</f>
        <v>1.1147</v>
      </c>
      <c r="J626" s="10">
        <f>VLOOKUP(B626,home!$B$2:$E$405,4,FALSE)</f>
        <v>0.84099999999999997</v>
      </c>
      <c r="K626" s="12">
        <f t="shared" si="894"/>
        <v>1.1925502008</v>
      </c>
      <c r="L626" s="12">
        <f t="shared" si="895"/>
        <v>1.0350525670699999</v>
      </c>
      <c r="M626" s="13">
        <f t="shared" si="896"/>
        <v>0.10778650995843367</v>
      </c>
      <c r="N626" s="13">
        <f t="shared" si="897"/>
        <v>0.12854082409446127</v>
      </c>
      <c r="O626" s="13">
        <f t="shared" si="898"/>
        <v>0.1115647038279929</v>
      </c>
      <c r="P626" s="13">
        <f t="shared" si="899"/>
        <v>0.13304650995226544</v>
      </c>
      <c r="Q626" s="13">
        <f t="shared" si="900"/>
        <v>7.6645692792423642E-2</v>
      </c>
      <c r="R626" s="13">
        <f t="shared" si="901"/>
        <v>5.773766654578414E-2</v>
      </c>
      <c r="S626" s="13">
        <f t="shared" si="902"/>
        <v>4.1056561292560058E-2</v>
      </c>
      <c r="T626" s="13">
        <f t="shared" si="903"/>
        <v>7.9332321079656681E-2</v>
      </c>
      <c r="U626" s="13">
        <f t="shared" si="904"/>
        <v>6.8855065832898313E-2</v>
      </c>
      <c r="V626" s="13">
        <f t="shared" si="905"/>
        <v>5.6309171741671946E-3</v>
      </c>
      <c r="W626" s="13">
        <f t="shared" si="906"/>
        <v>3.0467945443353302E-2</v>
      </c>
      <c r="X626" s="13">
        <f t="shared" si="907"/>
        <v>3.1535925144491543E-2</v>
      </c>
      <c r="Y626" s="13">
        <f t="shared" si="908"/>
        <v>1.6320670137866665E-2</v>
      </c>
      <c r="Z626" s="13">
        <f t="shared" si="909"/>
        <v>1.9920506658281847E-2</v>
      </c>
      <c r="AA626" s="13">
        <f t="shared" si="910"/>
        <v>2.3756204215371751E-2</v>
      </c>
      <c r="AB626" s="13">
        <f t="shared" si="911"/>
        <v>1.4165233053643696E-2</v>
      </c>
      <c r="AC626" s="13">
        <f t="shared" si="912"/>
        <v>4.3440841886320362E-4</v>
      </c>
      <c r="AD626" s="13">
        <f t="shared" si="913"/>
        <v>9.0836386141086075E-3</v>
      </c>
      <c r="AE626" s="13">
        <f t="shared" si="914"/>
        <v>9.4020434658692916E-3</v>
      </c>
      <c r="AF626" s="13">
        <f t="shared" si="915"/>
        <v>4.8658046125258638E-3</v>
      </c>
      <c r="AG626" s="13">
        <f t="shared" si="916"/>
        <v>1.6787878516853142E-3</v>
      </c>
      <c r="AH626" s="13">
        <f t="shared" si="917"/>
        <v>5.1546928884974117E-3</v>
      </c>
      <c r="AI626" s="13">
        <f t="shared" si="918"/>
        <v>6.1472300392399195E-3</v>
      </c>
      <c r="AJ626" s="13">
        <f t="shared" si="919"/>
        <v>3.6654402088296795E-3</v>
      </c>
      <c r="AK626" s="13">
        <f t="shared" si="920"/>
        <v>1.4570738190200756E-3</v>
      </c>
      <c r="AL626" s="13">
        <f t="shared" si="921"/>
        <v>2.144851857469718E-5</v>
      </c>
      <c r="AM626" s="13">
        <f t="shared" si="922"/>
        <v>2.1665390106499721E-3</v>
      </c>
      <c r="AN626" s="13">
        <f t="shared" si="923"/>
        <v>2.2424817646305517E-3</v>
      </c>
      <c r="AO626" s="13">
        <f t="shared" si="924"/>
        <v>1.1605432535442578E-3</v>
      </c>
      <c r="AP626" s="13">
        <f t="shared" si="925"/>
        <v>4.0040775792558468E-4</v>
      </c>
      <c r="AQ626" s="13">
        <f t="shared" si="926"/>
        <v>1.0361076942890486E-4</v>
      </c>
      <c r="AR626" s="13">
        <f t="shared" si="927"/>
        <v>1.0670756213393441E-3</v>
      </c>
      <c r="AS626" s="13">
        <f t="shared" si="928"/>
        <v>1.2725412464970197E-3</v>
      </c>
      <c r="AT626" s="13">
        <f t="shared" si="929"/>
        <v>7.5878465951815166E-4</v>
      </c>
      <c r="AU626" s="13">
        <f t="shared" si="930"/>
        <v>3.016295993574437E-4</v>
      </c>
      <c r="AV626" s="13">
        <f t="shared" si="931"/>
        <v>8.9927109820235772E-5</v>
      </c>
      <c r="AW626" s="13">
        <f t="shared" si="932"/>
        <v>7.3541735961574632E-7</v>
      </c>
      <c r="AX626" s="13">
        <f t="shared" si="933"/>
        <v>4.3061775536527597E-4</v>
      </c>
      <c r="AY626" s="13">
        <f t="shared" si="934"/>
        <v>4.4571201311675016E-4</v>
      </c>
      <c r="AZ626" s="13">
        <f t="shared" si="935"/>
        <v>2.3066768167521483E-4</v>
      </c>
      <c r="BA626" s="13">
        <f t="shared" si="936"/>
        <v>7.9584392019338909E-5</v>
      </c>
      <c r="BB626" s="13">
        <f t="shared" si="937"/>
        <v>2.0593507314580482E-5</v>
      </c>
      <c r="BC626" s="13">
        <f t="shared" si="938"/>
        <v>4.2630725221862718E-6</v>
      </c>
      <c r="BD626" s="13">
        <f t="shared" si="939"/>
        <v>1.8407989352085049E-4</v>
      </c>
      <c r="BE626" s="13">
        <f t="shared" si="940"/>
        <v>2.1952451398153284E-4</v>
      </c>
      <c r="BF626" s="13">
        <f t="shared" si="941"/>
        <v>1.3089700161459972E-4</v>
      </c>
      <c r="BG626" s="13">
        <f t="shared" si="942"/>
        <v>5.2033748519869596E-5</v>
      </c>
      <c r="BH626" s="13">
        <f t="shared" si="943"/>
        <v>1.5513214311436797E-5</v>
      </c>
      <c r="BI626" s="13">
        <f t="shared" si="944"/>
        <v>3.7000573684314802E-6</v>
      </c>
      <c r="BJ626" s="14">
        <f t="shared" si="945"/>
        <v>0.39515867421463474</v>
      </c>
      <c r="BK626" s="14">
        <f t="shared" si="946"/>
        <v>0.28842206732798109</v>
      </c>
      <c r="BL626" s="14">
        <f t="shared" si="947"/>
        <v>0.29659901709712683</v>
      </c>
      <c r="BM626" s="14">
        <f t="shared" si="948"/>
        <v>0.38433338153090618</v>
      </c>
      <c r="BN626" s="14">
        <f t="shared" si="949"/>
        <v>0.61532190717136104</v>
      </c>
    </row>
    <row r="627" spans="1:66" x14ac:dyDescent="0.25">
      <c r="A627" t="s">
        <v>343</v>
      </c>
      <c r="B627" t="s">
        <v>193</v>
      </c>
      <c r="C627" t="s">
        <v>179</v>
      </c>
      <c r="D627" s="11">
        <v>44433</v>
      </c>
      <c r="E627" s="10">
        <f>VLOOKUP(A627,home!$A$2:$E$405,3,FALSE)</f>
        <v>1.29</v>
      </c>
      <c r="F627" s="10">
        <f>VLOOKUP(B627,home!$B$2:$E$405,3,FALSE)</f>
        <v>0.49830000000000002</v>
      </c>
      <c r="G627" s="10">
        <f>VLOOKUP(C627,away!$B$2:$E$405,4,FALSE)</f>
        <v>0.8236</v>
      </c>
      <c r="H627" s="10">
        <f>VLOOKUP(A627,away!$A$2:$E$405,3,FALSE)</f>
        <v>1.1041000000000001</v>
      </c>
      <c r="I627" s="10">
        <f>VLOOKUP(C627,away!$B$2:$E$405,3,FALSE)</f>
        <v>0.96230000000000004</v>
      </c>
      <c r="J627" s="10">
        <f>VLOOKUP(B627,home!$B$2:$E$405,4,FALSE)</f>
        <v>1.1645000000000001</v>
      </c>
      <c r="K627" s="12">
        <f t="shared" si="894"/>
        <v>0.52941584520000007</v>
      </c>
      <c r="L627" s="12">
        <f t="shared" si="895"/>
        <v>1.2372526382350002</v>
      </c>
      <c r="M627" s="13">
        <f t="shared" si="896"/>
        <v>0.17090140231298687</v>
      </c>
      <c r="N627" s="13">
        <f t="shared" si="897"/>
        <v>9.0477910351395185E-2</v>
      </c>
      <c r="O627" s="13">
        <f t="shared" si="898"/>
        <v>0.21144821088980417</v>
      </c>
      <c r="P627" s="13">
        <f t="shared" si="899"/>
        <v>0.11194403328425354</v>
      </c>
      <c r="Q627" s="13">
        <f t="shared" si="900"/>
        <v>2.3950219690306859E-2</v>
      </c>
      <c r="R627" s="13">
        <f t="shared" si="901"/>
        <v>0.13080742838674048</v>
      </c>
      <c r="S627" s="13">
        <f t="shared" si="902"/>
        <v>1.833142738787491E-2</v>
      </c>
      <c r="T627" s="13">
        <f t="shared" si="903"/>
        <v>2.9632472498140012E-2</v>
      </c>
      <c r="U627" s="13">
        <f t="shared" si="904"/>
        <v>6.9251525257804689E-2</v>
      </c>
      <c r="V627" s="13">
        <f t="shared" si="905"/>
        <v>1.3341636300769003E-3</v>
      </c>
      <c r="W627" s="13">
        <f t="shared" si="906"/>
        <v>4.2265419333564975E-3</v>
      </c>
      <c r="X627" s="13">
        <f t="shared" si="907"/>
        <v>5.2293001576561851E-3</v>
      </c>
      <c r="Y627" s="13">
        <f t="shared" si="908"/>
        <v>3.2349827080914093E-3</v>
      </c>
      <c r="Z627" s="13">
        <f t="shared" si="909"/>
        <v>5.3947278624076833E-2</v>
      </c>
      <c r="AA627" s="13">
        <f t="shared" si="910"/>
        <v>2.8560544109005534E-2</v>
      </c>
      <c r="AB627" s="13">
        <f t="shared" si="911"/>
        <v>7.5602022994205233E-3</v>
      </c>
      <c r="AC627" s="13">
        <f t="shared" si="912"/>
        <v>5.4619087303643122E-5</v>
      </c>
      <c r="AD627" s="13">
        <f t="shared" si="913"/>
        <v>5.5939956748029304E-4</v>
      </c>
      <c r="AE627" s="13">
        <f t="shared" si="914"/>
        <v>6.9211859069251056E-4</v>
      </c>
      <c r="AF627" s="13">
        <f t="shared" si="915"/>
        <v>4.2816277615289954E-4</v>
      </c>
      <c r="AG627" s="13">
        <f t="shared" si="916"/>
        <v>1.7658184146306558E-4</v>
      </c>
      <c r="AH627" s="13">
        <f t="shared" si="917"/>
        <v>1.6686603200809426E-2</v>
      </c>
      <c r="AI627" s="13">
        <f t="shared" si="918"/>
        <v>8.8341521370735501E-3</v>
      </c>
      <c r="AJ627" s="13">
        <f t="shared" si="919"/>
        <v>2.3384700601370898E-3</v>
      </c>
      <c r="AK627" s="13">
        <f t="shared" si="920"/>
        <v>4.1267436778745758E-4</v>
      </c>
      <c r="AL627" s="13">
        <f t="shared" si="921"/>
        <v>1.4310662977187163E-6</v>
      </c>
      <c r="AM627" s="13">
        <f t="shared" si="922"/>
        <v>5.9230998964418782E-5</v>
      </c>
      <c r="AN627" s="13">
        <f t="shared" si="923"/>
        <v>7.3283709734021712E-5</v>
      </c>
      <c r="AO627" s="13">
        <f t="shared" si="924"/>
        <v>4.5335231604033165E-5</v>
      </c>
      <c r="AP627" s="13">
        <f t="shared" si="925"/>
        <v>1.8697044969028264E-5</v>
      </c>
      <c r="AQ627" s="13">
        <f t="shared" si="926"/>
        <v>5.7832420537821654E-6</v>
      </c>
      <c r="AR627" s="13">
        <f t="shared" si="927"/>
        <v>4.1291087666764101E-3</v>
      </c>
      <c r="AS627" s="13">
        <f t="shared" si="928"/>
        <v>2.1860156076327218E-3</v>
      </c>
      <c r="AT627" s="13">
        <f t="shared" si="929"/>
        <v>5.7865565026763452E-4</v>
      </c>
      <c r="AU627" s="13">
        <f t="shared" si="930"/>
        <v>1.0211649005539848E-4</v>
      </c>
      <c r="AV627" s="13">
        <f t="shared" si="931"/>
        <v>1.3515521972884046E-5</v>
      </c>
      <c r="AW627" s="13">
        <f t="shared" si="932"/>
        <v>2.6038297049197308E-8</v>
      </c>
      <c r="AX627" s="13">
        <f t="shared" si="933"/>
        <v>5.2263048964646808E-6</v>
      </c>
      <c r="AY627" s="13">
        <f t="shared" si="934"/>
        <v>6.4662595213714259E-6</v>
      </c>
      <c r="AZ627" s="13">
        <f t="shared" si="935"/>
        <v>4.0001983261644933E-6</v>
      </c>
      <c r="BA627" s="13">
        <f t="shared" si="936"/>
        <v>1.6497519775034171E-6</v>
      </c>
      <c r="BB627" s="13">
        <f t="shared" si="937"/>
        <v>5.1028999664987802E-7</v>
      </c>
      <c r="BC627" s="13">
        <f t="shared" si="938"/>
        <v>1.2627152892399814E-7</v>
      </c>
      <c r="BD627" s="13">
        <f t="shared" si="939"/>
        <v>8.5145845252160963E-4</v>
      </c>
      <c r="BE627" s="13">
        <f t="shared" si="940"/>
        <v>4.5077559629441206E-4</v>
      </c>
      <c r="BF627" s="13">
        <f t="shared" si="941"/>
        <v>1.1932387165387009E-4</v>
      </c>
      <c r="BG627" s="13">
        <f t="shared" si="942"/>
        <v>2.1057316121389992E-5</v>
      </c>
      <c r="BH627" s="13">
        <f t="shared" si="943"/>
        <v>2.7870192030123172E-6</v>
      </c>
      <c r="BI627" s="13">
        <f t="shared" si="944"/>
        <v>2.9509842539027942E-7</v>
      </c>
      <c r="BJ627" s="14">
        <f t="shared" si="945"/>
        <v>0.15882799941830733</v>
      </c>
      <c r="BK627" s="14">
        <f t="shared" si="946"/>
        <v>0.30257354302831496</v>
      </c>
      <c r="BL627" s="14">
        <f t="shared" si="947"/>
        <v>0.48435492009940784</v>
      </c>
      <c r="BM627" s="14">
        <f t="shared" si="948"/>
        <v>0.26016809603339552</v>
      </c>
      <c r="BN627" s="14">
        <f t="shared" si="949"/>
        <v>0.73952920491548713</v>
      </c>
    </row>
    <row r="628" spans="1:66" x14ac:dyDescent="0.25">
      <c r="A628" t="s">
        <v>343</v>
      </c>
      <c r="B628" t="s">
        <v>196</v>
      </c>
      <c r="C628" t="s">
        <v>180</v>
      </c>
      <c r="D628" s="11">
        <v>44433</v>
      </c>
      <c r="E628" s="10">
        <f>VLOOKUP(A628,home!$A$2:$E$405,3,FALSE)</f>
        <v>1.29</v>
      </c>
      <c r="F628" s="10">
        <f>VLOOKUP(B628,home!$B$2:$E$405,3,FALSE)</f>
        <v>0.83479999999999999</v>
      </c>
      <c r="G628" s="10">
        <f>VLOOKUP(C628,away!$B$2:$E$405,4,FALSE)</f>
        <v>0.60909999999999997</v>
      </c>
      <c r="H628" s="10">
        <f>VLOOKUP(A628,away!$A$2:$E$405,3,FALSE)</f>
        <v>1.1041000000000001</v>
      </c>
      <c r="I628" s="10">
        <f>VLOOKUP(C628,away!$B$2:$E$405,3,FALSE)</f>
        <v>0.58220000000000005</v>
      </c>
      <c r="J628" s="10">
        <f>VLOOKUP(B628,home!$B$2:$E$405,4,FALSE)</f>
        <v>1.4631000000000001</v>
      </c>
      <c r="K628" s="12">
        <f t="shared" si="894"/>
        <v>0.65593491719999997</v>
      </c>
      <c r="L628" s="12">
        <f t="shared" si="895"/>
        <v>0.94049095096200019</v>
      </c>
      <c r="M628" s="13">
        <f t="shared" si="896"/>
        <v>0.20261941386061877</v>
      </c>
      <c r="N628" s="13">
        <f t="shared" si="897"/>
        <v>0.13290514845377749</v>
      </c>
      <c r="O628" s="13">
        <f t="shared" si="898"/>
        <v>0.19056172522513642</v>
      </c>
      <c r="P628" s="13">
        <f t="shared" si="899"/>
        <v>0.12499608945703901</v>
      </c>
      <c r="Q628" s="13">
        <f t="shared" si="900"/>
        <v>4.3588563773241121E-2</v>
      </c>
      <c r="R628" s="13">
        <f t="shared" si="901"/>
        <v>8.9610789086973952E-2</v>
      </c>
      <c r="S628" s="13">
        <f t="shared" si="902"/>
        <v>1.9277548584633417E-2</v>
      </c>
      <c r="T628" s="13">
        <f t="shared" si="903"/>
        <v>4.0994649794163333E-2</v>
      </c>
      <c r="U628" s="13">
        <f t="shared" si="904"/>
        <v>5.8778845519990922E-2</v>
      </c>
      <c r="V628" s="13">
        <f t="shared" si="905"/>
        <v>1.3213706873094839E-3</v>
      </c>
      <c r="W628" s="13">
        <f t="shared" si="906"/>
        <v>9.5304203231559477E-3</v>
      </c>
      <c r="X628" s="13">
        <f t="shared" si="907"/>
        <v>8.9632740727925101E-3</v>
      </c>
      <c r="Y628" s="13">
        <f t="shared" si="908"/>
        <v>4.2149390782268339E-3</v>
      </c>
      <c r="Z628" s="13">
        <f t="shared" si="909"/>
        <v>2.8092712081621125E-2</v>
      </c>
      <c r="AA628" s="13">
        <f t="shared" si="910"/>
        <v>1.8426990773181592E-2</v>
      </c>
      <c r="AB628" s="13">
        <f t="shared" si="911"/>
        <v>6.0434533335260157E-3</v>
      </c>
      <c r="AC628" s="13">
        <f t="shared" si="912"/>
        <v>5.0947169094585927E-5</v>
      </c>
      <c r="AD628" s="13">
        <f t="shared" si="913"/>
        <v>1.5628338663876229E-3</v>
      </c>
      <c r="AE628" s="13">
        <f t="shared" si="914"/>
        <v>1.469831109194515E-3</v>
      </c>
      <c r="AF628" s="13">
        <f t="shared" si="915"/>
        <v>6.9118142881994041E-4</v>
      </c>
      <c r="AG628" s="13">
        <f t="shared" si="916"/>
        <v>2.1668329309271331E-4</v>
      </c>
      <c r="AH628" s="13">
        <f t="shared" si="917"/>
        <v>6.6052353751863795E-3</v>
      </c>
      <c r="AI628" s="13">
        <f t="shared" si="918"/>
        <v>4.3326045189093889E-3</v>
      </c>
      <c r="AJ628" s="13">
        <f t="shared" si="919"/>
        <v>1.4209532931855878E-3</v>
      </c>
      <c r="AK628" s="13">
        <f t="shared" si="920"/>
        <v>3.1068429357025202E-4</v>
      </c>
      <c r="AL628" s="13">
        <f t="shared" si="921"/>
        <v>1.2571740850282828E-6</v>
      </c>
      <c r="AM628" s="13">
        <f t="shared" si="922"/>
        <v>2.0502346054926431E-4</v>
      </c>
      <c r="AN628" s="13">
        <f t="shared" si="923"/>
        <v>1.9282270938149771E-4</v>
      </c>
      <c r="AO628" s="13">
        <f t="shared" si="924"/>
        <v>9.0674006656637081E-5</v>
      </c>
      <c r="AP628" s="13">
        <f t="shared" si="925"/>
        <v>2.8426027582678453E-5</v>
      </c>
      <c r="AQ628" s="13">
        <f t="shared" si="926"/>
        <v>6.683605428326325E-6</v>
      </c>
      <c r="AR628" s="13">
        <f t="shared" si="927"/>
        <v>1.2424328198673768E-3</v>
      </c>
      <c r="AS628" s="13">
        <f t="shared" si="928"/>
        <v>8.1495506882627033E-4</v>
      </c>
      <c r="AT628" s="13">
        <f t="shared" si="929"/>
        <v>2.6727874279613994E-4</v>
      </c>
      <c r="AU628" s="13">
        <f t="shared" si="930"/>
        <v>5.8439153341768727E-5</v>
      </c>
      <c r="AV628" s="13">
        <f t="shared" si="931"/>
        <v>9.5830703021177916E-6</v>
      </c>
      <c r="AW628" s="13">
        <f t="shared" si="932"/>
        <v>2.154310463164476E-8</v>
      </c>
      <c r="AX628" s="13">
        <f t="shared" si="933"/>
        <v>2.2413674436573186E-5</v>
      </c>
      <c r="AY628" s="13">
        <f t="shared" si="934"/>
        <v>2.1079857985405392E-5</v>
      </c>
      <c r="AZ628" s="13">
        <f t="shared" si="935"/>
        <v>9.9127078414189128E-6</v>
      </c>
      <c r="BA628" s="13">
        <f t="shared" si="936"/>
        <v>3.1076040081281839E-6</v>
      </c>
      <c r="BB628" s="13">
        <f t="shared" si="937"/>
        <v>7.3066836220444956E-7</v>
      </c>
      <c r="BC628" s="13">
        <f t="shared" si="938"/>
        <v>1.3743739656150203E-7</v>
      </c>
      <c r="BD628" s="13">
        <f t="shared" si="939"/>
        <v>1.9474947071057807E-4</v>
      </c>
      <c r="BE628" s="13">
        <f t="shared" si="940"/>
        <v>1.2774297794528687E-4</v>
      </c>
      <c r="BF628" s="13">
        <f t="shared" si="941"/>
        <v>4.1895539830711577E-5</v>
      </c>
      <c r="BG628" s="13">
        <f t="shared" si="942"/>
        <v>9.1602491499690348E-6</v>
      </c>
      <c r="BH628" s="13">
        <f t="shared" si="943"/>
        <v>1.502131816929077E-6</v>
      </c>
      <c r="BI628" s="13">
        <f t="shared" si="944"/>
        <v>1.9706014179217197E-7</v>
      </c>
      <c r="BJ628" s="14">
        <f t="shared" si="945"/>
        <v>0.24471853695248075</v>
      </c>
      <c r="BK628" s="14">
        <f t="shared" si="946"/>
        <v>0.34828770679076565</v>
      </c>
      <c r="BL628" s="14">
        <f t="shared" si="947"/>
        <v>0.37885921770438941</v>
      </c>
      <c r="BM628" s="14">
        <f t="shared" si="948"/>
        <v>0.21565538535758949</v>
      </c>
      <c r="BN628" s="14">
        <f t="shared" si="949"/>
        <v>0.78428172985678679</v>
      </c>
    </row>
    <row r="629" spans="1:66" x14ac:dyDescent="0.25">
      <c r="A629" t="s">
        <v>338</v>
      </c>
      <c r="B629" t="s">
        <v>88</v>
      </c>
      <c r="C629" t="s">
        <v>76</v>
      </c>
      <c r="D629" s="11">
        <v>44434</v>
      </c>
      <c r="E629" s="10">
        <f>VLOOKUP(A629,home!$A$2:$E$405,3,FALSE)</f>
        <v>1.3308</v>
      </c>
      <c r="F629" s="10">
        <f>VLOOKUP(B629,home!$B$2:$E$405,3,FALSE)</f>
        <v>0.75139999999999996</v>
      </c>
      <c r="G629" s="10">
        <f>VLOOKUP(C629,away!$B$2:$E$405,4,FALSE)</f>
        <v>0.501</v>
      </c>
      <c r="H629" s="10">
        <f>VLOOKUP(A629,away!$A$2:$E$405,3,FALSE)</f>
        <v>0.86150000000000004</v>
      </c>
      <c r="I629" s="10">
        <f>VLOOKUP(C629,away!$B$2:$E$405,3,FALSE)</f>
        <v>1.1608000000000001</v>
      </c>
      <c r="J629" s="10">
        <f>VLOOKUP(B629,home!$B$2:$E$405,4,FALSE)</f>
        <v>1.6251</v>
      </c>
      <c r="K629" s="12">
        <f t="shared" si="894"/>
        <v>0.50098152311999999</v>
      </c>
      <c r="L629" s="12">
        <f t="shared" si="895"/>
        <v>1.6251474529200003</v>
      </c>
      <c r="M629" s="13">
        <f t="shared" si="896"/>
        <v>0.11929820739237322</v>
      </c>
      <c r="N629" s="13">
        <f t="shared" si="897"/>
        <v>5.9766197644916773E-2</v>
      </c>
      <c r="O629" s="13">
        <f t="shared" si="898"/>
        <v>0.19387717788163727</v>
      </c>
      <c r="P629" s="13">
        <f t="shared" si="899"/>
        <v>9.7128883873349808E-2</v>
      </c>
      <c r="Q629" s="13">
        <f t="shared" si="900"/>
        <v>1.4970880363620681E-2</v>
      </c>
      <c r="R629" s="13">
        <f t="shared" si="901"/>
        <v>0.15753950090683033</v>
      </c>
      <c r="S629" s="13">
        <f t="shared" si="902"/>
        <v>1.9769827830384053E-2</v>
      </c>
      <c r="T629" s="13">
        <f t="shared" si="903"/>
        <v>2.4329888090908195E-2</v>
      </c>
      <c r="U629" s="13">
        <f t="shared" si="904"/>
        <v>7.892437911586847E-2</v>
      </c>
      <c r="V629" s="13">
        <f t="shared" si="905"/>
        <v>1.7884419905991099E-3</v>
      </c>
      <c r="W629" s="13">
        <f t="shared" si="906"/>
        <v>2.5000448156713298E-3</v>
      </c>
      <c r="X629" s="13">
        <f t="shared" si="907"/>
        <v>4.0629414643741134E-3</v>
      </c>
      <c r="Y629" s="13">
        <f t="shared" si="908"/>
        <v>3.3014394860953235E-3</v>
      </c>
      <c r="Z629" s="13">
        <f t="shared" si="909"/>
        <v>8.5341639544341125E-2</v>
      </c>
      <c r="AA629" s="13">
        <f t="shared" si="910"/>
        <v>4.2754584564482036E-2</v>
      </c>
      <c r="AB629" s="13">
        <f t="shared" si="911"/>
        <v>1.0709628447738526E-2</v>
      </c>
      <c r="AC629" s="13">
        <f t="shared" si="912"/>
        <v>9.1005859505390228E-5</v>
      </c>
      <c r="AD629" s="13">
        <f t="shared" si="913"/>
        <v>3.1311906490582051E-4</v>
      </c>
      <c r="AE629" s="13">
        <f t="shared" si="914"/>
        <v>5.0886465079238649E-4</v>
      </c>
      <c r="AF629" s="13">
        <f t="shared" si="915"/>
        <v>4.1349004555813618E-4</v>
      </c>
      <c r="AG629" s="13">
        <f t="shared" si="916"/>
        <v>2.2399409811552662E-4</v>
      </c>
      <c r="AH629" s="13">
        <f t="shared" si="917"/>
        <v>3.4673187033375706E-2</v>
      </c>
      <c r="AI629" s="13">
        <f t="shared" si="918"/>
        <v>1.7370626051405193E-2</v>
      </c>
      <c r="AJ629" s="13">
        <f t="shared" si="919"/>
        <v>4.3511813483904623E-3</v>
      </c>
      <c r="AK629" s="13">
        <f t="shared" si="920"/>
        <v>7.2662048642932995E-4</v>
      </c>
      <c r="AL629" s="13">
        <f t="shared" si="921"/>
        <v>2.9637654254504853E-6</v>
      </c>
      <c r="AM629" s="13">
        <f t="shared" si="922"/>
        <v>3.1373373210885623E-5</v>
      </c>
      <c r="AN629" s="13">
        <f t="shared" si="923"/>
        <v>5.0986357563179345E-5</v>
      </c>
      <c r="AO629" s="13">
        <f t="shared" si="924"/>
        <v>4.1430174563734657E-5</v>
      </c>
      <c r="AP629" s="13">
        <f t="shared" si="925"/>
        <v>2.2443380888761451E-5</v>
      </c>
      <c r="AQ629" s="13">
        <f t="shared" si="926"/>
        <v>9.1184508215710258E-6</v>
      </c>
      <c r="AR629" s="13">
        <f t="shared" si="927"/>
        <v>1.1269808318381855E-2</v>
      </c>
      <c r="AS629" s="13">
        <f t="shared" si="928"/>
        <v>5.6459657366133868E-3</v>
      </c>
      <c r="AT629" s="13">
        <f t="shared" si="929"/>
        <v>1.4142622571059536E-3</v>
      </c>
      <c r="AU629" s="13">
        <f t="shared" si="930"/>
        <v>2.3617308655202328E-4</v>
      </c>
      <c r="AV629" s="13">
        <f t="shared" si="931"/>
        <v>2.9579588155196044E-5</v>
      </c>
      <c r="AW629" s="13">
        <f t="shared" si="932"/>
        <v>6.7027929917214117E-8</v>
      </c>
      <c r="AX629" s="13">
        <f t="shared" si="933"/>
        <v>2.619580049433615E-6</v>
      </c>
      <c r="AY629" s="13">
        <f t="shared" si="934"/>
        <v>4.2572038450570874E-6</v>
      </c>
      <c r="AZ629" s="13">
        <f t="shared" si="935"/>
        <v>3.4592919926778794E-6</v>
      </c>
      <c r="BA629" s="13">
        <f t="shared" si="936"/>
        <v>1.8739531902690024E-6</v>
      </c>
      <c r="BB629" s="13">
        <f t="shared" si="937"/>
        <v>7.6136256351424489E-7</v>
      </c>
      <c r="BC629" s="13">
        <f t="shared" si="938"/>
        <v>2.4746528616876325E-7</v>
      </c>
      <c r="BD629" s="13">
        <f t="shared" si="939"/>
        <v>3.0525167139191511E-3</v>
      </c>
      <c r="BE629" s="13">
        <f t="shared" si="940"/>
        <v>1.5292544726884735E-3</v>
      </c>
      <c r="BF629" s="13">
        <f t="shared" si="941"/>
        <v>3.8306411748277195E-4</v>
      </c>
      <c r="BG629" s="13">
        <f t="shared" si="942"/>
        <v>6.396934834304592E-5</v>
      </c>
      <c r="BH629" s="13">
        <f t="shared" si="943"/>
        <v>8.0118653914732456E-6</v>
      </c>
      <c r="BI629" s="13">
        <f t="shared" si="944"/>
        <v>8.0275930537053641E-7</v>
      </c>
      <c r="BJ629" s="14">
        <f t="shared" si="945"/>
        <v>0.11055943031893352</v>
      </c>
      <c r="BK629" s="14">
        <f t="shared" si="946"/>
        <v>0.23808358791548206</v>
      </c>
      <c r="BL629" s="14">
        <f t="shared" si="947"/>
        <v>0.56456029410009601</v>
      </c>
      <c r="BM629" s="14">
        <f t="shared" si="948"/>
        <v>0.35595991364020974</v>
      </c>
      <c r="BN629" s="14">
        <f t="shared" si="949"/>
        <v>0.64258084806272808</v>
      </c>
    </row>
    <row r="630" spans="1:66" x14ac:dyDescent="0.25">
      <c r="A630" t="s">
        <v>338</v>
      </c>
      <c r="B630" t="s">
        <v>82</v>
      </c>
      <c r="C630" t="s">
        <v>95</v>
      </c>
      <c r="D630" s="11">
        <v>44434</v>
      </c>
      <c r="E630" s="10">
        <f>VLOOKUP(A630,home!$A$2:$E$405,3,FALSE)</f>
        <v>1.3308</v>
      </c>
      <c r="F630" s="10">
        <f>VLOOKUP(B630,home!$B$2:$E$405,3,FALSE)</f>
        <v>1.3775999999999999</v>
      </c>
      <c r="G630" s="10">
        <f>VLOOKUP(C630,away!$B$2:$E$405,4,FALSE)</f>
        <v>1.5028999999999999</v>
      </c>
      <c r="H630" s="10">
        <f>VLOOKUP(A630,away!$A$2:$E$405,3,FALSE)</f>
        <v>0.86150000000000004</v>
      </c>
      <c r="I630" s="10">
        <f>VLOOKUP(C630,away!$B$2:$E$405,3,FALSE)</f>
        <v>0.69650000000000001</v>
      </c>
      <c r="J630" s="10">
        <f>VLOOKUP(B630,home!$B$2:$E$405,4,FALSE)</f>
        <v>1.3542000000000001</v>
      </c>
      <c r="K630" s="12">
        <f t="shared" si="894"/>
        <v>2.7552817192319998</v>
      </c>
      <c r="L630" s="12">
        <f t="shared" si="895"/>
        <v>0.8125670584500001</v>
      </c>
      <c r="M630" s="13">
        <f t="shared" si="896"/>
        <v>2.8216488377092445E-2</v>
      </c>
      <c r="N630" s="13">
        <f t="shared" si="897"/>
        <v>7.7744374606325023E-2</v>
      </c>
      <c r="O630" s="13">
        <f t="shared" si="898"/>
        <v>2.2927788960362624E-2</v>
      </c>
      <c r="P630" s="13">
        <f t="shared" si="899"/>
        <v>6.3172517784896395E-2</v>
      </c>
      <c r="Q630" s="13">
        <f t="shared" si="900"/>
        <v>0.10710382706296594</v>
      </c>
      <c r="R630" s="13">
        <f t="shared" si="901"/>
        <v>9.3151830161421218E-3</v>
      </c>
      <c r="S630" s="13">
        <f t="shared" si="902"/>
        <v>3.5358466209095642E-2</v>
      </c>
      <c r="T630" s="13">
        <f t="shared" si="903"/>
        <v>8.7029041705291743E-2</v>
      </c>
      <c r="U630" s="13">
        <f t="shared" si="904"/>
        <v>2.5665953475676791E-2</v>
      </c>
      <c r="V630" s="13">
        <f t="shared" si="905"/>
        <v>8.7958159057342309E-3</v>
      </c>
      <c r="W630" s="13">
        <f t="shared" si="906"/>
        <v>9.8367072255458515E-2</v>
      </c>
      <c r="X630" s="13">
        <f t="shared" si="907"/>
        <v>7.9929842550956531E-2</v>
      </c>
      <c r="Y630" s="13">
        <f t="shared" si="908"/>
        <v>3.2474178522001199E-2</v>
      </c>
      <c r="Z630" s="13">
        <f t="shared" si="909"/>
        <v>2.5230702874500014E-3</v>
      </c>
      <c r="AA630" s="13">
        <f t="shared" si="910"/>
        <v>6.9517694393484162E-3</v>
      </c>
      <c r="AB630" s="13">
        <f t="shared" si="911"/>
        <v>9.577041626276192E-3</v>
      </c>
      <c r="AC630" s="13">
        <f t="shared" si="912"/>
        <v>1.2307826662193236E-3</v>
      </c>
      <c r="AD630" s="13">
        <f t="shared" si="913"/>
        <v>6.7757248989959537E-2</v>
      </c>
      <c r="AE630" s="13">
        <f t="shared" si="914"/>
        <v>5.5057308500435657E-2</v>
      </c>
      <c r="AF630" s="13">
        <f t="shared" si="915"/>
        <v>2.2368877607186591E-2</v>
      </c>
      <c r="AG630" s="13">
        <f t="shared" si="916"/>
        <v>6.0587376926998964E-3</v>
      </c>
      <c r="AH630" s="13">
        <f t="shared" si="917"/>
        <v>5.1254095043396083E-4</v>
      </c>
      <c r="AI630" s="13">
        <f t="shared" si="918"/>
        <v>1.412194711088487E-3</v>
      </c>
      <c r="AJ630" s="13">
        <f t="shared" si="919"/>
        <v>1.9454971357291122E-3</v>
      </c>
      <c r="AK630" s="13">
        <f t="shared" si="920"/>
        <v>1.7867975642975463E-3</v>
      </c>
      <c r="AL630" s="13">
        <f t="shared" si="921"/>
        <v>1.1022156808740965E-4</v>
      </c>
      <c r="AM630" s="13">
        <f t="shared" si="922"/>
        <v>3.7338061897497277E-2</v>
      </c>
      <c r="AN630" s="13">
        <f t="shared" si="923"/>
        <v>3.0339679124273388E-2</v>
      </c>
      <c r="AO630" s="13">
        <f t="shared" si="924"/>
        <v>1.2326511910163849E-2</v>
      </c>
      <c r="AP630" s="13">
        <f t="shared" si="925"/>
        <v>3.3387058412635774E-3</v>
      </c>
      <c r="AQ630" s="13">
        <f t="shared" si="926"/>
        <v>6.7823059611634437E-4</v>
      </c>
      <c r="AR630" s="13">
        <f t="shared" si="927"/>
        <v>8.3294778485858208E-5</v>
      </c>
      <c r="AS630" s="13">
        <f t="shared" si="928"/>
        <v>2.2950058046956401E-4</v>
      </c>
      <c r="AT630" s="13">
        <f t="shared" si="929"/>
        <v>3.1616937696046121E-4</v>
      </c>
      <c r="AU630" s="13">
        <f t="shared" si="930"/>
        <v>2.9037856817337656E-4</v>
      </c>
      <c r="AV630" s="13">
        <f t="shared" si="931"/>
        <v>2.0001869013621691E-4</v>
      </c>
      <c r="AW630" s="13">
        <f t="shared" si="932"/>
        <v>6.8547134935452405E-6</v>
      </c>
      <c r="AX630" s="13">
        <f t="shared" si="933"/>
        <v>1.714614656295451E-2</v>
      </c>
      <c r="AY630" s="13">
        <f t="shared" si="934"/>
        <v>1.3932393876412525E-2</v>
      </c>
      <c r="AZ630" s="13">
        <f t="shared" si="935"/>
        <v>5.6605021546616598E-3</v>
      </c>
      <c r="BA630" s="13">
        <f t="shared" si="936"/>
        <v>1.5331791950544376E-3</v>
      </c>
      <c r="BB630" s="13">
        <f t="shared" si="937"/>
        <v>3.1145272715053075E-4</v>
      </c>
      <c r="BC630" s="13">
        <f t="shared" si="938"/>
        <v>5.0615245269387478E-5</v>
      </c>
      <c r="BD630" s="13">
        <f t="shared" si="939"/>
        <v>1.1280432189749687E-5</v>
      </c>
      <c r="BE630" s="13">
        <f t="shared" si="940"/>
        <v>3.1080768597453512E-5</v>
      </c>
      <c r="BF630" s="13">
        <f t="shared" si="941"/>
        <v>4.2818136768121841E-5</v>
      </c>
      <c r="BG630" s="13">
        <f t="shared" si="942"/>
        <v>3.9325343162927213E-5</v>
      </c>
      <c r="BH630" s="13">
        <f t="shared" si="943"/>
        <v>2.7088099779834621E-5</v>
      </c>
      <c r="BI630" s="13">
        <f t="shared" si="944"/>
        <v>1.4927069226422136E-5</v>
      </c>
      <c r="BJ630" s="14">
        <f t="shared" si="945"/>
        <v>0.75654598862409828</v>
      </c>
      <c r="BK630" s="14">
        <f t="shared" si="946"/>
        <v>0.15081668638753792</v>
      </c>
      <c r="BL630" s="14">
        <f t="shared" si="947"/>
        <v>8.1380648723305249E-2</v>
      </c>
      <c r="BM630" s="14">
        <f t="shared" si="948"/>
        <v>0.66886067505168811</v>
      </c>
      <c r="BN630" s="14">
        <f t="shared" si="949"/>
        <v>0.30848017980778458</v>
      </c>
    </row>
    <row r="631" spans="1:66" x14ac:dyDescent="0.25">
      <c r="A631" t="s">
        <v>338</v>
      </c>
      <c r="B631" t="s">
        <v>72</v>
      </c>
      <c r="C631" t="s">
        <v>94</v>
      </c>
      <c r="D631" s="11">
        <v>44434</v>
      </c>
      <c r="E631" s="10">
        <f>VLOOKUP(A631,home!$A$2:$E$405,3,FALSE)</f>
        <v>1.3308</v>
      </c>
      <c r="F631" s="10">
        <f>VLOOKUP(B631,home!$B$2:$E$405,3,FALSE)</f>
        <v>0.93930000000000002</v>
      </c>
      <c r="G631" s="10">
        <f>VLOOKUP(C631,away!$B$2:$E$405,4,FALSE)</f>
        <v>0.87670000000000003</v>
      </c>
      <c r="H631" s="10">
        <f>VLOOKUP(A631,away!$A$2:$E$405,3,FALSE)</f>
        <v>0.86150000000000004</v>
      </c>
      <c r="I631" s="10">
        <f>VLOOKUP(C631,away!$B$2:$E$405,3,FALSE)</f>
        <v>1.5477000000000001</v>
      </c>
      <c r="J631" s="10">
        <f>VLOOKUP(B631,home!$B$2:$E$405,4,FALSE)</f>
        <v>0.87060000000000004</v>
      </c>
      <c r="K631" s="12">
        <f t="shared" si="894"/>
        <v>1.0958929197480001</v>
      </c>
      <c r="L631" s="12">
        <f t="shared" si="895"/>
        <v>1.1608088946300001</v>
      </c>
      <c r="M631" s="13">
        <f t="shared" si="896"/>
        <v>0.10469522021149183</v>
      </c>
      <c r="N631" s="13">
        <f t="shared" si="897"/>
        <v>0.1147347505612316</v>
      </c>
      <c r="O631" s="13">
        <f t="shared" si="898"/>
        <v>0.12153114284674628</v>
      </c>
      <c r="P631" s="13">
        <f t="shared" si="899"/>
        <v>0.13318511897463203</v>
      </c>
      <c r="Q631" s="13">
        <f t="shared" si="900"/>
        <v>6.2868500394553287E-2</v>
      </c>
      <c r="R631" s="13">
        <f t="shared" si="901"/>
        <v>7.0537215795526104E-2</v>
      </c>
      <c r="S631" s="13">
        <f t="shared" si="902"/>
        <v>4.2356938264359892E-2</v>
      </c>
      <c r="T631" s="13">
        <f t="shared" si="903"/>
        <v>7.2978314450047127E-2</v>
      </c>
      <c r="U631" s="13">
        <f t="shared" si="904"/>
        <v>7.7301235369053853E-2</v>
      </c>
      <c r="V631" s="13">
        <f t="shared" si="905"/>
        <v>5.9870226174860075E-3</v>
      </c>
      <c r="W631" s="13">
        <f t="shared" si="906"/>
        <v>2.2965714819188437E-2</v>
      </c>
      <c r="X631" s="13">
        <f t="shared" si="907"/>
        <v>2.6658806033649941E-2</v>
      </c>
      <c r="Y631" s="13">
        <f t="shared" si="908"/>
        <v>1.5472889582038386E-2</v>
      </c>
      <c r="Z631" s="13">
        <f t="shared" si="909"/>
        <v>2.7293409165960812E-2</v>
      </c>
      <c r="AA631" s="13">
        <f t="shared" si="910"/>
        <v>2.9910653860761621E-2</v>
      </c>
      <c r="AB631" s="13">
        <f t="shared" si="911"/>
        <v>1.6389436895520918E-2</v>
      </c>
      <c r="AC631" s="13">
        <f t="shared" si="912"/>
        <v>4.7601404223786265E-4</v>
      </c>
      <c r="AD631" s="13">
        <f t="shared" si="913"/>
        <v>6.2919910668250813E-3</v>
      </c>
      <c r="AE631" s="13">
        <f t="shared" si="914"/>
        <v>7.3037991953030573E-3</v>
      </c>
      <c r="AF631" s="13">
        <f t="shared" si="915"/>
        <v>4.2391575352496141E-3</v>
      </c>
      <c r="AG631" s="13">
        <f t="shared" si="916"/>
        <v>1.6402839242185131E-3</v>
      </c>
      <c r="AH631" s="13">
        <f t="shared" si="917"/>
        <v>7.9206080311558184E-3</v>
      </c>
      <c r="AI631" s="13">
        <f t="shared" si="918"/>
        <v>8.6801382614428071E-3</v>
      </c>
      <c r="AJ631" s="13">
        <f t="shared" si="919"/>
        <v>4.7562510315744431E-3</v>
      </c>
      <c r="AK631" s="13">
        <f t="shared" si="920"/>
        <v>1.737447276682185E-3</v>
      </c>
      <c r="AL631" s="13">
        <f t="shared" si="921"/>
        <v>2.4221922154985413E-5</v>
      </c>
      <c r="AM631" s="13">
        <f t="shared" si="922"/>
        <v>1.3790696922502549E-3</v>
      </c>
      <c r="AN631" s="13">
        <f t="shared" si="923"/>
        <v>1.6008363650787526E-3</v>
      </c>
      <c r="AO631" s="13">
        <f t="shared" si="924"/>
        <v>9.2913254571528724E-4</v>
      </c>
      <c r="AP631" s="13">
        <f t="shared" si="925"/>
        <v>3.5951510778550684E-4</v>
      </c>
      <c r="AQ631" s="13">
        <f t="shared" si="926"/>
        <v>1.0433208371781986E-4</v>
      </c>
      <c r="AR631" s="13">
        <f t="shared" si="927"/>
        <v>1.8388624506886968E-3</v>
      </c>
      <c r="AS631" s="13">
        <f t="shared" si="928"/>
        <v>2.0151963401001984E-3</v>
      </c>
      <c r="AT631" s="13">
        <f t="shared" si="929"/>
        <v>1.1042197005089449E-3</v>
      </c>
      <c r="AU631" s="13">
        <f t="shared" si="930"/>
        <v>4.0336885054467005E-4</v>
      </c>
      <c r="AV631" s="13">
        <f t="shared" si="931"/>
        <v>1.1051226683969826E-4</v>
      </c>
      <c r="AW631" s="13">
        <f t="shared" si="932"/>
        <v>8.5592350228311923E-7</v>
      </c>
      <c r="AX631" s="13">
        <f t="shared" si="933"/>
        <v>2.5188545192935118E-4</v>
      </c>
      <c r="AY631" s="13">
        <f t="shared" si="934"/>
        <v>2.9239087302748815E-4</v>
      </c>
      <c r="AZ631" s="13">
        <f t="shared" si="935"/>
        <v>1.6970496305946964E-4</v>
      </c>
      <c r="BA631" s="13">
        <f t="shared" si="936"/>
        <v>6.566501019409599E-5</v>
      </c>
      <c r="BB631" s="13">
        <f t="shared" si="937"/>
        <v>1.9056131974819055E-5</v>
      </c>
      <c r="BC631" s="13">
        <f t="shared" si="938"/>
        <v>4.4241054987226207E-6</v>
      </c>
      <c r="BD631" s="13">
        <f t="shared" si="939"/>
        <v>3.5576131479342691E-4</v>
      </c>
      <c r="BE631" s="13">
        <f t="shared" si="940"/>
        <v>3.8987630600235593E-4</v>
      </c>
      <c r="BF631" s="13">
        <f t="shared" si="941"/>
        <v>2.1363134166274325E-4</v>
      </c>
      <c r="BG631" s="13">
        <f t="shared" si="942"/>
        <v>7.8039024921488771E-5</v>
      </c>
      <c r="BH631" s="13">
        <f t="shared" si="943"/>
        <v>2.1380603718874316E-5</v>
      </c>
      <c r="BI631" s="13">
        <f t="shared" si="944"/>
        <v>4.686170447090426E-6</v>
      </c>
      <c r="BJ631" s="14">
        <f t="shared" si="945"/>
        <v>0.34033021989253659</v>
      </c>
      <c r="BK631" s="14">
        <f t="shared" si="946"/>
        <v>0.28701692690539016</v>
      </c>
      <c r="BL631" s="14">
        <f t="shared" si="947"/>
        <v>0.34529966373869225</v>
      </c>
      <c r="BM631" s="14">
        <f t="shared" si="948"/>
        <v>0.39209673596887346</v>
      </c>
      <c r="BN631" s="14">
        <f t="shared" si="949"/>
        <v>0.60755194878418106</v>
      </c>
    </row>
    <row r="632" spans="1:66" x14ac:dyDescent="0.25">
      <c r="A632" t="s">
        <v>338</v>
      </c>
      <c r="B632" t="s">
        <v>80</v>
      </c>
      <c r="C632" t="s">
        <v>92</v>
      </c>
      <c r="D632" s="11">
        <v>44434</v>
      </c>
      <c r="E632" s="10">
        <f>VLOOKUP(A632,home!$A$2:$E$405,3,FALSE)</f>
        <v>1.3308</v>
      </c>
      <c r="F632" s="10">
        <f>VLOOKUP(B632,home!$B$2:$E$405,3,FALSE)</f>
        <v>1.2022999999999999</v>
      </c>
      <c r="G632" s="10">
        <f>VLOOKUP(C632,away!$B$2:$E$405,4,FALSE)</f>
        <v>1.2524</v>
      </c>
      <c r="H632" s="10">
        <f>VLOOKUP(A632,away!$A$2:$E$405,3,FALSE)</f>
        <v>0.86150000000000004</v>
      </c>
      <c r="I632" s="10">
        <f>VLOOKUP(C632,away!$B$2:$E$405,3,FALSE)</f>
        <v>0.77380000000000004</v>
      </c>
      <c r="J632" s="10">
        <f>VLOOKUP(B632,home!$B$2:$E$405,4,FALSE)</f>
        <v>0.46429999999999999</v>
      </c>
      <c r="K632" s="12">
        <f t="shared" si="894"/>
        <v>2.0038661000159999</v>
      </c>
      <c r="L632" s="12">
        <f t="shared" si="895"/>
        <v>0.30951570541000001</v>
      </c>
      <c r="M632" s="13">
        <f t="shared" si="896"/>
        <v>9.8926136287234775E-2</v>
      </c>
      <c r="N632" s="13">
        <f t="shared" si="897"/>
        <v>0.19823473091155239</v>
      </c>
      <c r="O632" s="13">
        <f t="shared" si="898"/>
        <v>3.0619192856429275E-2</v>
      </c>
      <c r="P632" s="13">
        <f t="shared" si="899"/>
        <v>6.1356762574850676E-2</v>
      </c>
      <c r="Q632" s="13">
        <f t="shared" si="900"/>
        <v>0.1986179285597269</v>
      </c>
      <c r="R632" s="13">
        <f t="shared" si="901"/>
        <v>4.7385605380212701E-3</v>
      </c>
      <c r="S632" s="13">
        <f t="shared" si="902"/>
        <v>9.5137959869771582E-3</v>
      </c>
      <c r="T632" s="13">
        <f t="shared" si="903"/>
        <v>6.1475368265236863E-2</v>
      </c>
      <c r="U632" s="13">
        <f t="shared" si="904"/>
        <v>9.4954408250143979E-3</v>
      </c>
      <c r="V632" s="13">
        <f t="shared" si="905"/>
        <v>6.5563588200081365E-4</v>
      </c>
      <c r="W632" s="13">
        <f t="shared" si="906"/>
        <v>0.13266791129874544</v>
      </c>
      <c r="X632" s="13">
        <f t="shared" si="907"/>
        <v>4.1062802150902515E-2</v>
      </c>
      <c r="Y632" s="13">
        <f t="shared" si="908"/>
        <v>6.3547910869239284E-3</v>
      </c>
      <c r="Z632" s="13">
        <f t="shared" si="909"/>
        <v>4.8888630251788098E-4</v>
      </c>
      <c r="AA632" s="13">
        <f t="shared" si="910"/>
        <v>9.796626883777481E-4</v>
      </c>
      <c r="AB632" s="13">
        <f t="shared" si="911"/>
        <v>9.8155642534535439E-4</v>
      </c>
      <c r="AC632" s="13">
        <f t="shared" si="912"/>
        <v>2.5415234447417998E-5</v>
      </c>
      <c r="AD632" s="13">
        <f t="shared" si="913"/>
        <v>6.646218250287142E-2</v>
      </c>
      <c r="AE632" s="13">
        <f t="shared" si="914"/>
        <v>2.0571089300464411E-2</v>
      </c>
      <c r="AF632" s="13">
        <f t="shared" si="915"/>
        <v>3.1835376079426729E-3</v>
      </c>
      <c r="AG632" s="13">
        <f t="shared" si="916"/>
        <v>3.284516294738802E-4</v>
      </c>
      <c r="AH632" s="13">
        <f t="shared" si="917"/>
        <v>3.7829497197277151E-5</v>
      </c>
      <c r="AI632" s="13">
        <f t="shared" si="918"/>
        <v>7.5805247014273941E-5</v>
      </c>
      <c r="AJ632" s="13">
        <f t="shared" si="919"/>
        <v>7.5951782347621343E-5</v>
      </c>
      <c r="AK632" s="13">
        <f t="shared" si="920"/>
        <v>5.073240062739734E-5</v>
      </c>
      <c r="AL632" s="13">
        <f t="shared" si="921"/>
        <v>6.3052963121763533E-7</v>
      </c>
      <c r="AM632" s="13">
        <f t="shared" si="922"/>
        <v>2.6636262890116114E-2</v>
      </c>
      <c r="AN632" s="13">
        <f t="shared" si="923"/>
        <v>8.2443416979204945E-3</v>
      </c>
      <c r="AO632" s="13">
        <f t="shared" si="924"/>
        <v>1.2758766181364695E-3</v>
      </c>
      <c r="AP632" s="13">
        <f t="shared" si="925"/>
        <v>1.316346171595449E-4</v>
      </c>
      <c r="AQ632" s="13">
        <f t="shared" si="926"/>
        <v>1.0185745346627959E-5</v>
      </c>
      <c r="AR632" s="13">
        <f t="shared" si="927"/>
        <v>2.3417647020641706E-6</v>
      </c>
      <c r="AS632" s="13">
        <f t="shared" si="928"/>
        <v>4.692582900680458E-6</v>
      </c>
      <c r="AT632" s="13">
        <f t="shared" si="929"/>
        <v>4.7016538980941601E-6</v>
      </c>
      <c r="AU632" s="13">
        <f t="shared" si="930"/>
        <v>3.1404949534663222E-6</v>
      </c>
      <c r="AV632" s="13">
        <f t="shared" si="931"/>
        <v>1.5732828436306223E-6</v>
      </c>
      <c r="AW632" s="13">
        <f t="shared" si="932"/>
        <v>1.0863115297429559E-8</v>
      </c>
      <c r="AX632" s="13">
        <f t="shared" si="933"/>
        <v>8.8959173727696447E-3</v>
      </c>
      <c r="AY632" s="13">
        <f t="shared" si="934"/>
        <v>2.7534261409018707E-3</v>
      </c>
      <c r="AZ632" s="13">
        <f t="shared" si="935"/>
        <v>4.2611431714778834E-4</v>
      </c>
      <c r="BA632" s="13">
        <f t="shared" si="936"/>
        <v>4.3963024485766061E-5</v>
      </c>
      <c r="BB632" s="13">
        <f t="shared" si="937"/>
        <v>3.4018116339172468E-6</v>
      </c>
      <c r="BC632" s="13">
        <f t="shared" si="938"/>
        <v>2.1058282550876822E-7</v>
      </c>
      <c r="BD632" s="13">
        <f t="shared" si="939"/>
        <v>1.208021589439384E-7</v>
      </c>
      <c r="BE632" s="13">
        <f t="shared" si="940"/>
        <v>2.4207135111650274E-7</v>
      </c>
      <c r="BF632" s="13">
        <f t="shared" si="941"/>
        <v>2.4253928714371513E-7</v>
      </c>
      <c r="BG632" s="13">
        <f t="shared" si="942"/>
        <v>1.6200541847644569E-7</v>
      </c>
      <c r="BH632" s="13">
        <f t="shared" si="943"/>
        <v>8.1159291525963827E-8</v>
      </c>
      <c r="BI632" s="13">
        <f t="shared" si="944"/>
        <v>3.2526470598038937E-8</v>
      </c>
      <c r="BJ632" s="14">
        <f t="shared" si="945"/>
        <v>0.77738012813228419</v>
      </c>
      <c r="BK632" s="14">
        <f t="shared" si="946"/>
        <v>0.17323180263604396</v>
      </c>
      <c r="BL632" s="14">
        <f t="shared" si="947"/>
        <v>4.707206314365036E-2</v>
      </c>
      <c r="BM632" s="14">
        <f t="shared" si="948"/>
        <v>0.40292615320889447</v>
      </c>
      <c r="BN632" s="14">
        <f t="shared" si="949"/>
        <v>0.59249331172781527</v>
      </c>
    </row>
    <row r="633" spans="1:66" x14ac:dyDescent="0.25">
      <c r="A633" t="s">
        <v>348</v>
      </c>
      <c r="B633" t="s">
        <v>271</v>
      </c>
      <c r="C633" t="s">
        <v>326</v>
      </c>
      <c r="D633" s="11">
        <v>44434</v>
      </c>
      <c r="E633" s="10">
        <f>VLOOKUP(A633,home!$A$2:$E$405,3,FALSE)</f>
        <v>1.2707999999999999</v>
      </c>
      <c r="F633" s="10">
        <f>VLOOKUP(B633,home!$B$2:$E$405,3,FALSE)</f>
        <v>0.98360000000000003</v>
      </c>
      <c r="G633" s="10">
        <f>VLOOKUP(C633,away!$B$2:$E$405,4,FALSE)</f>
        <v>1.0491999999999999</v>
      </c>
      <c r="H633" s="10">
        <f>VLOOKUP(A633,away!$A$2:$E$405,3,FALSE)</f>
        <v>1.2917000000000001</v>
      </c>
      <c r="I633" s="10">
        <f>VLOOKUP(C633,away!$B$2:$E$405,3,FALSE)</f>
        <v>1.0322</v>
      </c>
      <c r="J633" s="10">
        <f>VLOOKUP(B633,home!$B$2:$E$405,4,FALSE)</f>
        <v>1.3548</v>
      </c>
      <c r="K633" s="12">
        <f t="shared" si="894"/>
        <v>1.3114568568959997</v>
      </c>
      <c r="L633" s="12">
        <f t="shared" si="895"/>
        <v>1.8063450041520002</v>
      </c>
      <c r="M633" s="13">
        <f t="shared" si="896"/>
        <v>4.4254338769445845E-2</v>
      </c>
      <c r="N633" s="13">
        <f t="shared" si="897"/>
        <v>5.8037656026588232E-2</v>
      </c>
      <c r="O633" s="13">
        <f t="shared" si="898"/>
        <v>7.9938603748238676E-2</v>
      </c>
      <c r="P633" s="13">
        <f t="shared" si="899"/>
        <v>0.10483603001631987</v>
      </c>
      <c r="Q633" s="13">
        <f t="shared" si="900"/>
        <v>3.8056940977120299E-2</v>
      </c>
      <c r="R633" s="13">
        <f t="shared" si="901"/>
        <v>7.2198348759758654E-2</v>
      </c>
      <c r="S633" s="13">
        <f t="shared" si="902"/>
        <v>6.2087659058928657E-2</v>
      </c>
      <c r="T633" s="13">
        <f t="shared" si="903"/>
        <v>6.8743965207328783E-2</v>
      </c>
      <c r="U633" s="13">
        <f t="shared" si="904"/>
        <v>9.4685019537554288E-2</v>
      </c>
      <c r="V633" s="13">
        <f t="shared" si="905"/>
        <v>1.634246210462683E-2</v>
      </c>
      <c r="W633" s="13">
        <f t="shared" si="906"/>
        <v>1.6636678732310256E-2</v>
      </c>
      <c r="X633" s="13">
        <f t="shared" si="907"/>
        <v>3.0051581513790459E-2</v>
      </c>
      <c r="Y633" s="13">
        <f t="shared" si="908"/>
        <v>2.7141762067151007E-2</v>
      </c>
      <c r="Z633" s="13">
        <f t="shared" si="909"/>
        <v>4.3471708863404609E-2</v>
      </c>
      <c r="AA633" s="13">
        <f t="shared" si="910"/>
        <v>5.7011270669898584E-2</v>
      </c>
      <c r="AB633" s="13">
        <f t="shared" si="911"/>
        <v>3.7383910920196155E-2</v>
      </c>
      <c r="AC633" s="13">
        <f t="shared" si="912"/>
        <v>2.4196481285527001E-3</v>
      </c>
      <c r="AD633" s="13">
        <f t="shared" si="913"/>
        <v>5.4545715998660363E-3</v>
      </c>
      <c r="AE633" s="13">
        <f t="shared" si="914"/>
        <v>9.8528381592073964E-3</v>
      </c>
      <c r="AF633" s="13">
        <f t="shared" si="915"/>
        <v>8.8988124928012381E-3</v>
      </c>
      <c r="AG633" s="13">
        <f t="shared" si="916"/>
        <v>5.3581084964189748E-3</v>
      </c>
      <c r="AH633" s="13">
        <f t="shared" si="917"/>
        <v>1.9631226031840286E-2</v>
      </c>
      <c r="AI633" s="13">
        <f t="shared" si="918"/>
        <v>2.5745505988732188E-2</v>
      </c>
      <c r="AJ633" s="13">
        <f t="shared" si="919"/>
        <v>1.6882060181589931E-2</v>
      </c>
      <c r="AK633" s="13">
        <f t="shared" si="920"/>
        <v>7.3800311945590134E-3</v>
      </c>
      <c r="AL633" s="13">
        <f t="shared" si="921"/>
        <v>2.2928039228462693E-4</v>
      </c>
      <c r="AM633" s="13">
        <f t="shared" si="922"/>
        <v>1.4306870652148979E-3</v>
      </c>
      <c r="AN633" s="13">
        <f t="shared" si="923"/>
        <v>2.5843144327558176E-3</v>
      </c>
      <c r="AO633" s="13">
        <f t="shared" si="924"/>
        <v>2.3340817323831914E-3</v>
      </c>
      <c r="AP633" s="13">
        <f t="shared" si="925"/>
        <v>1.4053856255242746E-3</v>
      </c>
      <c r="AQ633" s="13">
        <f t="shared" si="926"/>
        <v>6.3465282589320168E-4</v>
      </c>
      <c r="AR633" s="13">
        <f t="shared" si="927"/>
        <v>7.0921534135986817E-3</v>
      </c>
      <c r="AS633" s="13">
        <f t="shared" si="928"/>
        <v>9.3010532244223627E-3</v>
      </c>
      <c r="AT633" s="13">
        <f t="shared" si="929"/>
        <v>6.0989650137616789E-3</v>
      </c>
      <c r="AU633" s="13">
        <f t="shared" si="930"/>
        <v>2.6661764957555197E-3</v>
      </c>
      <c r="AV633" s="13">
        <f t="shared" si="931"/>
        <v>8.7414386176338165E-4</v>
      </c>
      <c r="AW633" s="13">
        <f t="shared" si="932"/>
        <v>1.5087564014489275E-5</v>
      </c>
      <c r="AX633" s="13">
        <f t="shared" si="933"/>
        <v>3.1271406029141532E-4</v>
      </c>
      <c r="AY633" s="13">
        <f t="shared" si="934"/>
        <v>5.6486948053548539E-4</v>
      </c>
      <c r="AZ633" s="13">
        <f t="shared" si="935"/>
        <v>5.1017458208160488E-4</v>
      </c>
      <c r="BA633" s="13">
        <f t="shared" si="936"/>
        <v>3.071837691961472E-4</v>
      </c>
      <c r="BB633" s="13">
        <f t="shared" si="937"/>
        <v>1.3871996671101038E-4</v>
      </c>
      <c r="BC633" s="13">
        <f t="shared" si="938"/>
        <v>5.0115223768913098E-5</v>
      </c>
      <c r="BD633" s="13">
        <f t="shared" si="939"/>
        <v>2.1351459812222529E-3</v>
      </c>
      <c r="BE633" s="13">
        <f t="shared" si="940"/>
        <v>2.8001518375478612E-3</v>
      </c>
      <c r="BF633" s="13">
        <f t="shared" si="941"/>
        <v>1.8361391638510385E-3</v>
      </c>
      <c r="BG633" s="13">
        <f t="shared" si="942"/>
        <v>8.0267243221591067E-4</v>
      </c>
      <c r="BH633" s="13">
        <f t="shared" si="943"/>
        <v>2.6316756626773656E-4</v>
      </c>
      <c r="BI633" s="13">
        <f t="shared" si="944"/>
        <v>6.9026581858891038E-5</v>
      </c>
      <c r="BJ633" s="14">
        <f t="shared" si="945"/>
        <v>0.27850581403693853</v>
      </c>
      <c r="BK633" s="14">
        <f t="shared" si="946"/>
        <v>0.23073428795069401</v>
      </c>
      <c r="BL633" s="14">
        <f t="shared" si="947"/>
        <v>0.44479477260463318</v>
      </c>
      <c r="BM633" s="14">
        <f t="shared" si="948"/>
        <v>0.59963488324167791</v>
      </c>
      <c r="BN633" s="14">
        <f t="shared" si="949"/>
        <v>0.3973219182974716</v>
      </c>
    </row>
    <row r="634" spans="1:66" x14ac:dyDescent="0.25">
      <c r="A634" t="s">
        <v>348</v>
      </c>
      <c r="B634" t="s">
        <v>270</v>
      </c>
      <c r="C634" t="s">
        <v>269</v>
      </c>
      <c r="D634" s="11">
        <v>44434</v>
      </c>
      <c r="E634" s="10">
        <f>VLOOKUP(A634,home!$A$2:$E$405,3,FALSE)</f>
        <v>1.2707999999999999</v>
      </c>
      <c r="F634" s="10">
        <f>VLOOKUP(B634,home!$B$2:$E$405,3,FALSE)</f>
        <v>0.78690000000000004</v>
      </c>
      <c r="G634" s="10">
        <f>VLOOKUP(C634,away!$B$2:$E$405,4,FALSE)</f>
        <v>0.78690000000000004</v>
      </c>
      <c r="H634" s="10">
        <f>VLOOKUP(A634,away!$A$2:$E$405,3,FALSE)</f>
        <v>1.2917000000000001</v>
      </c>
      <c r="I634" s="10">
        <f>VLOOKUP(C634,away!$B$2:$E$405,3,FALSE)</f>
        <v>0.7742</v>
      </c>
      <c r="J634" s="10">
        <f>VLOOKUP(B634,home!$B$2:$E$405,4,FALSE)</f>
        <v>1.0322</v>
      </c>
      <c r="K634" s="12">
        <f t="shared" si="894"/>
        <v>0.78689411398800013</v>
      </c>
      <c r="L634" s="12">
        <f t="shared" si="895"/>
        <v>1.0322352393080001</v>
      </c>
      <c r="M634" s="13">
        <f t="shared" si="896"/>
        <v>0.16216687954756068</v>
      </c>
      <c r="N634" s="13">
        <f t="shared" si="897"/>
        <v>0.12760816299977648</v>
      </c>
      <c r="O634" s="13">
        <f t="shared" si="898"/>
        <v>0.16739436771760793</v>
      </c>
      <c r="P634" s="13">
        <f t="shared" si="899"/>
        <v>0.13172164267172856</v>
      </c>
      <c r="Q634" s="13">
        <f t="shared" si="900"/>
        <v>5.0207056180672713E-2</v>
      </c>
      <c r="R634" s="13">
        <f t="shared" si="901"/>
        <v>8.6395182609898175E-2</v>
      </c>
      <c r="S634" s="13">
        <f t="shared" si="902"/>
        <v>2.6748049904743221E-2</v>
      </c>
      <c r="T634" s="13">
        <f t="shared" si="903"/>
        <v>5.1825492651606901E-2</v>
      </c>
      <c r="U634" s="13">
        <f t="shared" si="904"/>
        <v>6.7983860672647292E-2</v>
      </c>
      <c r="V634" s="13">
        <f t="shared" si="905"/>
        <v>2.4140407307912371E-3</v>
      </c>
      <c r="W634" s="13">
        <f t="shared" si="906"/>
        <v>1.3169212329745401E-2</v>
      </c>
      <c r="X634" s="13">
        <f t="shared" si="907"/>
        <v>1.359372504069261E-2</v>
      </c>
      <c r="Y634" s="13">
        <f t="shared" si="908"/>
        <v>7.0159610102332433E-3</v>
      </c>
      <c r="Z634" s="13">
        <f t="shared" si="909"/>
        <v>2.972671733212888E-2</v>
      </c>
      <c r="AA634" s="13">
        <f t="shared" si="910"/>
        <v>2.3391778896837277E-2</v>
      </c>
      <c r="AB634" s="13">
        <f t="shared" si="911"/>
        <v>9.2034265648149854E-3</v>
      </c>
      <c r="AC634" s="13">
        <f t="shared" si="912"/>
        <v>1.2255177021328181E-4</v>
      </c>
      <c r="AD634" s="13">
        <f t="shared" si="913"/>
        <v>2.5906939170337131E-3</v>
      </c>
      <c r="AE634" s="13">
        <f t="shared" si="914"/>
        <v>2.674205555423075E-3</v>
      </c>
      <c r="AF634" s="13">
        <f t="shared" si="915"/>
        <v>1.3802046057304603E-3</v>
      </c>
      <c r="AG634" s="13">
        <f t="shared" si="916"/>
        <v>4.7489861049672866E-4</v>
      </c>
      <c r="AH634" s="13">
        <f t="shared" si="917"/>
        <v>7.6712412947928296E-3</v>
      </c>
      <c r="AI634" s="13">
        <f t="shared" si="918"/>
        <v>6.0364546218541612E-3</v>
      </c>
      <c r="AJ634" s="13">
        <f t="shared" si="919"/>
        <v>2.3750253056463496E-3</v>
      </c>
      <c r="AK634" s="13">
        <f t="shared" si="920"/>
        <v>6.2296447786188791E-4</v>
      </c>
      <c r="AL634" s="13">
        <f t="shared" si="921"/>
        <v>3.981755221500044E-6</v>
      </c>
      <c r="AM634" s="13">
        <f t="shared" si="922"/>
        <v>4.0772035889166918E-4</v>
      </c>
      <c r="AN634" s="13">
        <f t="shared" si="923"/>
        <v>4.2086332223128582E-4</v>
      </c>
      <c r="AO634" s="13">
        <f t="shared" si="924"/>
        <v>2.172149760696856E-4</v>
      </c>
      <c r="AP634" s="13">
        <f t="shared" si="925"/>
        <v>7.4738984268191163E-5</v>
      </c>
      <c r="AQ634" s="13">
        <f t="shared" si="926"/>
        <v>1.9287053327928286E-5</v>
      </c>
      <c r="AR634" s="13">
        <f t="shared" si="927"/>
        <v>1.5837051187439785E-3</v>
      </c>
      <c r="AS634" s="13">
        <f t="shared" si="928"/>
        <v>1.2462082362323032E-3</v>
      </c>
      <c r="AT634" s="13">
        <f t="shared" si="929"/>
        <v>4.9031696294728341E-4</v>
      </c>
      <c r="AU634" s="13">
        <f t="shared" si="930"/>
        <v>1.2860917737722989E-4</v>
      </c>
      <c r="AV634" s="13">
        <f t="shared" si="931"/>
        <v>2.5300451170745212E-5</v>
      </c>
      <c r="AW634" s="13">
        <f t="shared" si="932"/>
        <v>8.9839439874804344E-8</v>
      </c>
      <c r="AX634" s="13">
        <f t="shared" si="933"/>
        <v>5.3472125094154889E-5</v>
      </c>
      <c r="AY634" s="13">
        <f t="shared" si="934"/>
        <v>5.5195811842872282E-5</v>
      </c>
      <c r="AZ634" s="13">
        <f t="shared" si="935"/>
        <v>2.8487531023213303E-5</v>
      </c>
      <c r="BA634" s="13">
        <f t="shared" si="936"/>
        <v>9.8019444676802231E-6</v>
      </c>
      <c r="BB634" s="13">
        <f t="shared" si="937"/>
        <v>2.5294781233199049E-6</v>
      </c>
      <c r="BC634" s="13">
        <f t="shared" si="938"/>
        <v>5.2220329118989486E-7</v>
      </c>
      <c r="BD634" s="13">
        <f t="shared" si="939"/>
        <v>2.7245937203999908E-4</v>
      </c>
      <c r="BE634" s="13">
        <f t="shared" si="940"/>
        <v>2.1439667615914194E-4</v>
      </c>
      <c r="BF634" s="13">
        <f t="shared" si="941"/>
        <v>8.4353741264110095E-5</v>
      </c>
      <c r="BG634" s="13">
        <f t="shared" si="942"/>
        <v>2.2125820831198309E-5</v>
      </c>
      <c r="BH634" s="13">
        <f t="shared" si="943"/>
        <v>4.3526695448057565E-6</v>
      </c>
      <c r="BI634" s="13">
        <f t="shared" si="944"/>
        <v>6.8501800898849582E-7</v>
      </c>
      <c r="BJ634" s="14">
        <f t="shared" si="945"/>
        <v>0.2718294466900425</v>
      </c>
      <c r="BK634" s="14">
        <f t="shared" si="946"/>
        <v>0.32323234219210134</v>
      </c>
      <c r="BL634" s="14">
        <f t="shared" si="947"/>
        <v>0.37514681540628064</v>
      </c>
      <c r="BM634" s="14">
        <f t="shared" si="948"/>
        <v>0.27438692392090586</v>
      </c>
      <c r="BN634" s="14">
        <f t="shared" si="949"/>
        <v>0.72549329172724453</v>
      </c>
    </row>
    <row r="635" spans="1:66" s="10" customFormat="1" x14ac:dyDescent="0.25">
      <c r="A635" t="s">
        <v>348</v>
      </c>
      <c r="B635" t="s">
        <v>260</v>
      </c>
      <c r="C635" t="s">
        <v>261</v>
      </c>
      <c r="D635" s="11">
        <v>44434</v>
      </c>
      <c r="E635" s="10">
        <f>VLOOKUP(A635,home!$A$2:$E$405,3,FALSE)</f>
        <v>1.2707999999999999</v>
      </c>
      <c r="F635" s="10">
        <f>VLOOKUP(B635,home!$B$2:$E$405,3,FALSE)</f>
        <v>1.3115000000000001</v>
      </c>
      <c r="G635" s="10">
        <f>VLOOKUP(C635,away!$B$2:$E$405,4,FALSE)</f>
        <v>2.0983999999999998</v>
      </c>
      <c r="H635" s="10">
        <f>VLOOKUP(A635,away!$A$2:$E$405,3,FALSE)</f>
        <v>1.2917000000000001</v>
      </c>
      <c r="I635" s="10">
        <f>VLOOKUP(C635,away!$B$2:$E$405,3,FALSE)</f>
        <v>1.0322</v>
      </c>
      <c r="J635" s="10">
        <f>VLOOKUP(B635,home!$B$2:$E$405,4,FALSE)</f>
        <v>1.0322</v>
      </c>
      <c r="K635" s="12">
        <f t="shared" si="894"/>
        <v>3.4973071732799998</v>
      </c>
      <c r="L635" s="12">
        <f t="shared" si="895"/>
        <v>1.3762247662280001</v>
      </c>
      <c r="M635" s="13">
        <f t="shared" si="896"/>
        <v>7.6463112306467129E-3</v>
      </c>
      <c r="N635" s="13">
        <f t="shared" si="897"/>
        <v>2.6741499116072175E-2</v>
      </c>
      <c r="O635" s="13">
        <f t="shared" si="898"/>
        <v>1.0523042885903302E-2</v>
      </c>
      <c r="P635" s="13">
        <f t="shared" si="899"/>
        <v>3.6802313369602699E-2</v>
      </c>
      <c r="Q635" s="13">
        <f t="shared" si="900"/>
        <v>4.6761618341449991E-2</v>
      </c>
      <c r="R635" s="13">
        <f t="shared" si="901"/>
        <v>7.241036117829747E-3</v>
      </c>
      <c r="S635" s="13">
        <f t="shared" si="902"/>
        <v>4.4283126480841775E-2</v>
      </c>
      <c r="T635" s="13">
        <f t="shared" si="903"/>
        <v>6.4354497270404959E-2</v>
      </c>
      <c r="U635" s="13">
        <f t="shared" si="904"/>
        <v>2.5324127556865538E-2</v>
      </c>
      <c r="V635" s="13">
        <f t="shared" si="905"/>
        <v>2.3682029275643168E-2</v>
      </c>
      <c r="W635" s="13">
        <f t="shared" si="906"/>
        <v>5.4513247753244898E-2</v>
      </c>
      <c r="X635" s="13">
        <f t="shared" si="907"/>
        <v>7.50224816455385E-2</v>
      </c>
      <c r="Y635" s="13">
        <f t="shared" si="908"/>
        <v>5.1623898632237826E-2</v>
      </c>
      <c r="Z635" s="13">
        <f t="shared" si="909"/>
        <v>3.3217644128362509E-3</v>
      </c>
      <c r="AA635" s="13">
        <f t="shared" si="910"/>
        <v>1.1617230508958448E-2</v>
      </c>
      <c r="AB635" s="13">
        <f t="shared" si="911"/>
        <v>2.0314511796313817E-2</v>
      </c>
      <c r="AC635" s="13">
        <f t="shared" si="912"/>
        <v>7.1239699472431962E-3</v>
      </c>
      <c r="AD635" s="13">
        <f t="shared" si="913"/>
        <v>4.7662393101553312E-2</v>
      </c>
      <c r="AE635" s="13">
        <f t="shared" si="914"/>
        <v>6.5594165804052237E-2</v>
      </c>
      <c r="AF635" s="13">
        <f t="shared" si="915"/>
        <v>4.5136157749801238E-2</v>
      </c>
      <c r="AG635" s="13">
        <f t="shared" si="916"/>
        <v>2.0705832715883457E-2</v>
      </c>
      <c r="AH635" s="13">
        <f t="shared" si="917"/>
        <v>1.1428736131300148E-3</v>
      </c>
      <c r="AI635" s="13">
        <f t="shared" si="918"/>
        <v>3.9969800853520325E-3</v>
      </c>
      <c r="AJ635" s="13">
        <f t="shared" si="919"/>
        <v>6.9893335619794833E-3</v>
      </c>
      <c r="AK635" s="13">
        <f t="shared" si="920"/>
        <v>8.1479488009191681E-3</v>
      </c>
      <c r="AL635" s="13">
        <f t="shared" si="921"/>
        <v>1.3715297038041248E-3</v>
      </c>
      <c r="AM635" s="13">
        <f t="shared" si="922"/>
        <v>3.33380058579507E-2</v>
      </c>
      <c r="AN635" s="13">
        <f t="shared" si="923"/>
        <v>4.5880589318365889E-2</v>
      </c>
      <c r="AO635" s="13">
        <f t="shared" si="924"/>
        <v>3.157100165453549E-2</v>
      </c>
      <c r="AP635" s="13">
        <f t="shared" si="925"/>
        <v>1.4482931457198976E-2</v>
      </c>
      <c r="AQ635" s="13">
        <f t="shared" si="926"/>
        <v>4.9829422397449519E-3</v>
      </c>
      <c r="AR635" s="13">
        <f t="shared" si="927"/>
        <v>3.1457019421160087E-4</v>
      </c>
      <c r="AS635" s="13">
        <f t="shared" si="928"/>
        <v>1.1001485967163146E-3</v>
      </c>
      <c r="AT635" s="13">
        <f t="shared" si="929"/>
        <v>1.9237787894849459E-3</v>
      </c>
      <c r="AU635" s="13">
        <f t="shared" si="930"/>
        <v>2.2426817867565391E-3</v>
      </c>
      <c r="AV635" s="13">
        <f t="shared" si="931"/>
        <v>1.9608367750520131E-3</v>
      </c>
      <c r="AW635" s="13">
        <f t="shared" si="932"/>
        <v>1.8336897809121243E-4</v>
      </c>
      <c r="AX635" s="13">
        <f t="shared" si="933"/>
        <v>1.9432207838310282E-2</v>
      </c>
      <c r="AY635" s="13">
        <f t="shared" si="934"/>
        <v>2.6743085689572475E-2</v>
      </c>
      <c r="AZ635" s="13">
        <f t="shared" si="935"/>
        <v>1.8402248425673628E-2</v>
      </c>
      <c r="BA635" s="13">
        <f t="shared" si="936"/>
        <v>8.4418766792307611E-3</v>
      </c>
      <c r="BB635" s="13">
        <f t="shared" si="937"/>
        <v>2.9044799398499897E-3</v>
      </c>
      <c r="BC635" s="13">
        <f t="shared" si="938"/>
        <v>7.9944344524679359E-4</v>
      </c>
      <c r="BD635" s="13">
        <f t="shared" si="939"/>
        <v>7.2153215331859438E-5</v>
      </c>
      <c r="BE635" s="13">
        <f t="shared" si="940"/>
        <v>2.5234195755532854E-4</v>
      </c>
      <c r="BF635" s="13">
        <f t="shared" si="941"/>
        <v>4.4125866913888377E-4</v>
      </c>
      <c r="BG635" s="13">
        <f t="shared" si="942"/>
        <v>5.1440570295046824E-4</v>
      </c>
      <c r="BH635" s="13">
        <f t="shared" si="943"/>
        <v>4.4975868872620337E-4</v>
      </c>
      <c r="BI635" s="13">
        <f t="shared" si="944"/>
        <v>3.1458885766543138E-4</v>
      </c>
      <c r="BJ635" s="14">
        <f t="shared" si="945"/>
        <v>0.70509460467591845</v>
      </c>
      <c r="BK635" s="14">
        <f t="shared" si="946"/>
        <v>0.14765236569735415</v>
      </c>
      <c r="BL635" s="14">
        <f t="shared" si="947"/>
        <v>0.10488360816084115</v>
      </c>
      <c r="BM635" s="14">
        <f t="shared" si="948"/>
        <v>0.79867680517396411</v>
      </c>
      <c r="BN635" s="14">
        <f t="shared" si="949"/>
        <v>0.13571582106150462</v>
      </c>
    </row>
    <row r="636" spans="1:66" x14ac:dyDescent="0.25">
      <c r="A636" t="s">
        <v>348</v>
      </c>
      <c r="B636" t="s">
        <v>273</v>
      </c>
      <c r="C636" t="s">
        <v>262</v>
      </c>
      <c r="D636" s="11">
        <v>44434</v>
      </c>
      <c r="E636" s="10">
        <f>VLOOKUP(A636,home!$A$2:$E$405,3,FALSE)</f>
        <v>1.2707999999999999</v>
      </c>
      <c r="F636" s="10">
        <f>VLOOKUP(B636,home!$B$2:$E$405,3,FALSE)</f>
        <v>1.5738000000000001</v>
      </c>
      <c r="G636" s="10">
        <f>VLOOKUP(C636,away!$B$2:$E$405,4,FALSE)</f>
        <v>1.0491999999999999</v>
      </c>
      <c r="H636" s="10">
        <f>VLOOKUP(A636,away!$A$2:$E$405,3,FALSE)</f>
        <v>1.2917000000000001</v>
      </c>
      <c r="I636" s="10">
        <f>VLOOKUP(C636,away!$B$2:$E$405,3,FALSE)</f>
        <v>1.0322</v>
      </c>
      <c r="J636" s="10">
        <f>VLOOKUP(B636,home!$B$2:$E$405,4,FALSE)</f>
        <v>0.7742</v>
      </c>
      <c r="K636" s="12">
        <f t="shared" si="894"/>
        <v>2.0983843039679999</v>
      </c>
      <c r="L636" s="12">
        <f t="shared" si="895"/>
        <v>1.0322352393080001</v>
      </c>
      <c r="M636" s="13">
        <f t="shared" si="896"/>
        <v>4.3690720573874714E-2</v>
      </c>
      <c r="N636" s="13">
        <f t="shared" si="897"/>
        <v>9.1679922281270462E-2</v>
      </c>
      <c r="O636" s="13">
        <f t="shared" si="898"/>
        <v>4.5099101407112527E-2</v>
      </c>
      <c r="P636" s="13">
        <f t="shared" si="899"/>
        <v>9.4635246515746063E-2</v>
      </c>
      <c r="Q636" s="13">
        <f t="shared" si="900"/>
        <v>9.618985495201203E-2</v>
      </c>
      <c r="R636" s="13">
        <f t="shared" si="901"/>
        <v>2.3276440866773277E-2</v>
      </c>
      <c r="S636" s="13">
        <f t="shared" si="902"/>
        <v>5.124560642089325E-2</v>
      </c>
      <c r="T636" s="13">
        <f t="shared" si="903"/>
        <v>9.9290557945391961E-2</v>
      </c>
      <c r="U636" s="13">
        <f t="shared" si="904"/>
        <v>4.8842918167076352E-2</v>
      </c>
      <c r="V636" s="13">
        <f t="shared" si="905"/>
        <v>1.2333258597885893E-2</v>
      </c>
      <c r="W636" s="13">
        <f t="shared" si="906"/>
        <v>6.7281093944086892E-2</v>
      </c>
      <c r="X636" s="13">
        <f t="shared" si="907"/>
        <v>6.9449916108278567E-2</v>
      </c>
      <c r="Y636" s="13">
        <f t="shared" si="908"/>
        <v>3.5844325386974719E-2</v>
      </c>
      <c r="Z636" s="13">
        <f t="shared" si="909"/>
        <v>8.0089208361174107E-3</v>
      </c>
      <c r="AA636" s="13">
        <f t="shared" si="910"/>
        <v>1.6805793774231047E-2</v>
      </c>
      <c r="AB636" s="13">
        <f t="shared" si="911"/>
        <v>1.7632506935784782E-2</v>
      </c>
      <c r="AC636" s="13">
        <f t="shared" si="912"/>
        <v>1.6696350970280332E-3</v>
      </c>
      <c r="AD636" s="13">
        <f t="shared" si="913"/>
        <v>3.5295397871517094E-2</v>
      </c>
      <c r="AE636" s="13">
        <f t="shared" si="914"/>
        <v>3.6433153468376521E-2</v>
      </c>
      <c r="AF636" s="13">
        <f t="shared" si="915"/>
        <v>1.8803792444587363E-2</v>
      </c>
      <c r="AG636" s="13">
        <f t="shared" si="916"/>
        <v>6.4699790646455353E-3</v>
      </c>
      <c r="AH636" s="13">
        <f t="shared" si="917"/>
        <v>2.0667725789671205E-3</v>
      </c>
      <c r="AI636" s="13">
        <f t="shared" si="918"/>
        <v>4.3368831395760692E-3</v>
      </c>
      <c r="AJ636" s="13">
        <f t="shared" si="919"/>
        <v>4.5502237541149423E-3</v>
      </c>
      <c r="AK636" s="13">
        <f t="shared" si="920"/>
        <v>3.1827060350590481E-3</v>
      </c>
      <c r="AL636" s="13">
        <f t="shared" si="921"/>
        <v>1.4465893619806399E-4</v>
      </c>
      <c r="AM636" s="13">
        <f t="shared" si="922"/>
        <v>1.4812661779179403E-2</v>
      </c>
      <c r="AN636" s="13">
        <f t="shared" si="923"/>
        <v>1.5290151476419718E-2</v>
      </c>
      <c r="AO636" s="13">
        <f t="shared" si="924"/>
        <v>7.8915165841588371E-3</v>
      </c>
      <c r="AP636" s="13">
        <f t="shared" si="925"/>
        <v>2.7153005032507505E-3</v>
      </c>
      <c r="AQ636" s="13">
        <f t="shared" si="926"/>
        <v>7.0070721619154271E-4</v>
      </c>
      <c r="AR636" s="13">
        <f t="shared" si="927"/>
        <v>4.2667909752906779E-4</v>
      </c>
      <c r="AS636" s="13">
        <f t="shared" si="928"/>
        <v>8.9533672108622734E-4</v>
      </c>
      <c r="AT636" s="13">
        <f t="shared" si="929"/>
        <v>9.3938026114675729E-4</v>
      </c>
      <c r="AU636" s="13">
        <f t="shared" si="930"/>
        <v>6.5706026514923883E-4</v>
      </c>
      <c r="AV636" s="13">
        <f t="shared" si="931"/>
        <v>3.446912367875537E-4</v>
      </c>
      <c r="AW636" s="13">
        <f t="shared" si="932"/>
        <v>8.7037513712512159E-6</v>
      </c>
      <c r="AX636" s="13">
        <f t="shared" si="933"/>
        <v>5.1804428295694639E-3</v>
      </c>
      <c r="AY636" s="13">
        <f t="shared" si="934"/>
        <v>5.3474356439020482E-3</v>
      </c>
      <c r="AZ636" s="13">
        <f t="shared" si="935"/>
        <v>2.7599057557836796E-3</v>
      </c>
      <c r="BA636" s="13">
        <f t="shared" si="936"/>
        <v>9.4962399276296474E-4</v>
      </c>
      <c r="BB636" s="13">
        <f t="shared" si="937"/>
        <v>2.4505883735557429E-4</v>
      </c>
      <c r="BC636" s="13">
        <f t="shared" si="938"/>
        <v>5.0591673524454325E-5</v>
      </c>
      <c r="BD636" s="13">
        <f t="shared" si="939"/>
        <v>7.3405533390939767E-5</v>
      </c>
      <c r="BE636" s="13">
        <f t="shared" si="940"/>
        <v>1.5403301909194692E-4</v>
      </c>
      <c r="BF636" s="13">
        <f t="shared" si="941"/>
        <v>1.6161023477767234E-4</v>
      </c>
      <c r="BG636" s="13">
        <f t="shared" si="942"/>
        <v>1.1304012667268368E-4</v>
      </c>
      <c r="BH636" s="13">
        <f t="shared" si="943"/>
        <v>5.9300406882128479E-5</v>
      </c>
      <c r="BI636" s="13">
        <f t="shared" si="944"/>
        <v>2.4887008604074868E-5</v>
      </c>
      <c r="BJ636" s="14">
        <f t="shared" si="945"/>
        <v>0.61268138975923969</v>
      </c>
      <c r="BK636" s="14">
        <f t="shared" si="946"/>
        <v>0.20906656178552804</v>
      </c>
      <c r="BL636" s="14">
        <f t="shared" si="947"/>
        <v>0.16964277056981342</v>
      </c>
      <c r="BM636" s="14">
        <f t="shared" si="948"/>
        <v>0.59948962446137888</v>
      </c>
      <c r="BN636" s="14">
        <f t="shared" si="949"/>
        <v>0.39457128659678908</v>
      </c>
    </row>
    <row r="637" spans="1:66" x14ac:dyDescent="0.25">
      <c r="A637" t="s">
        <v>338</v>
      </c>
      <c r="B637" t="s">
        <v>90</v>
      </c>
      <c r="C637" t="s">
        <v>71</v>
      </c>
      <c r="D637" s="11">
        <v>44435</v>
      </c>
      <c r="E637" s="10">
        <f>VLOOKUP(A637,home!$A$2:$E$405,3,FALSE)</f>
        <v>1.3308</v>
      </c>
      <c r="F637" s="10">
        <f>VLOOKUP(B637,home!$B$2:$E$405,3,FALSE)</f>
        <v>1.3775999999999999</v>
      </c>
      <c r="G637" s="10">
        <f>VLOOKUP(C637,away!$B$2:$E$405,4,FALSE)</f>
        <v>1.052</v>
      </c>
      <c r="H637" s="10">
        <f>VLOOKUP(A637,away!$A$2:$E$405,3,FALSE)</f>
        <v>0.86150000000000004</v>
      </c>
      <c r="I637" s="10">
        <f>VLOOKUP(C637,away!$B$2:$E$405,3,FALSE)</f>
        <v>1.1608000000000001</v>
      </c>
      <c r="J637" s="10">
        <f>VLOOKUP(B637,home!$B$2:$E$405,4,FALSE)</f>
        <v>0.77380000000000004</v>
      </c>
      <c r="K637" s="12">
        <f t="shared" si="894"/>
        <v>1.92864220416</v>
      </c>
      <c r="L637" s="12">
        <f t="shared" si="895"/>
        <v>0.77382259496000017</v>
      </c>
      <c r="M637" s="13">
        <f t="shared" si="896"/>
        <v>6.7040068628099372E-2</v>
      </c>
      <c r="N637" s="13">
        <f t="shared" si="897"/>
        <v>0.12929630572593526</v>
      </c>
      <c r="O637" s="13">
        <f t="shared" si="898"/>
        <v>5.1877119872092356E-2</v>
      </c>
      <c r="P637" s="13">
        <f t="shared" si="899"/>
        <v>0.10005240281558474</v>
      </c>
      <c r="Q637" s="13">
        <f t="shared" si="900"/>
        <v>0.12468315603250653</v>
      </c>
      <c r="R637" s="13">
        <f t="shared" si="901"/>
        <v>2.0071843759236749E-2</v>
      </c>
      <c r="S637" s="13">
        <f t="shared" si="902"/>
        <v>3.733022472241402E-2</v>
      </c>
      <c r="T637" s="13">
        <f t="shared" si="903"/>
        <v>9.6482643348876795E-2</v>
      </c>
      <c r="U637" s="13">
        <f t="shared" si="904"/>
        <v>3.8711404989369501E-2</v>
      </c>
      <c r="V637" s="13">
        <f t="shared" si="905"/>
        <v>6.1902924583519198E-3</v>
      </c>
      <c r="W637" s="13">
        <f t="shared" si="906"/>
        <v>8.0156398957386202E-2</v>
      </c>
      <c r="X637" s="13">
        <f t="shared" si="907"/>
        <v>6.2026832643853648E-2</v>
      </c>
      <c r="Y637" s="13">
        <f t="shared" si="908"/>
        <v>2.3998882296808233E-2</v>
      </c>
      <c r="Z637" s="13">
        <f t="shared" si="909"/>
        <v>5.1773487411347551E-3</v>
      </c>
      <c r="AA637" s="13">
        <f t="shared" si="910"/>
        <v>9.9852532878071353E-3</v>
      </c>
      <c r="AB637" s="13">
        <f t="shared" si="911"/>
        <v>9.6289904550461228E-3</v>
      </c>
      <c r="AC637" s="13">
        <f t="shared" si="912"/>
        <v>5.7740994235209596E-4</v>
      </c>
      <c r="AD637" s="13">
        <f t="shared" si="913"/>
        <v>3.8648253490675417E-2</v>
      </c>
      <c r="AE637" s="13">
        <f t="shared" si="914"/>
        <v>2.9906891806826336E-2</v>
      </c>
      <c r="AF637" s="13">
        <f t="shared" si="915"/>
        <v>1.1571314312573161E-2</v>
      </c>
      <c r="AG637" s="13">
        <f t="shared" si="916"/>
        <v>2.9847148228177179E-3</v>
      </c>
      <c r="AH637" s="13">
        <f t="shared" si="917"/>
        <v>1.0015873594694468E-3</v>
      </c>
      <c r="AI637" s="13">
        <f t="shared" si="918"/>
        <v>1.931703652625948E-3</v>
      </c>
      <c r="AJ637" s="13">
        <f t="shared" si="919"/>
        <v>1.8627825951922162E-3</v>
      </c>
      <c r="AK637" s="13">
        <f t="shared" si="920"/>
        <v>1.1975470434208004E-3</v>
      </c>
      <c r="AL637" s="13">
        <f t="shared" si="921"/>
        <v>3.4469685562177995E-5</v>
      </c>
      <c r="AM637" s="13">
        <f t="shared" si="922"/>
        <v>1.4907730559838126E-2</v>
      </c>
      <c r="AN637" s="13">
        <f t="shared" si="923"/>
        <v>1.1535938746778435E-2</v>
      </c>
      <c r="AO637" s="13">
        <f t="shared" si="924"/>
        <v>4.4633850281658501E-3</v>
      </c>
      <c r="AP637" s="13">
        <f t="shared" si="925"/>
        <v>1.1512893949336372E-3</v>
      </c>
      <c r="AQ637" s="13">
        <f t="shared" si="926"/>
        <v>2.2272343678436893E-4</v>
      </c>
      <c r="AR637" s="13">
        <f t="shared" si="927"/>
        <v>1.550101859167564E-4</v>
      </c>
      <c r="AS637" s="13">
        <f t="shared" si="928"/>
        <v>2.9895918663374444E-4</v>
      </c>
      <c r="AT637" s="13">
        <f t="shared" si="929"/>
        <v>2.8829265233159293E-4</v>
      </c>
      <c r="AU637" s="13">
        <f t="shared" si="930"/>
        <v>1.8533779214531201E-4</v>
      </c>
      <c r="AV637" s="13">
        <f t="shared" si="931"/>
        <v>8.936257198932063E-5</v>
      </c>
      <c r="AW637" s="13">
        <f t="shared" si="932"/>
        <v>1.4289857358479484E-6</v>
      </c>
      <c r="AX637" s="13">
        <f t="shared" si="933"/>
        <v>4.791946387658264E-3</v>
      </c>
      <c r="AY637" s="13">
        <f t="shared" si="934"/>
        <v>3.7081163886069171E-3</v>
      </c>
      <c r="AZ637" s="13">
        <f t="shared" si="935"/>
        <v>1.4347121231227543E-3</v>
      </c>
      <c r="BA637" s="13">
        <f t="shared" si="936"/>
        <v>3.7007088604514032E-4</v>
      </c>
      <c r="BB637" s="13">
        <f t="shared" si="937"/>
        <v>7.1592303339649259E-5</v>
      </c>
      <c r="BC637" s="13">
        <f t="shared" si="938"/>
        <v>1.1079948389890179E-5</v>
      </c>
      <c r="BD637" s="13">
        <f t="shared" si="939"/>
        <v>1.9991730718556076E-5</v>
      </c>
      <c r="BE637" s="13">
        <f t="shared" si="940"/>
        <v>3.8556895598009174E-5</v>
      </c>
      <c r="BF637" s="13">
        <f t="shared" si="941"/>
        <v>3.7181228055855716E-5</v>
      </c>
      <c r="BG637" s="13">
        <f t="shared" si="942"/>
        <v>2.3903095210340403E-5</v>
      </c>
      <c r="BH637" s="13">
        <f t="shared" si="943"/>
        <v>1.1525129558179315E-5</v>
      </c>
      <c r="BI637" s="13">
        <f t="shared" si="944"/>
        <v>4.4455702548633029E-6</v>
      </c>
      <c r="BJ637" s="14">
        <f t="shared" si="945"/>
        <v>0.64242397864192224</v>
      </c>
      <c r="BK637" s="14">
        <f t="shared" si="946"/>
        <v>0.21493298464097121</v>
      </c>
      <c r="BL637" s="14">
        <f t="shared" si="947"/>
        <v>0.13742079905267282</v>
      </c>
      <c r="BM637" s="14">
        <f t="shared" si="948"/>
        <v>0.50322752684037519</v>
      </c>
      <c r="BN637" s="14">
        <f t="shared" si="949"/>
        <v>0.49302089683345501</v>
      </c>
    </row>
    <row r="638" spans="1:66" s="10" customFormat="1" x14ac:dyDescent="0.25">
      <c r="A638" t="s">
        <v>348</v>
      </c>
      <c r="B638" t="s">
        <v>272</v>
      </c>
      <c r="C638" t="s">
        <v>264</v>
      </c>
      <c r="D638" s="11">
        <v>44435</v>
      </c>
      <c r="E638" s="10">
        <f>VLOOKUP(A638,home!$A$2:$E$405,3,FALSE)</f>
        <v>1.2707999999999999</v>
      </c>
      <c r="F638" s="10">
        <f>VLOOKUP(B638,home!$B$2:$E$405,3,FALSE)</f>
        <v>0.39350000000000002</v>
      </c>
      <c r="G638" s="10">
        <f>VLOOKUP(C638,away!$B$2:$E$405,4,FALSE)</f>
        <v>0.78690000000000004</v>
      </c>
      <c r="H638" s="10">
        <f>VLOOKUP(A638,away!$A$2:$E$405,3,FALSE)</f>
        <v>1.2917000000000001</v>
      </c>
      <c r="I638" s="10">
        <f>VLOOKUP(C638,away!$B$2:$E$405,3,FALSE)</f>
        <v>1.0322</v>
      </c>
      <c r="J638" s="10">
        <f>VLOOKUP(B638,home!$B$2:$E$405,4,FALSE)</f>
        <v>1.1613</v>
      </c>
      <c r="K638" s="12">
        <f t="shared" si="894"/>
        <v>0.39349705661999995</v>
      </c>
      <c r="L638" s="12">
        <f t="shared" si="895"/>
        <v>1.5483528589620001</v>
      </c>
      <c r="M638" s="13">
        <f t="shared" si="896"/>
        <v>0.14343835534120031</v>
      </c>
      <c r="N638" s="13">
        <f t="shared" si="897"/>
        <v>5.6442570633175974E-2</v>
      </c>
      <c r="O638" s="13">
        <f t="shared" si="898"/>
        <v>0.22209318757735477</v>
      </c>
      <c r="P638" s="13">
        <f t="shared" si="899"/>
        <v>8.7393015607042657E-2</v>
      </c>
      <c r="Q638" s="13">
        <f t="shared" si="900"/>
        <v>1.1104992706110593E-2</v>
      </c>
      <c r="R638" s="13">
        <f t="shared" si="901"/>
        <v>0.17193931097069054</v>
      </c>
      <c r="S638" s="13">
        <f t="shared" si="902"/>
        <v>1.3311535744266583E-2</v>
      </c>
      <c r="T638" s="13">
        <f t="shared" si="903"/>
        <v>1.7194447205258496E-2</v>
      </c>
      <c r="U638" s="13">
        <f t="shared" si="904"/>
        <v>6.7657612784237597E-2</v>
      </c>
      <c r="V638" s="13">
        <f t="shared" si="905"/>
        <v>9.0114998900874465E-4</v>
      </c>
      <c r="W638" s="13">
        <f t="shared" si="906"/>
        <v>1.4565939812136957E-3</v>
      </c>
      <c r="X638" s="13">
        <f t="shared" si="907"/>
        <v>2.2553214551590678E-3</v>
      </c>
      <c r="Y638" s="13">
        <f t="shared" si="908"/>
        <v>1.7460167114869407E-3</v>
      </c>
      <c r="Z638" s="13">
        <f t="shared" si="909"/>
        <v>8.874090790314168E-2</v>
      </c>
      <c r="AA638" s="13">
        <f t="shared" si="910"/>
        <v>3.4919286061672751E-2</v>
      </c>
      <c r="AB638" s="13">
        <f t="shared" si="911"/>
        <v>6.8703181422700059E-3</v>
      </c>
      <c r="AC638" s="13">
        <f t="shared" si="912"/>
        <v>3.4315357486842082E-5</v>
      </c>
      <c r="AD638" s="13">
        <f t="shared" si="913"/>
        <v>1.4329136107449914E-4</v>
      </c>
      <c r="AE638" s="13">
        <f t="shared" si="914"/>
        <v>2.2186558858425701E-4</v>
      </c>
      <c r="AF638" s="13">
        <f t="shared" si="915"/>
        <v>1.7176310919486063E-4</v>
      </c>
      <c r="AG638" s="13">
        <f t="shared" si="916"/>
        <v>8.8649967062021551E-5</v>
      </c>
      <c r="AH638" s="13">
        <f t="shared" si="917"/>
        <v>3.4350559614678269E-2</v>
      </c>
      <c r="AI638" s="13">
        <f t="shared" si="918"/>
        <v>1.3516844101625741E-2</v>
      </c>
      <c r="AJ638" s="13">
        <f t="shared" si="919"/>
        <v>2.6594191843905672E-3</v>
      </c>
      <c r="AK638" s="13">
        <f t="shared" si="920"/>
        <v>3.4882454045881645E-4</v>
      </c>
      <c r="AL638" s="13">
        <f t="shared" si="921"/>
        <v>8.3629586111057344E-7</v>
      </c>
      <c r="AM638" s="13">
        <f t="shared" si="922"/>
        <v>1.1276945764377817E-5</v>
      </c>
      <c r="AN638" s="13">
        <f t="shared" si="923"/>
        <v>1.7460691214633811E-5</v>
      </c>
      <c r="AO638" s="13">
        <f t="shared" si="924"/>
        <v>1.3517655580815472E-5</v>
      </c>
      <c r="AP638" s="13">
        <f t="shared" si="925"/>
        <v>6.97670022167309E-6</v>
      </c>
      <c r="AQ638" s="13">
        <f t="shared" si="926"/>
        <v>2.7005984335870893E-6</v>
      </c>
      <c r="AR638" s="13">
        <f t="shared" si="927"/>
        <v>1.0637357437266341E-2</v>
      </c>
      <c r="AS638" s="13">
        <f t="shared" si="928"/>
        <v>4.1857688417791718E-3</v>
      </c>
      <c r="AT638" s="13">
        <f t="shared" si="929"/>
        <v>8.2354385946590484E-4</v>
      </c>
      <c r="AU638" s="13">
        <f t="shared" si="930"/>
        <v>1.0802069489910283E-4</v>
      </c>
      <c r="AV638" s="13">
        <f t="shared" si="931"/>
        <v>1.0626456374210998E-5</v>
      </c>
      <c r="AW638" s="13">
        <f t="shared" si="932"/>
        <v>1.4153663794435716E-8</v>
      </c>
      <c r="AX638" s="13">
        <f t="shared" si="933"/>
        <v>7.3957416099100732E-7</v>
      </c>
      <c r="AY638" s="13">
        <f t="shared" si="934"/>
        <v>1.1451217665848487E-6</v>
      </c>
      <c r="AZ638" s="13">
        <f t="shared" si="935"/>
        <v>8.8652628057563347E-7</v>
      </c>
      <c r="BA638" s="13">
        <f t="shared" si="936"/>
        <v>4.5755183369141007E-7</v>
      </c>
      <c r="BB638" s="13">
        <f t="shared" si="937"/>
        <v>1.7711292245485025E-7</v>
      </c>
      <c r="BC638" s="13">
        <f t="shared" si="938"/>
        <v>5.4846659968416463E-8</v>
      </c>
      <c r="BD638" s="13">
        <f t="shared" si="939"/>
        <v>2.7450637999653382E-3</v>
      </c>
      <c r="BE638" s="13">
        <f t="shared" si="940"/>
        <v>1.0801745255204732E-3</v>
      </c>
      <c r="BF638" s="13">
        <f t="shared" si="941"/>
        <v>2.1252274821410551E-4</v>
      </c>
      <c r="BG638" s="13">
        <f t="shared" si="942"/>
        <v>2.7875691962347965E-5</v>
      </c>
      <c r="BH638" s="13">
        <f t="shared" si="943"/>
        <v>2.7422506846074275E-6</v>
      </c>
      <c r="BI638" s="13">
        <f t="shared" si="944"/>
        <v>2.1581351458144064E-7</v>
      </c>
      <c r="BJ638" s="14">
        <f t="shared" si="945"/>
        <v>9.0880906043159765E-2</v>
      </c>
      <c r="BK638" s="14">
        <f t="shared" si="946"/>
        <v>0.24508035345663284</v>
      </c>
      <c r="BL638" s="14">
        <f t="shared" si="947"/>
        <v>0.57418927509702544</v>
      </c>
      <c r="BM638" s="14">
        <f t="shared" si="948"/>
        <v>0.30647887869628182</v>
      </c>
      <c r="BN638" s="14">
        <f t="shared" si="949"/>
        <v>0.69241143283557482</v>
      </c>
    </row>
    <row r="639" spans="1:66" x14ac:dyDescent="0.25">
      <c r="A639" t="s">
        <v>348</v>
      </c>
      <c r="B639" t="s">
        <v>265</v>
      </c>
      <c r="C639" t="s">
        <v>327</v>
      </c>
      <c r="D639" s="11">
        <v>44435</v>
      </c>
      <c r="E639" s="10">
        <f>VLOOKUP(A639,home!$A$2:$E$405,3,FALSE)</f>
        <v>1.2707999999999999</v>
      </c>
      <c r="F639" s="10">
        <f>VLOOKUP(B639,home!$B$2:$E$405,3,FALSE)</f>
        <v>0.78690000000000004</v>
      </c>
      <c r="G639" s="10">
        <f>VLOOKUP(C639,away!$B$2:$E$405,4,FALSE)</f>
        <v>0.78690000000000004</v>
      </c>
      <c r="H639" s="10">
        <f>VLOOKUP(A639,away!$A$2:$E$405,3,FALSE)</f>
        <v>1.2917000000000001</v>
      </c>
      <c r="I639" s="10">
        <f>VLOOKUP(C639,away!$B$2:$E$405,3,FALSE)</f>
        <v>1.0322</v>
      </c>
      <c r="J639" s="10">
        <f>VLOOKUP(B639,home!$B$2:$E$405,4,FALSE)</f>
        <v>1.1613</v>
      </c>
      <c r="K639" s="12">
        <f t="shared" si="894"/>
        <v>0.78689411398800013</v>
      </c>
      <c r="L639" s="12">
        <f t="shared" si="895"/>
        <v>1.5483528589620001</v>
      </c>
      <c r="M639" s="13">
        <f t="shared" si="896"/>
        <v>9.6786575908265227E-2</v>
      </c>
      <c r="N639" s="13">
        <f t="shared" si="897"/>
        <v>7.6160786895266674E-2</v>
      </c>
      <c r="O639" s="13">
        <f t="shared" si="898"/>
        <v>0.1498597715167051</v>
      </c>
      <c r="P639" s="13">
        <f t="shared" si="899"/>
        <v>0.11792377213008179</v>
      </c>
      <c r="Q639" s="13">
        <f t="shared" si="900"/>
        <v>2.9965237462289882E-2</v>
      </c>
      <c r="R639" s="13">
        <f t="shared" si="901"/>
        <v>0.11601790283564124</v>
      </c>
      <c r="S639" s="13">
        <f t="shared" si="902"/>
        <v>3.5919278843399849E-2</v>
      </c>
      <c r="T639" s="13">
        <f t="shared" si="903"/>
        <v>4.6396761094211765E-2</v>
      </c>
      <c r="U639" s="13">
        <f t="shared" si="904"/>
        <v>9.1293804858597796E-2</v>
      </c>
      <c r="V639" s="13">
        <f t="shared" si="905"/>
        <v>4.8626312454971982E-3</v>
      </c>
      <c r="W639" s="13">
        <f t="shared" si="906"/>
        <v>7.859822994442876E-3</v>
      </c>
      <c r="X639" s="13">
        <f t="shared" si="907"/>
        <v>1.2169779404380895E-2</v>
      </c>
      <c r="Y639" s="13">
        <f t="shared" si="908"/>
        <v>9.4215563668550144E-3</v>
      </c>
      <c r="Z639" s="13">
        <f t="shared" si="909"/>
        <v>5.9878883848780214E-2</v>
      </c>
      <c r="AA639" s="13">
        <f t="shared" si="910"/>
        <v>4.7118341252776273E-2</v>
      </c>
      <c r="AB639" s="13">
        <f t="shared" si="911"/>
        <v>1.8538572696343812E-2</v>
      </c>
      <c r="AC639" s="13">
        <f t="shared" si="912"/>
        <v>3.702862545538584E-4</v>
      </c>
      <c r="AD639" s="13">
        <f t="shared" si="913"/>
        <v>1.5462121128286589E-3</v>
      </c>
      <c r="AE639" s="13">
        <f t="shared" si="914"/>
        <v>2.3940819454599288E-3</v>
      </c>
      <c r="AF639" s="13">
        <f t="shared" si="915"/>
        <v>1.8534418124210941E-3</v>
      </c>
      <c r="AG639" s="13">
        <f t="shared" si="916"/>
        <v>9.5659397639397071E-4</v>
      </c>
      <c r="AH639" s="13">
        <f t="shared" si="917"/>
        <v>2.3178410249678112E-2</v>
      </c>
      <c r="AI639" s="13">
        <f t="shared" si="918"/>
        <v>1.8238954597070835E-2</v>
      </c>
      <c r="AJ639" s="13">
        <f t="shared" si="919"/>
        <v>7.1760630088647092E-3</v>
      </c>
      <c r="AK639" s="13">
        <f t="shared" si="920"/>
        <v>1.882267247760886E-3</v>
      </c>
      <c r="AL639" s="13">
        <f t="shared" si="921"/>
        <v>1.8046119100771613E-5</v>
      </c>
      <c r="AM639" s="13">
        <f t="shared" si="922"/>
        <v>2.4334104211236435E-4</v>
      </c>
      <c r="AN639" s="13">
        <f t="shared" si="923"/>
        <v>3.767777982574718E-4</v>
      </c>
      <c r="AO639" s="13">
        <f t="shared" si="924"/>
        <v>2.9169249056268214E-4</v>
      </c>
      <c r="AP639" s="13">
        <f t="shared" si="925"/>
        <v>1.5054763390015836E-4</v>
      </c>
      <c r="AQ639" s="13">
        <f t="shared" si="926"/>
        <v>5.8275214839818726E-5</v>
      </c>
      <c r="AR639" s="13">
        <f t="shared" si="927"/>
        <v>7.1776715552566437E-3</v>
      </c>
      <c r="AS639" s="13">
        <f t="shared" si="928"/>
        <v>5.6480674989705468E-3</v>
      </c>
      <c r="AT639" s="13">
        <f t="shared" si="929"/>
        <v>2.2222155351734243E-3</v>
      </c>
      <c r="AU639" s="13">
        <f t="shared" si="930"/>
        <v>5.8288277488022049E-4</v>
      </c>
      <c r="AV639" s="13">
        <f t="shared" si="931"/>
        <v>1.1466675617455948E-4</v>
      </c>
      <c r="AW639" s="13">
        <f t="shared" si="932"/>
        <v>6.1075573776100541E-7</v>
      </c>
      <c r="AX639" s="13">
        <f t="shared" si="933"/>
        <v>3.1913938954987578E-5</v>
      </c>
      <c r="AY639" s="13">
        <f t="shared" si="934"/>
        <v>4.9414038621693766E-5</v>
      </c>
      <c r="AZ639" s="13">
        <f t="shared" si="935"/>
        <v>3.8255183986379123E-5</v>
      </c>
      <c r="BA639" s="13">
        <f t="shared" si="936"/>
        <v>1.9744174498475812E-5</v>
      </c>
      <c r="BB639" s="13">
        <f t="shared" si="937"/>
        <v>7.6427372581399145E-6</v>
      </c>
      <c r="BC639" s="13">
        <f t="shared" si="938"/>
        <v>2.3667308167872664E-6</v>
      </c>
      <c r="BD639" s="13">
        <f t="shared" si="939"/>
        <v>1.8522613788786414E-3</v>
      </c>
      <c r="BE639" s="13">
        <f t="shared" si="940"/>
        <v>1.4575335766068998E-3</v>
      </c>
      <c r="BF639" s="13">
        <f t="shared" si="941"/>
        <v>5.7346229618592372E-4</v>
      </c>
      <c r="BG639" s="13">
        <f t="shared" si="942"/>
        <v>1.5041803515424885E-4</v>
      </c>
      <c r="BH639" s="13">
        <f t="shared" si="943"/>
        <v>2.9590766625129619E-5</v>
      </c>
      <c r="BI639" s="13">
        <f t="shared" si="944"/>
        <v>4.6569600171414136E-6</v>
      </c>
      <c r="BJ639" s="14">
        <f t="shared" si="945"/>
        <v>0.18999424504835971</v>
      </c>
      <c r="BK639" s="14">
        <f t="shared" si="946"/>
        <v>0.25593000453952036</v>
      </c>
      <c r="BL639" s="14">
        <f t="shared" si="947"/>
        <v>0.49311751539736204</v>
      </c>
      <c r="BM639" s="14">
        <f t="shared" si="948"/>
        <v>0.41215779880288844</v>
      </c>
      <c r="BN639" s="14">
        <f t="shared" si="949"/>
        <v>0.5867140467482499</v>
      </c>
    </row>
    <row r="640" spans="1:66" x14ac:dyDescent="0.25">
      <c r="A640" t="s">
        <v>348</v>
      </c>
      <c r="B640" t="s">
        <v>263</v>
      </c>
      <c r="C640" t="s">
        <v>267</v>
      </c>
      <c r="D640" s="11">
        <v>44435</v>
      </c>
      <c r="E640" s="10">
        <f>VLOOKUP(A640,home!$A$2:$E$405,3,FALSE)</f>
        <v>1.2707999999999999</v>
      </c>
      <c r="F640" s="10">
        <f>VLOOKUP(B640,home!$B$2:$E$405,3,FALSE)</f>
        <v>1.1803999999999999</v>
      </c>
      <c r="G640" s="10">
        <f>VLOOKUP(C640,away!$B$2:$E$405,4,FALSE)</f>
        <v>0.78690000000000004</v>
      </c>
      <c r="H640" s="10">
        <f>VLOOKUP(A640,away!$A$2:$E$405,3,FALSE)</f>
        <v>1.2917000000000001</v>
      </c>
      <c r="I640" s="10">
        <f>VLOOKUP(C640,away!$B$2:$E$405,3,FALSE)</f>
        <v>1.0322</v>
      </c>
      <c r="J640" s="10">
        <f>VLOOKUP(B640,home!$B$2:$E$405,4,FALSE)</f>
        <v>0.7742</v>
      </c>
      <c r="K640" s="12">
        <f t="shared" si="894"/>
        <v>1.1803911706079999</v>
      </c>
      <c r="L640" s="12">
        <f t="shared" si="895"/>
        <v>1.0322352393080001</v>
      </c>
      <c r="M640" s="13">
        <f t="shared" si="896"/>
        <v>0.10941290767256392</v>
      </c>
      <c r="N640" s="13">
        <f t="shared" si="897"/>
        <v>0.12915003016724272</v>
      </c>
      <c r="O640" s="13">
        <f t="shared" si="898"/>
        <v>0.11293985893477314</v>
      </c>
      <c r="P640" s="13">
        <f t="shared" si="899"/>
        <v>0.13331321229631923</v>
      </c>
      <c r="Q640" s="13">
        <f t="shared" si="900"/>
        <v>7.6223777646585097E-2</v>
      </c>
      <c r="R640" s="13">
        <f t="shared" si="901"/>
        <v>5.8290251157473646E-2</v>
      </c>
      <c r="S640" s="13">
        <f t="shared" si="902"/>
        <v>4.0608583006381538E-2</v>
      </c>
      <c r="T640" s="13">
        <f t="shared" si="903"/>
        <v>7.8680869359982558E-2</v>
      </c>
      <c r="U640" s="13">
        <f t="shared" si="904"/>
        <v>6.8805297798804635E-2</v>
      </c>
      <c r="V640" s="13">
        <f t="shared" si="905"/>
        <v>5.4976863562505923E-3</v>
      </c>
      <c r="W640" s="13">
        <f t="shared" si="906"/>
        <v>2.9991291374805485E-2</v>
      </c>
      <c r="X640" s="13">
        <f t="shared" si="907"/>
        <v>3.0958067829428299E-2</v>
      </c>
      <c r="Y640" s="13">
        <f t="shared" si="908"/>
        <v>1.5978004277211605E-2</v>
      </c>
      <c r="Z640" s="13">
        <f t="shared" si="909"/>
        <v>2.0056417117619418E-2</v>
      </c>
      <c r="AA640" s="13">
        <f t="shared" si="910"/>
        <v>2.3674417679669109E-2</v>
      </c>
      <c r="AB640" s="13">
        <f t="shared" si="911"/>
        <v>1.397253679918368E-2</v>
      </c>
      <c r="AC640" s="13">
        <f t="shared" si="912"/>
        <v>4.1866302839628109E-4</v>
      </c>
      <c r="AD640" s="13">
        <f t="shared" si="913"/>
        <v>8.8503638834880674E-3</v>
      </c>
      <c r="AE640" s="13">
        <f t="shared" si="914"/>
        <v>9.1356574812351855E-3</v>
      </c>
      <c r="AF640" s="13">
        <f t="shared" si="915"/>
        <v>4.7150737931893607E-3</v>
      </c>
      <c r="AG640" s="13">
        <f t="shared" si="916"/>
        <v>1.622355108422567E-3</v>
      </c>
      <c r="AH640" s="13">
        <f t="shared" si="917"/>
        <v>5.1757351307667359E-3</v>
      </c>
      <c r="AI640" s="13">
        <f t="shared" si="918"/>
        <v>6.1093920497626965E-3</v>
      </c>
      <c r="AJ640" s="13">
        <f t="shared" si="919"/>
        <v>3.6057362166613E-3</v>
      </c>
      <c r="AK640" s="13">
        <f t="shared" si="920"/>
        <v>1.4187263978961639E-3</v>
      </c>
      <c r="AL640" s="13">
        <f t="shared" si="921"/>
        <v>2.0404654029392527E-5</v>
      </c>
      <c r="AM640" s="13">
        <f t="shared" si="922"/>
        <v>2.0893782769474479E-3</v>
      </c>
      <c r="AN640" s="13">
        <f t="shared" si="923"/>
        <v>2.1567298857097855E-3</v>
      </c>
      <c r="AO640" s="13">
        <f t="shared" si="924"/>
        <v>1.1131262948491779E-3</v>
      </c>
      <c r="AP640" s="13">
        <f t="shared" si="925"/>
        <v>3.8300272911455629E-4</v>
      </c>
      <c r="AQ640" s="13">
        <f t="shared" si="926"/>
        <v>9.8837228435795266E-5</v>
      </c>
      <c r="AR640" s="13">
        <f t="shared" si="927"/>
        <v>1.0685152382603653E-3</v>
      </c>
      <c r="AS640" s="13">
        <f t="shared" si="928"/>
        <v>1.2612659529026387E-3</v>
      </c>
      <c r="AT640" s="13">
        <f t="shared" si="929"/>
        <v>7.4439359729738027E-4</v>
      </c>
      <c r="AU640" s="13">
        <f t="shared" si="930"/>
        <v>2.9289187656898486E-4</v>
      </c>
      <c r="AV640" s="13">
        <f t="shared" si="931"/>
        <v>8.6431746261209484E-5</v>
      </c>
      <c r="AW640" s="13">
        <f t="shared" si="932"/>
        <v>6.9060762378593881E-7</v>
      </c>
      <c r="AX640" s="13">
        <f t="shared" si="933"/>
        <v>4.1104727836148701E-4</v>
      </c>
      <c r="AY640" s="13">
        <f t="shared" si="934"/>
        <v>4.2429748574637164E-4</v>
      </c>
      <c r="AZ640" s="13">
        <f t="shared" si="935"/>
        <v>2.1898740836859431E-4</v>
      </c>
      <c r="BA640" s="13">
        <f t="shared" si="936"/>
        <v>7.5348839960931576E-5</v>
      </c>
      <c r="BB640" s="13">
        <f t="shared" si="937"/>
        <v>1.9444431962163096E-5</v>
      </c>
      <c r="BC640" s="13">
        <f t="shared" si="938"/>
        <v>4.0142455759343115E-6</v>
      </c>
      <c r="BD640" s="13">
        <f t="shared" si="939"/>
        <v>1.8382651377832208E-4</v>
      </c>
      <c r="BE640" s="13">
        <f t="shared" si="940"/>
        <v>2.169871937875812E-4</v>
      </c>
      <c r="BF640" s="13">
        <f t="shared" si="941"/>
        <v>1.2806488384093401E-4</v>
      </c>
      <c r="BG640" s="13">
        <f t="shared" si="942"/>
        <v>5.0388886050259191E-5</v>
      </c>
      <c r="BH640" s="13">
        <f t="shared" si="943"/>
        <v>1.4869649047624646E-5</v>
      </c>
      <c r="BI640" s="13">
        <f t="shared" si="944"/>
        <v>3.5104004891711556E-6</v>
      </c>
      <c r="BJ640" s="14">
        <f t="shared" si="945"/>
        <v>0.3922997050266232</v>
      </c>
      <c r="BK640" s="14">
        <f t="shared" si="946"/>
        <v>0.28969575449968732</v>
      </c>
      <c r="BL640" s="14">
        <f t="shared" si="947"/>
        <v>0.29804309810327562</v>
      </c>
      <c r="BM640" s="14">
        <f t="shared" si="948"/>
        <v>0.38034132999412523</v>
      </c>
      <c r="BN640" s="14">
        <f t="shared" si="949"/>
        <v>0.61933003787495777</v>
      </c>
    </row>
    <row r="641" spans="1:66" s="15" customFormat="1" x14ac:dyDescent="0.25">
      <c r="A641" s="15" t="s">
        <v>348</v>
      </c>
      <c r="B641" s="15" t="s">
        <v>266</v>
      </c>
      <c r="C641" s="15" t="s">
        <v>268</v>
      </c>
      <c r="D641" s="21">
        <v>44435</v>
      </c>
      <c r="E641" s="15">
        <f>VLOOKUP(A641,home!$A$2:$E$405,3,FALSE)</f>
        <v>1.2707999999999999</v>
      </c>
      <c r="F641" s="15">
        <f>VLOOKUP(B641,home!$B$2:$E$405,3,FALSE)</f>
        <v>1.3115000000000001</v>
      </c>
      <c r="G641" s="15">
        <f>VLOOKUP(C641,away!$B$2:$E$405,4,FALSE)</f>
        <v>0.78690000000000004</v>
      </c>
      <c r="H641" s="15">
        <f>VLOOKUP(A641,away!$A$2:$E$405,3,FALSE)</f>
        <v>1.2917000000000001</v>
      </c>
      <c r="I641" s="15">
        <f>VLOOKUP(C641,away!$B$2:$E$405,3,FALSE)</f>
        <v>1.0322</v>
      </c>
      <c r="J641" s="15">
        <f>VLOOKUP(B641,home!$B$2:$E$405,4,FALSE)</f>
        <v>0.7742</v>
      </c>
      <c r="K641" s="17">
        <f t="shared" si="894"/>
        <v>1.31149018998</v>
      </c>
      <c r="L641" s="17">
        <f t="shared" si="895"/>
        <v>1.0322352393080001</v>
      </c>
      <c r="M641" s="18">
        <f t="shared" si="896"/>
        <v>9.5969444053600014E-2</v>
      </c>
      <c r="N641" s="18">
        <f t="shared" si="897"/>
        <v>0.12586298441413085</v>
      </c>
      <c r="O641" s="18">
        <f t="shared" si="898"/>
        <v>9.9063042048923536E-2</v>
      </c>
      <c r="P641" s="18">
        <f t="shared" si="899"/>
        <v>0.12992020783673944</v>
      </c>
      <c r="Q641" s="18">
        <f t="shared" si="900"/>
        <v>8.2534034670369141E-2</v>
      </c>
      <c r="R641" s="18">
        <f t="shared" si="901"/>
        <v>5.1128181457974521E-2</v>
      </c>
      <c r="S641" s="18">
        <f t="shared" si="902"/>
        <v>4.3970402691179286E-2</v>
      </c>
      <c r="T641" s="18">
        <f t="shared" si="903"/>
        <v>8.519453902902327E-2</v>
      </c>
      <c r="U641" s="18">
        <f t="shared" si="904"/>
        <v>6.7054108413650906E-2</v>
      </c>
      <c r="V641" s="18">
        <f t="shared" si="905"/>
        <v>6.6139614802957136E-3</v>
      </c>
      <c r="W641" s="18">
        <f t="shared" si="906"/>
        <v>3.6080858936552794E-2</v>
      </c>
      <c r="X641" s="18">
        <f t="shared" si="907"/>
        <v>3.7243934058810768E-2</v>
      </c>
      <c r="Y641" s="18">
        <f t="shared" si="908"/>
        <v>1.922225059298395E-2</v>
      </c>
      <c r="Z641" s="18">
        <f t="shared" si="909"/>
        <v>1.7592103540885064E-2</v>
      </c>
      <c r="AA641" s="18">
        <f t="shared" si="910"/>
        <v>2.3071871214983185E-2</v>
      </c>
      <c r="AB641" s="18">
        <f t="shared" si="911"/>
        <v>1.5129266381466196E-2</v>
      </c>
      <c r="AC641" s="18">
        <f t="shared" si="912"/>
        <v>5.5960992234171806E-4</v>
      </c>
      <c r="AD641" s="18">
        <f t="shared" si="913"/>
        <v>1.1829923135335296E-2</v>
      </c>
      <c r="AE641" s="18">
        <f t="shared" si="914"/>
        <v>1.2211263538598076E-2</v>
      </c>
      <c r="AF641" s="18">
        <f t="shared" si="915"/>
        <v>6.3024482705089186E-3</v>
      </c>
      <c r="AG641" s="18">
        <f t="shared" si="916"/>
        <v>2.1685363995783556E-3</v>
      </c>
      <c r="AH641" s="18">
        <f t="shared" si="917"/>
        <v>4.5397973021141513E-3</v>
      </c>
      <c r="AI641" s="18">
        <f t="shared" si="918"/>
        <v>5.9538996262203797E-3</v>
      </c>
      <c r="AJ641" s="18">
        <f t="shared" si="919"/>
        <v>3.9042404759568089E-3</v>
      </c>
      <c r="AK641" s="18">
        <f t="shared" si="920"/>
        <v>1.7067910278467345E-3</v>
      </c>
      <c r="AL641" s="18">
        <f t="shared" si="921"/>
        <v>3.0303244177399347E-5</v>
      </c>
      <c r="AM641" s="18">
        <f t="shared" si="922"/>
        <v>3.1029656280419371E-3</v>
      </c>
      <c r="AN641" s="18">
        <f t="shared" si="923"/>
        <v>3.2029904676263675E-3</v>
      </c>
      <c r="AO641" s="18">
        <f t="shared" si="924"/>
        <v>1.6531198159257729E-3</v>
      </c>
      <c r="AP641" s="18">
        <f t="shared" si="925"/>
        <v>5.6880284293231258E-4</v>
      </c>
      <c r="AQ641" s="18">
        <f t="shared" si="926"/>
        <v>1.4678458467332658E-4</v>
      </c>
      <c r="AR641" s="18">
        <f t="shared" si="927"/>
        <v>9.3722775091152329E-4</v>
      </c>
      <c r="AS641" s="18">
        <f t="shared" si="928"/>
        <v>1.2291650010974816E-3</v>
      </c>
      <c r="AT641" s="18">
        <f t="shared" si="929"/>
        <v>8.0601892040305177E-4</v>
      </c>
      <c r="AU641" s="18">
        <f t="shared" si="930"/>
        <v>3.5236196901562445E-4</v>
      </c>
      <c r="AV641" s="18">
        <f t="shared" si="931"/>
        <v>1.1552981642150699E-4</v>
      </c>
      <c r="AW641" s="18">
        <f t="shared" si="932"/>
        <v>1.1395420410689169E-6</v>
      </c>
      <c r="AX641" s="18">
        <f t="shared" si="933"/>
        <v>6.7825149683702231E-4</v>
      </c>
      <c r="AY641" s="18">
        <f t="shared" si="934"/>
        <v>7.001150961485729E-4</v>
      </c>
      <c r="AZ641" s="18">
        <f t="shared" si="935"/>
        <v>3.6134173690803275E-4</v>
      </c>
      <c r="BA641" s="18">
        <f t="shared" si="936"/>
        <v>1.2432989142307724E-4</v>
      </c>
      <c r="BB641" s="18">
        <f t="shared" si="937"/>
        <v>3.208442380655944E-5</v>
      </c>
      <c r="BC641" s="18">
        <f t="shared" si="938"/>
        <v>6.6237345772046391E-6</v>
      </c>
      <c r="BD641" s="18">
        <f t="shared" si="939"/>
        <v>1.6123991862470908E-4</v>
      </c>
      <c r="BE641" s="18">
        <f t="shared" si="940"/>
        <v>2.1146457150947944E-4</v>
      </c>
      <c r="BF641" s="18">
        <f t="shared" si="941"/>
        <v>1.3866685553150327E-4</v>
      </c>
      <c r="BG641" s="18">
        <f t="shared" si="942"/>
        <v>6.0620073568313509E-5</v>
      </c>
      <c r="BH641" s="18">
        <f t="shared" si="943"/>
        <v>1.9875657950177253E-5</v>
      </c>
      <c r="BI641" s="18">
        <f t="shared" si="944"/>
        <v>5.2133460842110929E-6</v>
      </c>
      <c r="BJ641" s="19">
        <f t="shared" si="945"/>
        <v>0.42922818276479152</v>
      </c>
      <c r="BK641" s="19">
        <f t="shared" si="946"/>
        <v>0.27776404432448215</v>
      </c>
      <c r="BL641" s="19">
        <f t="shared" si="947"/>
        <v>0.27558858183025409</v>
      </c>
      <c r="BM641" s="19">
        <f t="shared" si="948"/>
        <v>0.41499604242456795</v>
      </c>
      <c r="BN641" s="19">
        <f t="shared" si="949"/>
        <v>0.58447789448173748</v>
      </c>
    </row>
    <row r="642" spans="1:66" x14ac:dyDescent="0.25">
      <c r="A642" t="s">
        <v>341</v>
      </c>
      <c r="B642" t="s">
        <v>145</v>
      </c>
      <c r="C642" t="s">
        <v>150</v>
      </c>
      <c r="D642" s="11">
        <v>44435</v>
      </c>
      <c r="E642" s="10">
        <f>VLOOKUP(A642,home!$A$2:$E$405,3,FALSE)</f>
        <v>1.3095000000000001</v>
      </c>
      <c r="F642" s="10">
        <f>VLOOKUP(B642,home!$B$2:$E$405,3,FALSE)</f>
        <v>1.0182</v>
      </c>
      <c r="G642" s="10">
        <f>VLOOKUP(C642,away!$B$2:$E$405,4,FALSE)</f>
        <v>0.5091</v>
      </c>
      <c r="H642" s="10">
        <f>VLOOKUP(A642,away!$A$2:$E$405,3,FALSE)</f>
        <v>1.2142999999999999</v>
      </c>
      <c r="I642" s="10">
        <f>VLOOKUP(C642,away!$B$2:$E$405,3,FALSE)</f>
        <v>1.0980000000000001</v>
      </c>
      <c r="J642" s="10">
        <f>VLOOKUP(B642,home!$B$2:$E$405,4,FALSE)</f>
        <v>0.54900000000000004</v>
      </c>
      <c r="K642" s="12">
        <f t="shared" ref="K642:K705" si="950">E642*F642*G642</f>
        <v>0.67879977939000002</v>
      </c>
      <c r="L642" s="12">
        <f t="shared" ref="L642:L705" si="951">H642*I642*J642</f>
        <v>0.73198246860000016</v>
      </c>
      <c r="M642" s="13">
        <f t="shared" ref="M642:M705" si="952">_xlfn.POISSON.DIST(0,K642,FALSE) * _xlfn.POISSON.DIST(0,L642,FALSE)</f>
        <v>0.24395237723853719</v>
      </c>
      <c r="N642" s="13">
        <f t="shared" ref="N642:N705" si="953">_xlfn.POISSON.DIST(1,K642,FALSE) * _xlfn.POISSON.DIST(0,L642,FALSE)</f>
        <v>0.16559481985118507</v>
      </c>
      <c r="O642" s="13">
        <f t="shared" ref="O642:O705" si="954">_xlfn.POISSON.DIST(0,K642,FALSE) * _xlfn.POISSON.DIST(1,L642,FALSE)</f>
        <v>0.17856886331190291</v>
      </c>
      <c r="P642" s="13">
        <f t="shared" ref="P642:P705" si="955">_xlfn.POISSON.DIST(1,K642,FALSE) * _xlfn.POISSON.DIST(1,L642,FALSE)</f>
        <v>0.12121250502204274</v>
      </c>
      <c r="Q642" s="13">
        <f t="shared" ref="Q642:Q705" si="956">_xlfn.POISSON.DIST(2,K642,FALSE) * _xlfn.POISSON.DIST(0,L642,FALSE)</f>
        <v>5.6202863591555616E-2</v>
      </c>
      <c r="R642" s="13">
        <f t="shared" ref="R642:R705" si="957">_xlfn.POISSON.DIST(0,K642,FALSE) * _xlfn.POISSON.DIST(2,L642,FALSE)</f>
        <v>6.5354638691071332E-2</v>
      </c>
      <c r="S642" s="13">
        <f t="shared" ref="S642:S705" si="958">_xlfn.POISSON.DIST(2,K642,FALSE) * _xlfn.POISSON.DIST(2,L642,FALSE)</f>
        <v>1.5056700348683639E-2</v>
      </c>
      <c r="T642" s="13">
        <f t="shared" ref="T642:T705" si="959">_xlfn.POISSON.DIST(2,K642,FALSE) * _xlfn.POISSON.DIST(1,L642,FALSE)</f>
        <v>4.1139510834135938E-2</v>
      </c>
      <c r="U642" s="13">
        <f t="shared" ref="U642:U705" si="960">_xlfn.POISSON.DIST(1,K642,FALSE) * _xlfn.POISSON.DIST(2,L642,FALSE)</f>
        <v>4.4362714325612375E-2</v>
      </c>
      <c r="V642" s="13">
        <f t="shared" ref="V642:V705" si="961">_xlfn.POISSON.DIST(3,K642,FALSE) * _xlfn.POISSON.DIST(3,L642,FALSE)</f>
        <v>8.312461943457564E-4</v>
      </c>
      <c r="W642" s="13">
        <f t="shared" ref="W642:W705" si="962">_xlfn.POISSON.DIST(3,K642,FALSE) * _xlfn.POISSON.DIST(0,L642,FALSE)</f>
        <v>1.2716830469011406E-2</v>
      </c>
      <c r="X642" s="13">
        <f t="shared" ref="X642:X705" si="963">_xlfn.POISSON.DIST(3,K642,FALSE) * _xlfn.POISSON.DIST(1,L642,FALSE)</f>
        <v>9.3084969594746658E-3</v>
      </c>
      <c r="Y642" s="13">
        <f t="shared" ref="Y642:Y705" si="964">_xlfn.POISSON.DIST(3,K642,FALSE) * _xlfn.POISSON.DIST(2,L642,FALSE)</f>
        <v>3.4068282916759301E-3</v>
      </c>
      <c r="Z642" s="13">
        <f t="shared" ref="Z642:Z705" si="965">_xlfn.POISSON.DIST(0,K642,FALSE) * _xlfn.POISSON.DIST(3,L642,FALSE)</f>
        <v>1.594614992118383E-2</v>
      </c>
      <c r="AA642" s="13">
        <f t="shared" ref="AA642:AA705" si="966">_xlfn.POISSON.DIST(1,K642,FALSE) * _xlfn.POISSON.DIST(3,L642,FALSE)</f>
        <v>1.0824243048619448E-2</v>
      </c>
      <c r="AB642" s="13">
        <f t="shared" ref="AB642:AB705" si="967">_xlfn.POISSON.DIST(2,K642,FALSE) * _xlfn.POISSON.DIST(3,L642,FALSE)</f>
        <v>3.6737468967333116E-3</v>
      </c>
      <c r="AC642" s="13">
        <f t="shared" ref="AC642:AC705" si="968">_xlfn.POISSON.DIST(4,K642,FALSE) * _xlfn.POISSON.DIST(4,L642,FALSE)</f>
        <v>2.5813807044850004E-5</v>
      </c>
      <c r="AD642" s="13">
        <f t="shared" ref="AD642:AD705" si="969">_xlfn.POISSON.DIST(4,K642,FALSE) * _xlfn.POISSON.DIST(0,L642,FALSE)</f>
        <v>2.158045429226243E-3</v>
      </c>
      <c r="AE642" s="13">
        <f t="shared" ref="AE642:AE705" si="970">_xlfn.POISSON.DIST(4,K642,FALSE) * _xlfn.POISSON.DIST(1,L642,FALSE)</f>
        <v>1.5796514206359719E-3</v>
      </c>
      <c r="AF642" s="13">
        <f t="shared" ref="AF642:AF705" si="971">_xlfn.POISSON.DIST(4,K642,FALSE) * _xlfn.POISSON.DIST(2,L642,FALSE)</f>
        <v>5.7813857320230795E-4</v>
      </c>
      <c r="AG642" s="13">
        <f t="shared" ref="AG642:AG705" si="972">_xlfn.POISSON.DIST(4,K642,FALSE) * _xlfn.POISSON.DIST(3,L642,FALSE)</f>
        <v>1.4106243333516911E-4</v>
      </c>
      <c r="AH642" s="13">
        <f t="shared" ref="AH642:AH705" si="973">_xlfn.POISSON.DIST(0,K642,FALSE) * _xlfn.POISSON.DIST(4,L642,FALSE)</f>
        <v>2.9180755459934588E-3</v>
      </c>
      <c r="AI642" s="13">
        <f t="shared" ref="AI642:AI705" si="974">_xlfn.POISSON.DIST(1,K642,FALSE) * _xlfn.POISSON.DIST(4,L642,FALSE)</f>
        <v>1.9807890368637136E-3</v>
      </c>
      <c r="AJ642" s="13">
        <f t="shared" ref="AJ642:AJ705" si="975">_xlfn.POISSON.DIST(2,K642,FALSE) * _xlfn.POISSON.DIST(4,L642,FALSE)</f>
        <v>6.7227958062060966E-4</v>
      </c>
      <c r="AK642" s="13">
        <f t="shared" ref="AK642:AK705" si="976">_xlfn.POISSON.DIST(3,K642,FALSE) * _xlfn.POISSON.DIST(4,L642,FALSE)</f>
        <v>1.5211441033789055E-4</v>
      </c>
      <c r="AL642" s="13">
        <f t="shared" ref="AL642:AL705" si="977">_xlfn.POISSON.DIST(5,K642,FALSE) * _xlfn.POISSON.DIST(5,L642,FALSE)</f>
        <v>5.130437754254678E-7</v>
      </c>
      <c r="AM642" s="13">
        <f t="shared" ref="AM642:AM705" si="978">_xlfn.POISSON.DIST(5,K642,FALSE) * _xlfn.POISSON.DIST(0,L642,FALSE)</f>
        <v>2.9297615225447446E-4</v>
      </c>
      <c r="AN642" s="13">
        <f t="shared" ref="AN642:AN705" si="979">_xlfn.POISSON.DIST(5,K642,FALSE) * _xlfn.POISSON.DIST(1,L642,FALSE)</f>
        <v>2.1445340716815965E-4</v>
      </c>
      <c r="AO642" s="13">
        <f t="shared" ref="AO642:AO705" si="980">_xlfn.POISSON.DIST(5,K642,FALSE) * _xlfn.POISSON.DIST(2,L642,FALSE)</f>
        <v>7.8488067189315226E-5</v>
      </c>
      <c r="AP642" s="13">
        <f t="shared" ref="AP642:AP705" si="981">_xlfn.POISSON.DIST(5,K642,FALSE) * _xlfn.POISSON.DIST(3,L642,FALSE)</f>
        <v>1.9150629725625884E-5</v>
      </c>
      <c r="AQ642" s="13">
        <f t="shared" ref="AQ642:AQ705" si="982">_xlfn.POISSON.DIST(5,K642,FALSE) * _xlfn.POISSON.DIST(4,L642,FALSE)</f>
        <v>3.5044813054520436E-6</v>
      </c>
      <c r="AR642" s="13">
        <f t="shared" ref="AR642:AR705" si="983">_xlfn.POISSON.DIST(0,K642,FALSE) * _xlfn.POISSON.DIST(5,L642,FALSE)</f>
        <v>4.2719602834351722E-4</v>
      </c>
      <c r="AS642" s="13">
        <f t="shared" ref="AS642:AS705" si="984">_xlfn.POISSON.DIST(1,K642,FALSE) * _xlfn.POISSON.DIST(5,L642,FALSE)</f>
        <v>2.8998056979586366E-4</v>
      </c>
      <c r="AT642" s="13">
        <f t="shared" ref="AT642:AT705" si="985">_xlfn.POISSON.DIST(2,K642,FALSE) * _xlfn.POISSON.DIST(5,L642,FALSE)</f>
        <v>9.8419373402409369E-5</v>
      </c>
      <c r="AU642" s="13">
        <f t="shared" ref="AU642:AU705" si="986">_xlfn.POISSON.DIST(3,K642,FALSE) * _xlfn.POISSON.DIST(5,L642,FALSE)</f>
        <v>2.2269016317752508E-5</v>
      </c>
      <c r="AV642" s="13">
        <f t="shared" ref="AV642:AV705" si="987">_xlfn.POISSON.DIST(4,K642,FALSE) * _xlfn.POISSON.DIST(5,L642,FALSE)</f>
        <v>3.7790508409306774E-6</v>
      </c>
      <c r="AW642" s="13">
        <f t="shared" ref="AW642:AW705" si="988">_xlfn.POISSON.DIST(6,K642,FALSE) * _xlfn.POISSON.DIST(6,L642,FALSE)</f>
        <v>7.0809951048219401E-9</v>
      </c>
      <c r="AX642" s="13">
        <f t="shared" ref="AX642:AX705" si="989">_xlfn.POISSON.DIST(6,K642,FALSE) * _xlfn.POISSON.DIST(0,L642,FALSE)</f>
        <v>3.3145357919478041E-5</v>
      </c>
      <c r="AY642" s="13">
        <f t="shared" ref="AY642:AY705" si="990">_xlfn.POISSON.DIST(6,K642,FALSE) * _xlfn.POISSON.DIST(1,L642,FALSE)</f>
        <v>2.4261820912530095E-5</v>
      </c>
      <c r="AZ642" s="13">
        <f t="shared" ref="AZ642:AZ705" si="991">_xlfn.POISSON.DIST(6,K642,FALSE) * _xlfn.POISSON.DIST(2,L642,FALSE)</f>
        <v>8.8796137821424437E-6</v>
      </c>
      <c r="BA642" s="13">
        <f t="shared" ref="BA642:BA705" si="992">_xlfn.POISSON.DIST(6,K642,FALSE) * _xlfn.POISSON.DIST(3,L642,FALSE)</f>
        <v>2.166573872155737E-6</v>
      </c>
      <c r="BB642" s="13">
        <f t="shared" ref="BB642:BB705" si="993">_xlfn.POISSON.DIST(6,K642,FALSE) * _xlfn.POISSON.DIST(4,L642,FALSE)</f>
        <v>3.9647352283620429E-7</v>
      </c>
      <c r="BC642" s="13">
        <f t="shared" ref="BC642:BC705" si="994">_xlfn.POISSON.DIST(6,K642,FALSE) * _xlfn.POISSON.DIST(5,L642,FALSE)</f>
        <v>5.8042333596036691E-8</v>
      </c>
      <c r="BD642" s="13">
        <f t="shared" ref="BD642:BD705" si="995">_xlfn.POISSON.DIST(0,K642,FALSE) * _xlfn.POISSON.DIST(6,L642,FALSE)</f>
        <v>5.2116667233833865E-5</v>
      </c>
      <c r="BE642" s="13">
        <f t="shared" ref="BE642:BE705" si="996">_xlfn.POISSON.DIST(1,K642,FALSE) * _xlfn.POISSON.DIST(6,L642,FALSE)</f>
        <v>3.537678222086847E-5</v>
      </c>
      <c r="BF642" s="13">
        <f t="shared" ref="BF642:BF705" si="997">_xlfn.POISSON.DIST(2,K642,FALSE) * _xlfn.POISSON.DIST(6,L642,FALSE)</f>
        <v>1.2006875983526796E-5</v>
      </c>
      <c r="BG642" s="13">
        <f t="shared" ref="BG642:BG705" si="998">_xlfn.POISSON.DIST(3,K642,FALSE) * _xlfn.POISSON.DIST(6,L642,FALSE)</f>
        <v>2.7167549229270265E-6</v>
      </c>
      <c r="BH642" s="13">
        <f t="shared" ref="BH642:BH705" si="999">_xlfn.POISSON.DIST(4,K642,FALSE) * _xlfn.POISSON.DIST(6,L642,FALSE)</f>
        <v>4.6103316058489041E-7</v>
      </c>
      <c r="BI642" s="13">
        <f t="shared" ref="BI642:BI705" si="1000">_xlfn.POISSON.DIST(5,K642,FALSE) * _xlfn.POISSON.DIST(6,L642,FALSE)</f>
        <v>6.2589841539299643E-8</v>
      </c>
      <c r="BJ642" s="14">
        <f t="shared" ref="BJ642:BJ705" si="1001">SUM(N642,Q642,T642,W642,X642,Y642,AD642,AE642,AF642,AG642,AM642,AN642,AO642,AP642,AQ642,AX642,AY642,AZ642,BA642,BB642,BC642)</f>
        <v>0.2935037284734241</v>
      </c>
      <c r="BK642" s="14">
        <f t="shared" ref="BK642:BK705" si="1002">SUM(M642,P642,S642,V642,AC642,AL642,AY642)</f>
        <v>0.3811034174753421</v>
      </c>
      <c r="BL642" s="14">
        <f t="shared" ref="BL642:BL705" si="1003">SUM(O642,R642,U642,AA642,AB642,AH642,AI642,AJ642,AK642,AR642,AS642,AT642,AU642,AV642,BD642,BE642,BF642,BG642,BH642,BI642)</f>
        <v>0.30945184958981881</v>
      </c>
      <c r="BM642" s="14">
        <f t="shared" ref="BM642:BM705" si="1004">SUM(S642:BI642)</f>
        <v>0.16909482301355663</v>
      </c>
      <c r="BN642" s="14">
        <f t="shared" ref="BN642:BN705" si="1005">SUM(M642:R642)</f>
        <v>0.83088606770629481</v>
      </c>
    </row>
    <row r="643" spans="1:66" x14ac:dyDescent="0.25">
      <c r="A643" t="s">
        <v>351</v>
      </c>
      <c r="B643" t="s">
        <v>166</v>
      </c>
      <c r="C643" t="s">
        <v>156</v>
      </c>
      <c r="D643" s="11">
        <v>44435</v>
      </c>
      <c r="E643" s="10">
        <f>VLOOKUP(A643,home!$A$2:$E$405,3,FALSE)</f>
        <v>1.2019</v>
      </c>
      <c r="F643" s="10">
        <f>VLOOKUP(B643,home!$B$2:$E$405,3,FALSE)</f>
        <v>1.4791000000000001</v>
      </c>
      <c r="G643" s="10">
        <f>VLOOKUP(C643,away!$B$2:$E$405,4,FALSE)</f>
        <v>1.1648000000000001</v>
      </c>
      <c r="H643" s="10">
        <f>VLOOKUP(A643,away!$A$2:$E$405,3,FALSE)</f>
        <v>1.1635</v>
      </c>
      <c r="I643" s="10">
        <f>VLOOKUP(C643,away!$B$2:$E$405,3,FALSE)</f>
        <v>0.77349999999999997</v>
      </c>
      <c r="J643" s="10">
        <f>VLOOKUP(B643,home!$B$2:$E$405,4,FALSE)</f>
        <v>0.85950000000000004</v>
      </c>
      <c r="K643" s="12">
        <f t="shared" si="950"/>
        <v>2.0707002417920002</v>
      </c>
      <c r="L643" s="12">
        <f t="shared" si="951"/>
        <v>0.77352185137500007</v>
      </c>
      <c r="M643" s="13">
        <f t="shared" si="952"/>
        <v>5.8179507377368947E-2</v>
      </c>
      <c r="N643" s="13">
        <f t="shared" si="953"/>
        <v>0.12047231999365735</v>
      </c>
      <c r="O643" s="13">
        <f t="shared" si="954"/>
        <v>4.5003120258627904E-2</v>
      </c>
      <c r="P643" s="13">
        <f t="shared" si="955"/>
        <v>9.3187972000935274E-2</v>
      </c>
      <c r="Q643" s="13">
        <f t="shared" si="956"/>
        <v>0.12473103107005475</v>
      </c>
      <c r="R643" s="13">
        <f t="shared" si="957"/>
        <v>1.7405448450052815E-2</v>
      </c>
      <c r="S643" s="13">
        <f t="shared" si="958"/>
        <v>3.7315536505492367E-2</v>
      </c>
      <c r="T643" s="13">
        <f t="shared" si="959"/>
        <v>9.6482178077221398E-2</v>
      </c>
      <c r="U643" s="13">
        <f t="shared" si="960"/>
        <v>3.6041466314022552E-2</v>
      </c>
      <c r="V643" s="13">
        <f t="shared" si="961"/>
        <v>6.6410538460610147E-3</v>
      </c>
      <c r="W643" s="13">
        <f t="shared" si="962"/>
        <v>8.6093525398575954E-2</v>
      </c>
      <c r="X643" s="13">
        <f t="shared" si="963"/>
        <v>6.6595223157707065E-2</v>
      </c>
      <c r="Y643" s="13">
        <f t="shared" si="964"/>
        <v>2.5756430154840422E-2</v>
      </c>
      <c r="Z643" s="13">
        <f t="shared" si="965"/>
        <v>4.4878315696989931E-3</v>
      </c>
      <c r="AA643" s="13">
        <f t="shared" si="966"/>
        <v>9.2929539164974765E-3</v>
      </c>
      <c r="AB643" s="13">
        <f t="shared" si="967"/>
        <v>9.6214609609266196E-3</v>
      </c>
      <c r="AC643" s="13">
        <f t="shared" si="968"/>
        <v>6.6482423081688877E-4</v>
      </c>
      <c r="AD643" s="13">
        <f t="shared" si="969"/>
        <v>4.456847096488923E-2</v>
      </c>
      <c r="AE643" s="13">
        <f t="shared" si="970"/>
        <v>3.4474686173714054E-2</v>
      </c>
      <c r="AF643" s="13">
        <f t="shared" si="971"/>
        <v>1.3333461537331705E-2</v>
      </c>
      <c r="AG643" s="13">
        <f t="shared" si="972"/>
        <v>3.4379079511980587E-3</v>
      </c>
      <c r="AH643" s="13">
        <f t="shared" si="973"/>
        <v>8.6785894611318421E-4</v>
      </c>
      <c r="AI643" s="13">
        <f t="shared" si="974"/>
        <v>1.797075729557921E-3</v>
      </c>
      <c r="AJ643" s="13">
        <f t="shared" si="975"/>
        <v>1.8606025738570611E-3</v>
      </c>
      <c r="AK643" s="13">
        <f t="shared" si="976"/>
        <v>1.2842500665215448E-3</v>
      </c>
      <c r="AL643" s="13">
        <f t="shared" si="977"/>
        <v>4.2594806728120727E-5</v>
      </c>
      <c r="AM643" s="13">
        <f t="shared" si="978"/>
        <v>1.8457588720659186E-2</v>
      </c>
      <c r="AN643" s="13">
        <f t="shared" si="979"/>
        <v>1.4277348199122611E-2</v>
      </c>
      <c r="AO643" s="13">
        <f t="shared" si="980"/>
        <v>5.5219204058554227E-3</v>
      </c>
      <c r="AP643" s="13">
        <f t="shared" si="981"/>
        <v>1.4237753651608928E-3</v>
      </c>
      <c r="AQ643" s="13">
        <f t="shared" si="982"/>
        <v>2.7533033910034259E-4</v>
      </c>
      <c r="AR643" s="13">
        <f t="shared" si="983"/>
        <v>1.342615717459654E-4</v>
      </c>
      <c r="AS643" s="13">
        <f t="shared" si="984"/>
        <v>2.7801546907774453E-4</v>
      </c>
      <c r="AT643" s="13">
        <f t="shared" si="985"/>
        <v>2.8784334952060097E-4</v>
      </c>
      <c r="AU643" s="13">
        <f t="shared" si="986"/>
        <v>1.9867909781684254E-4</v>
      </c>
      <c r="AV643" s="13">
        <f t="shared" si="987"/>
        <v>1.0285121397208808E-4</v>
      </c>
      <c r="AW643" s="13">
        <f t="shared" si="988"/>
        <v>1.8951516682761333E-6</v>
      </c>
      <c r="AX643" s="13">
        <f t="shared" si="989"/>
        <v>6.3700222377943714E-3</v>
      </c>
      <c r="AY643" s="13">
        <f t="shared" si="990"/>
        <v>4.9273513946786231E-3</v>
      </c>
      <c r="AZ643" s="13">
        <f t="shared" si="991"/>
        <v>1.9057069865934986E-3</v>
      </c>
      <c r="BA643" s="13">
        <f t="shared" si="992"/>
        <v>4.913686654826918E-4</v>
      </c>
      <c r="BB643" s="13">
        <f t="shared" si="993"/>
        <v>9.5021099957958696E-5</v>
      </c>
      <c r="BC643" s="13">
        <f t="shared" si="994"/>
        <v>1.4700179431833837E-5</v>
      </c>
      <c r="BD643" s="13">
        <f t="shared" si="995"/>
        <v>1.7309043257576083E-5</v>
      </c>
      <c r="BE643" s="13">
        <f t="shared" si="996"/>
        <v>3.5841840058650983E-5</v>
      </c>
      <c r="BF643" s="13">
        <f t="shared" si="997"/>
        <v>3.7108853437859396E-5</v>
      </c>
      <c r="BG643" s="13">
        <f t="shared" si="998"/>
        <v>2.5613770595466452E-5</v>
      </c>
      <c r="BH643" s="13">
        <f t="shared" si="999"/>
        <v>1.32596102413093E-5</v>
      </c>
      <c r="BI643" s="13">
        <f t="shared" si="1000"/>
        <v>5.4913356265493734E-6</v>
      </c>
      <c r="BJ643" s="14">
        <f t="shared" si="1001"/>
        <v>0.6697053680730275</v>
      </c>
      <c r="BK643" s="14">
        <f t="shared" si="1002"/>
        <v>0.20095884016208124</v>
      </c>
      <c r="BL643" s="14">
        <f t="shared" si="1003"/>
        <v>0.12431051237152774</v>
      </c>
      <c r="BM643" s="14">
        <f t="shared" si="1004"/>
        <v>0.53555769678262832</v>
      </c>
      <c r="BN643" s="14">
        <f t="shared" si="1005"/>
        <v>0.45897939915069702</v>
      </c>
    </row>
    <row r="644" spans="1:66" x14ac:dyDescent="0.25">
      <c r="A644" t="s">
        <v>346</v>
      </c>
      <c r="B644" t="s">
        <v>241</v>
      </c>
      <c r="C644" t="s">
        <v>322</v>
      </c>
      <c r="D644" s="11">
        <v>44435</v>
      </c>
      <c r="E644" s="10">
        <f>VLOOKUP(A644,home!$A$2:$E$405,3,FALSE)</f>
        <v>1.4510000000000001</v>
      </c>
      <c r="F644" s="10">
        <f>VLOOKUP(B644,home!$B$2:$E$405,3,FALSE)</f>
        <v>0.91890000000000005</v>
      </c>
      <c r="G644" s="10">
        <f>VLOOKUP(C644,away!$B$2:$E$405,4,FALSE)</f>
        <v>1.1486000000000001</v>
      </c>
      <c r="H644" s="10">
        <f>VLOOKUP(A644,away!$A$2:$E$405,3,FALSE)</f>
        <v>1.0980000000000001</v>
      </c>
      <c r="I644" s="10">
        <f>VLOOKUP(C644,away!$B$2:$E$405,3,FALSE)</f>
        <v>0.30359999999999998</v>
      </c>
      <c r="J644" s="10">
        <f>VLOOKUP(B644,home!$B$2:$E$405,4,FALSE)</f>
        <v>0.91069999999999995</v>
      </c>
      <c r="K644" s="12">
        <f t="shared" si="950"/>
        <v>1.5314558315400002</v>
      </c>
      <c r="L644" s="12">
        <f t="shared" si="951"/>
        <v>0.30358439496</v>
      </c>
      <c r="M644" s="13">
        <f t="shared" si="952"/>
        <v>0.15960708120472838</v>
      </c>
      <c r="N644" s="13">
        <f t="shared" si="953"/>
        <v>0.24443119526605969</v>
      </c>
      <c r="O644" s="13">
        <f t="shared" si="954"/>
        <v>4.8454219178869058E-2</v>
      </c>
      <c r="P644" s="13">
        <f t="shared" si="955"/>
        <v>7.4205496524196349E-2</v>
      </c>
      <c r="Q644" s="13">
        <f t="shared" si="956"/>
        <v>0.1871677897002498</v>
      </c>
      <c r="R644" s="13">
        <f t="shared" si="957"/>
        <v>7.3549724063380955E-3</v>
      </c>
      <c r="S644" s="13">
        <f t="shared" si="958"/>
        <v>8.6250178764615271E-3</v>
      </c>
      <c r="T644" s="13">
        <f t="shared" si="959"/>
        <v>5.6821220192150856E-2</v>
      </c>
      <c r="U644" s="13">
        <f t="shared" si="960"/>
        <v>1.1263815382502266E-2</v>
      </c>
      <c r="V644" s="13">
        <f t="shared" si="961"/>
        <v>4.4555509499532724E-4</v>
      </c>
      <c r="W644" s="13">
        <f t="shared" si="962"/>
        <v>9.5546401004299952E-2</v>
      </c>
      <c r="X644" s="13">
        <f t="shared" si="963"/>
        <v>2.9006396339495939E-2</v>
      </c>
      <c r="Y644" s="13">
        <f t="shared" si="964"/>
        <v>4.4029446413479164E-3</v>
      </c>
      <c r="Z644" s="13">
        <f t="shared" si="965"/>
        <v>7.4428494930854877E-4</v>
      </c>
      <c r="AA644" s="13">
        <f t="shared" si="966"/>
        <v>1.1398395259460306E-3</v>
      </c>
      <c r="AB644" s="13">
        <f t="shared" si="967"/>
        <v>8.7280694451491903E-4</v>
      </c>
      <c r="AC644" s="13">
        <f t="shared" si="968"/>
        <v>1.294688681865414E-5</v>
      </c>
      <c r="AD644" s="13">
        <f t="shared" si="969"/>
        <v>3.6581273250173643E-2</v>
      </c>
      <c r="AE644" s="13">
        <f t="shared" si="970"/>
        <v>1.1105503706520397E-2</v>
      </c>
      <c r="AF644" s="13">
        <f t="shared" si="971"/>
        <v>1.6857288117350161E-3</v>
      </c>
      <c r="AG644" s="13">
        <f t="shared" si="972"/>
        <v>1.7058698712573824E-4</v>
      </c>
      <c r="AH644" s="13">
        <f t="shared" si="973"/>
        <v>5.6488324003417519E-5</v>
      </c>
      <c r="AI644" s="13">
        <f t="shared" si="974"/>
        <v>8.6509373208954742E-5</v>
      </c>
      <c r="AJ644" s="13">
        <f t="shared" si="975"/>
        <v>6.6242642041861998E-5</v>
      </c>
      <c r="AK644" s="13">
        <f t="shared" si="976"/>
        <v>3.3815893483875442E-5</v>
      </c>
      <c r="AL644" s="13">
        <f t="shared" si="977"/>
        <v>2.4077381970000983E-7</v>
      </c>
      <c r="AM644" s="13">
        <f t="shared" si="978"/>
        <v>1.1204520848827313E-2</v>
      </c>
      <c r="AN644" s="13">
        <f t="shared" si="979"/>
        <v>3.4015176827079455E-3</v>
      </c>
      <c r="AO644" s="13">
        <f t="shared" si="980"/>
        <v>5.1632384382531643E-4</v>
      </c>
      <c r="AP644" s="13">
        <f t="shared" si="981"/>
        <v>5.2249287243710087E-5</v>
      </c>
      <c r="AQ644" s="13">
        <f t="shared" si="982"/>
        <v>3.9655170637432436E-6</v>
      </c>
      <c r="AR644" s="13">
        <f t="shared" si="983"/>
        <v>3.4297947329763928E-6</v>
      </c>
      <c r="AS644" s="13">
        <f t="shared" si="984"/>
        <v>5.2525791448018751E-6</v>
      </c>
      <c r="AT644" s="13">
        <f t="shared" si="985"/>
        <v>4.0220464809661095E-6</v>
      </c>
      <c r="AU644" s="13">
        <f t="shared" si="986"/>
        <v>2.0531955126668279E-6</v>
      </c>
      <c r="AV644" s="13">
        <f t="shared" si="987"/>
        <v>7.860945602913438E-7</v>
      </c>
      <c r="AW644" s="13">
        <f t="shared" si="988"/>
        <v>3.1095008626474091E-9</v>
      </c>
      <c r="AX644" s="13">
        <f t="shared" si="989"/>
        <v>2.859871465591354E-3</v>
      </c>
      <c r="AY644" s="13">
        <f t="shared" si="990"/>
        <v>8.6821234854491964E-4</v>
      </c>
      <c r="AZ644" s="13">
        <f t="shared" si="991"/>
        <v>1.3178786026490504E-4</v>
      </c>
      <c r="BA644" s="13">
        <f t="shared" si="992"/>
        <v>1.333624594053141E-5</v>
      </c>
      <c r="BB644" s="13">
        <f t="shared" si="993"/>
        <v>1.0121690387234961E-6</v>
      </c>
      <c r="BC644" s="13">
        <f t="shared" si="994"/>
        <v>6.1455745043623513E-8</v>
      </c>
      <c r="BD644" s="13">
        <f t="shared" si="995"/>
        <v>1.7353869314127207E-7</v>
      </c>
      <c r="BE644" s="13">
        <f t="shared" si="996"/>
        <v>2.6576684360903179E-7</v>
      </c>
      <c r="BF644" s="13">
        <f t="shared" si="997"/>
        <v>2.0350509123751548E-7</v>
      </c>
      <c r="BG644" s="13">
        <f t="shared" si="998"/>
        <v>1.0388635290792427E-7</v>
      </c>
      <c r="BH644" s="13">
        <f t="shared" si="999"/>
        <v>3.9774340244565787E-8</v>
      </c>
      <c r="BI644" s="13">
        <f t="shared" si="1000"/>
        <v>1.2182529062639262E-8</v>
      </c>
      <c r="BJ644" s="14">
        <f t="shared" si="1001"/>
        <v>0.68597189862395236</v>
      </c>
      <c r="BK644" s="14">
        <f t="shared" si="1002"/>
        <v>0.24376455070956485</v>
      </c>
      <c r="BL644" s="14">
        <f t="shared" si="1003"/>
        <v>6.9345052035190355E-2</v>
      </c>
      <c r="BM644" s="14">
        <f t="shared" si="1004"/>
        <v>0.27773682279853096</v>
      </c>
      <c r="BN644" s="14">
        <f t="shared" si="1005"/>
        <v>0.72122075428044141</v>
      </c>
    </row>
    <row r="645" spans="1:66" x14ac:dyDescent="0.25">
      <c r="A645" t="s">
        <v>346</v>
      </c>
      <c r="B645" t="s">
        <v>242</v>
      </c>
      <c r="C645" t="s">
        <v>233</v>
      </c>
      <c r="D645" s="11">
        <v>44435</v>
      </c>
      <c r="E645" s="10">
        <f>VLOOKUP(A645,home!$A$2:$E$405,3,FALSE)</f>
        <v>1.4510000000000001</v>
      </c>
      <c r="F645" s="10">
        <f>VLOOKUP(B645,home!$B$2:$E$405,3,FALSE)</f>
        <v>0.45950000000000002</v>
      </c>
      <c r="G645" s="10">
        <f>VLOOKUP(C645,away!$B$2:$E$405,4,FALSE)</f>
        <v>1.0338000000000001</v>
      </c>
      <c r="H645" s="10">
        <f>VLOOKUP(A645,away!$A$2:$E$405,3,FALSE)</f>
        <v>1.0980000000000001</v>
      </c>
      <c r="I645" s="10">
        <f>VLOOKUP(C645,away!$B$2:$E$405,3,FALSE)</f>
        <v>0.91069999999999995</v>
      </c>
      <c r="J645" s="10">
        <f>VLOOKUP(B645,home!$B$2:$E$405,4,FALSE)</f>
        <v>1.2142999999999999</v>
      </c>
      <c r="K645" s="12">
        <f t="shared" si="950"/>
        <v>0.68927012610000005</v>
      </c>
      <c r="L645" s="12">
        <f t="shared" si="951"/>
        <v>1.21423758498</v>
      </c>
      <c r="M645" s="13">
        <f t="shared" si="952"/>
        <v>0.14904489479375216</v>
      </c>
      <c r="N645" s="13">
        <f t="shared" si="953"/>
        <v>0.10273219342905077</v>
      </c>
      <c r="O645" s="13">
        <f t="shared" si="954"/>
        <v>0.18097591310796377</v>
      </c>
      <c r="P645" s="13">
        <f t="shared" si="955"/>
        <v>0.12474129044898882</v>
      </c>
      <c r="Q645" s="13">
        <f t="shared" si="956"/>
        <v>3.5405115959685714E-2</v>
      </c>
      <c r="R645" s="13">
        <f t="shared" si="957"/>
        <v>0.10987387783588216</v>
      </c>
      <c r="S645" s="13">
        <f t="shared" si="958"/>
        <v>2.6100171972363456E-2</v>
      </c>
      <c r="T645" s="13">
        <f t="shared" si="959"/>
        <v>4.2990222498825628E-2</v>
      </c>
      <c r="U645" s="13">
        <f t="shared" si="960"/>
        <v>7.5732781631034488E-2</v>
      </c>
      <c r="V645" s="13">
        <f t="shared" si="961"/>
        <v>2.4271353028513633E-3</v>
      </c>
      <c r="W645" s="13">
        <f t="shared" si="962"/>
        <v>8.1345629140392312E-3</v>
      </c>
      <c r="X645" s="13">
        <f t="shared" si="963"/>
        <v>9.8772920276108678E-3</v>
      </c>
      <c r="Y645" s="13">
        <f t="shared" si="964"/>
        <v>5.9966896088742153E-3</v>
      </c>
      <c r="Z645" s="13">
        <f t="shared" si="965"/>
        <v>4.4470997358609717E-2</v>
      </c>
      <c r="AA645" s="13">
        <f t="shared" si="966"/>
        <v>3.0652529957161685E-2</v>
      </c>
      <c r="AB645" s="13">
        <f t="shared" si="967"/>
        <v>1.0563936594428431E-2</v>
      </c>
      <c r="AC645" s="13">
        <f t="shared" si="968"/>
        <v>1.2696006385816674E-4</v>
      </c>
      <c r="AD645" s="13">
        <f t="shared" si="969"/>
        <v>1.4017278013820514E-3</v>
      </c>
      <c r="AE645" s="13">
        <f t="shared" si="970"/>
        <v>1.702030580349467E-3</v>
      </c>
      <c r="AF645" s="13">
        <f t="shared" si="971"/>
        <v>1.0333347507228228E-3</v>
      </c>
      <c r="AG645" s="13">
        <f t="shared" si="972"/>
        <v>4.1823796406453031E-4</v>
      </c>
      <c r="AH645" s="13">
        <f t="shared" si="973"/>
        <v>1.3499589108592546E-2</v>
      </c>
      <c r="AI645" s="13">
        <f t="shared" si="974"/>
        <v>9.3048634871777704E-3</v>
      </c>
      <c r="AJ645" s="13">
        <f t="shared" si="975"/>
        <v>3.2067822145751537E-3</v>
      </c>
      <c r="AK645" s="13">
        <f t="shared" si="976"/>
        <v>7.3677972713848453E-4</v>
      </c>
      <c r="AL645" s="13">
        <f t="shared" si="977"/>
        <v>4.2503065195407512E-6</v>
      </c>
      <c r="AM645" s="13">
        <f t="shared" si="978"/>
        <v>1.9323381968329656E-4</v>
      </c>
      <c r="AN645" s="13">
        <f t="shared" si="979"/>
        <v>2.3463176654870679E-4</v>
      </c>
      <c r="AO645" s="13">
        <f t="shared" si="980"/>
        <v>1.424493547868465E-4</v>
      </c>
      <c r="AP645" s="13">
        <f t="shared" si="981"/>
        <v>5.7655786846113238E-5</v>
      </c>
      <c r="AQ645" s="13">
        <f t="shared" si="982"/>
        <v>1.7501955845036534E-5</v>
      </c>
      <c r="AR645" s="13">
        <f t="shared" si="983"/>
        <v>3.2783416954879443E-3</v>
      </c>
      <c r="AS645" s="13">
        <f t="shared" si="984"/>
        <v>2.2596629938478629E-3</v>
      </c>
      <c r="AT645" s="13">
        <f t="shared" si="985"/>
        <v>7.7875909835651007E-4</v>
      </c>
      <c r="AU645" s="13">
        <f t="shared" si="986"/>
        <v>1.7892512730857134E-4</v>
      </c>
      <c r="AV645" s="13">
        <f t="shared" si="987"/>
        <v>3.083193626560939E-5</v>
      </c>
      <c r="AW645" s="13">
        <f t="shared" si="988"/>
        <v>9.8812270398447672E-8</v>
      </c>
      <c r="AX645" s="13">
        <f t="shared" si="989"/>
        <v>2.2198383209981732E-5</v>
      </c>
      <c r="AY645" s="13">
        <f t="shared" si="990"/>
        <v>2.6954111219348794E-5</v>
      </c>
      <c r="AZ645" s="13">
        <f t="shared" si="991"/>
        <v>1.636434745613221E-5</v>
      </c>
      <c r="BA645" s="13">
        <f t="shared" si="992"/>
        <v>6.6234019116358615E-6</v>
      </c>
      <c r="BB645" s="13">
        <f t="shared" si="993"/>
        <v>2.0105958853841596E-6</v>
      </c>
      <c r="BC645" s="13">
        <f t="shared" si="994"/>
        <v>4.8826821844791723E-7</v>
      </c>
      <c r="BD645" s="13">
        <f t="shared" si="995"/>
        <v>6.6344761717808658E-4</v>
      </c>
      <c r="BE645" s="13">
        <f t="shared" si="996"/>
        <v>4.572946227530842E-4</v>
      </c>
      <c r="BF645" s="13">
        <f t="shared" si="997"/>
        <v>1.5759976114493516E-4</v>
      </c>
      <c r="BG645" s="13">
        <f t="shared" si="998"/>
        <v>3.620960241256645E-5</v>
      </c>
      <c r="BH645" s="13">
        <f t="shared" si="999"/>
        <v>6.2395493052351361E-6</v>
      </c>
      <c r="BI645" s="13">
        <f t="shared" si="1000"/>
        <v>8.601469872853183E-7</v>
      </c>
      <c r="BJ645" s="14">
        <f t="shared" si="1001"/>
        <v>0.21041151932621624</v>
      </c>
      <c r="BK645" s="14">
        <f t="shared" si="1002"/>
        <v>0.30247165699955286</v>
      </c>
      <c r="BL645" s="14">
        <f t="shared" si="1003"/>
        <v>0.44239522581500224</v>
      </c>
      <c r="BM645" s="14">
        <f t="shared" si="1004"/>
        <v>0.29694925862510868</v>
      </c>
      <c r="BN645" s="14">
        <f t="shared" si="1005"/>
        <v>0.70277328557532348</v>
      </c>
    </row>
    <row r="646" spans="1:66" x14ac:dyDescent="0.25">
      <c r="A646" t="s">
        <v>347</v>
      </c>
      <c r="B646" t="s">
        <v>253</v>
      </c>
      <c r="C646" t="s">
        <v>248</v>
      </c>
      <c r="D646" s="11">
        <v>44435</v>
      </c>
      <c r="E646" s="10">
        <f>VLOOKUP(A646,home!$A$2:$E$405,3,FALSE)</f>
        <v>1.1607000000000001</v>
      </c>
      <c r="F646" s="10">
        <f>VLOOKUP(B646,home!$B$2:$E$405,3,FALSE)</f>
        <v>1.0769</v>
      </c>
      <c r="G646" s="10">
        <f>VLOOKUP(C646,away!$B$2:$E$405,4,FALSE)</f>
        <v>0.86150000000000004</v>
      </c>
      <c r="H646" s="10">
        <f>VLOOKUP(A646,away!$A$2:$E$405,3,FALSE)</f>
        <v>0.83930000000000005</v>
      </c>
      <c r="I646" s="10">
        <f>VLOOKUP(C646,away!$B$2:$E$405,3,FALSE)</f>
        <v>0.2979</v>
      </c>
      <c r="J646" s="10">
        <f>VLOOKUP(B646,home!$B$2:$E$405,4,FALSE)</f>
        <v>0.89359999999999995</v>
      </c>
      <c r="K646" s="12">
        <f t="shared" si="950"/>
        <v>1.0768386705450002</v>
      </c>
      <c r="L646" s="12">
        <f t="shared" si="951"/>
        <v>0.223424547192</v>
      </c>
      <c r="M646" s="13">
        <f t="shared" si="952"/>
        <v>0.27246006727235006</v>
      </c>
      <c r="N646" s="13">
        <f t="shared" si="953"/>
        <v>0.2933955366181587</v>
      </c>
      <c r="O646" s="13">
        <f t="shared" si="954"/>
        <v>6.0874267158226671E-2</v>
      </c>
      <c r="P646" s="13">
        <f t="shared" si="955"/>
        <v>6.5551764917065963E-2</v>
      </c>
      <c r="Q646" s="13">
        <f t="shared" si="956"/>
        <v>0.15796982979786744</v>
      </c>
      <c r="R646" s="13">
        <f t="shared" si="957"/>
        <v>6.8004027877358155E-3</v>
      </c>
      <c r="S646" s="13">
        <f t="shared" si="958"/>
        <v>3.9428107087037655E-3</v>
      </c>
      <c r="T646" s="13">
        <f t="shared" si="959"/>
        <v>3.5294337692585845E-2</v>
      </c>
      <c r="U646" s="13">
        <f t="shared" si="960"/>
        <v>7.3229366971159469E-3</v>
      </c>
      <c r="V646" s="13">
        <f t="shared" si="961"/>
        <v>1.0540105249873622E-4</v>
      </c>
      <c r="W646" s="13">
        <f t="shared" si="962"/>
        <v>5.6702673835251863E-2</v>
      </c>
      <c r="X646" s="13">
        <f t="shared" si="963"/>
        <v>1.2668769226216814E-2</v>
      </c>
      <c r="Y646" s="13">
        <f t="shared" si="964"/>
        <v>1.4152570139237177E-3</v>
      </c>
      <c r="Z646" s="13">
        <f t="shared" si="965"/>
        <v>5.0645897119102961E-4</v>
      </c>
      <c r="AA646" s="13">
        <f t="shared" si="966"/>
        <v>5.4537460522293682E-4</v>
      </c>
      <c r="AB646" s="13">
        <f t="shared" si="967"/>
        <v>2.9364023241863573E-4</v>
      </c>
      <c r="AC646" s="13">
        <f t="shared" si="968"/>
        <v>1.5849168936429063E-6</v>
      </c>
      <c r="AD646" s="13">
        <f t="shared" si="969"/>
        <v>1.526490797727484E-2</v>
      </c>
      <c r="AE646" s="13">
        <f t="shared" si="970"/>
        <v>3.4105551527501801E-3</v>
      </c>
      <c r="AF646" s="13">
        <f t="shared" si="971"/>
        <v>3.8100087033827567E-4</v>
      </c>
      <c r="AG646" s="13">
        <f t="shared" si="972"/>
        <v>2.837498231169571E-5</v>
      </c>
      <c r="AH646" s="13">
        <f t="shared" si="973"/>
        <v>2.8288841577420498E-5</v>
      </c>
      <c r="AI646" s="13">
        <f t="shared" si="974"/>
        <v>3.0462518555487613E-5</v>
      </c>
      <c r="AJ646" s="13">
        <f t="shared" si="975"/>
        <v>1.6401608991371838E-5</v>
      </c>
      <c r="AK646" s="13">
        <f t="shared" si="976"/>
        <v>5.8872956070225914E-6</v>
      </c>
      <c r="AL646" s="13">
        <f t="shared" si="977"/>
        <v>1.5252745206337218E-8</v>
      </c>
      <c r="AM646" s="13">
        <f t="shared" si="978"/>
        <v>3.2875686424480824E-3</v>
      </c>
      <c r="AN646" s="13">
        <f t="shared" si="979"/>
        <v>7.34523535301581E-4</v>
      </c>
      <c r="AO646" s="13">
        <f t="shared" si="980"/>
        <v>8.2055294138311377E-5</v>
      </c>
      <c r="AP646" s="13">
        <f t="shared" si="981"/>
        <v>6.1110556458528628E-6</v>
      </c>
      <c r="AQ646" s="13">
        <f t="shared" si="982"/>
        <v>3.4133996013494783E-7</v>
      </c>
      <c r="AR646" s="13">
        <f t="shared" si="983"/>
        <v>1.26408432400428E-6</v>
      </c>
      <c r="AS646" s="13">
        <f t="shared" si="984"/>
        <v>1.3612148829175442E-6</v>
      </c>
      <c r="AT646" s="13">
        <f t="shared" si="985"/>
        <v>7.3290441242349807E-7</v>
      </c>
      <c r="AU646" s="13">
        <f t="shared" si="986"/>
        <v>2.6307327103689479E-7</v>
      </c>
      <c r="AV646" s="13">
        <f t="shared" si="987"/>
        <v>7.0821867859823546E-8</v>
      </c>
      <c r="AW646" s="13">
        <f t="shared" si="988"/>
        <v>1.0193587246618829E-10</v>
      </c>
      <c r="AX646" s="13">
        <f t="shared" si="989"/>
        <v>5.9003017437653715E-4</v>
      </c>
      <c r="AY646" s="13">
        <f t="shared" si="990"/>
        <v>1.3182722453969461E-4</v>
      </c>
      <c r="AZ646" s="13">
        <f t="shared" si="991"/>
        <v>1.4726718975179689E-5</v>
      </c>
      <c r="BA646" s="13">
        <f t="shared" si="992"/>
        <v>1.0967701728844519E-6</v>
      </c>
      <c r="BB646" s="13">
        <f t="shared" si="993"/>
        <v>6.1261344812600077E-8</v>
      </c>
      <c r="BC646" s="13">
        <f t="shared" si="994"/>
        <v>2.7374576450256314E-9</v>
      </c>
      <c r="BD646" s="13">
        <f t="shared" si="995"/>
        <v>4.7071244617193571E-8</v>
      </c>
      <c r="BE646" s="13">
        <f t="shared" si="996"/>
        <v>5.0688136474477212E-8</v>
      </c>
      <c r="BF646" s="13">
        <f t="shared" si="997"/>
        <v>2.7291472746789785E-8</v>
      </c>
      <c r="BG646" s="13">
        <f t="shared" si="998"/>
        <v>9.7961710766227414E-9</v>
      </c>
      <c r="BH646" s="13">
        <f t="shared" si="999"/>
        <v>2.637223959645453E-9</v>
      </c>
      <c r="BI646" s="13">
        <f t="shared" si="1000"/>
        <v>5.6797294852680628E-10</v>
      </c>
      <c r="BJ646" s="14">
        <f t="shared" si="1001"/>
        <v>0.58137958792104016</v>
      </c>
      <c r="BK646" s="14">
        <f t="shared" si="1002"/>
        <v>0.34219347134479705</v>
      </c>
      <c r="BL646" s="14">
        <f t="shared" si="1003"/>
        <v>7.5921491896431381E-2</v>
      </c>
      <c r="BM646" s="14">
        <f t="shared" si="1004"/>
        <v>0.14281731445945112</v>
      </c>
      <c r="BN646" s="14">
        <f t="shared" si="1005"/>
        <v>0.85705186855140458</v>
      </c>
    </row>
    <row r="647" spans="1:66" x14ac:dyDescent="0.25">
      <c r="A647" t="s">
        <v>347</v>
      </c>
      <c r="B647" t="s">
        <v>325</v>
      </c>
      <c r="C647" t="s">
        <v>324</v>
      </c>
      <c r="D647" s="11">
        <v>44435</v>
      </c>
      <c r="E647" s="10">
        <f>VLOOKUP(A647,home!$A$2:$E$405,3,FALSE)</f>
        <v>1.1607000000000001</v>
      </c>
      <c r="F647" s="10">
        <f>VLOOKUP(B647,home!$B$2:$E$405,3,FALSE)</f>
        <v>0.57440000000000002</v>
      </c>
      <c r="G647" s="10">
        <f>VLOOKUP(C647,away!$B$2:$E$405,4,FALSE)</f>
        <v>0.43080000000000002</v>
      </c>
      <c r="H647" s="10">
        <f>VLOOKUP(A647,away!$A$2:$E$405,3,FALSE)</f>
        <v>0.83930000000000005</v>
      </c>
      <c r="I647" s="10">
        <f>VLOOKUP(C647,away!$B$2:$E$405,3,FALSE)</f>
        <v>0.2979</v>
      </c>
      <c r="J647" s="10">
        <f>VLOOKUP(B647,home!$B$2:$E$405,4,FALSE)</f>
        <v>0.3972</v>
      </c>
      <c r="K647" s="12">
        <f t="shared" si="950"/>
        <v>0.28721697926400003</v>
      </c>
      <c r="L647" s="12">
        <f t="shared" si="951"/>
        <v>9.9310911084000017E-2</v>
      </c>
      <c r="M647" s="13">
        <f t="shared" si="952"/>
        <v>0.67941177607951631</v>
      </c>
      <c r="N647" s="13">
        <f t="shared" si="953"/>
        <v>0.19513859800194785</v>
      </c>
      <c r="O647" s="13">
        <f t="shared" si="954"/>
        <v>6.7473002483655384E-2</v>
      </c>
      <c r="P647" s="13">
        <f t="shared" si="955"/>
        <v>1.9379391955227872E-2</v>
      </c>
      <c r="Q647" s="13">
        <f t="shared" si="956"/>
        <v>2.8023559327965752E-2</v>
      </c>
      <c r="R647" s="13">
        <f t="shared" si="957"/>
        <v>3.3504026751124058E-3</v>
      </c>
      <c r="S647" s="13">
        <f t="shared" si="958"/>
        <v>1.3819337763082729E-4</v>
      </c>
      <c r="T647" s="13">
        <f t="shared" si="959"/>
        <v>2.7830452086768064E-3</v>
      </c>
      <c r="U647" s="13">
        <f t="shared" si="960"/>
        <v>9.6229253566381019E-4</v>
      </c>
      <c r="V647" s="13">
        <f t="shared" si="961"/>
        <v>4.3797749841428592E-7</v>
      </c>
      <c r="W647" s="13">
        <f t="shared" si="962"/>
        <v>2.6829473528012715E-3</v>
      </c>
      <c r="X647" s="13">
        <f t="shared" si="963"/>
        <v>2.6644594599710034E-4</v>
      </c>
      <c r="Y647" s="13">
        <f t="shared" si="964"/>
        <v>1.3230494825805151E-5</v>
      </c>
      <c r="Z647" s="13">
        <f t="shared" si="965"/>
        <v>1.1091051405456132E-4</v>
      </c>
      <c r="AA647" s="13">
        <f t="shared" si="966"/>
        <v>3.1855382815368522E-5</v>
      </c>
      <c r="AB647" s="13">
        <f t="shared" si="967"/>
        <v>4.5747034127642419E-6</v>
      </c>
      <c r="AC647" s="13">
        <f t="shared" si="968"/>
        <v>7.8079836008274274E-10</v>
      </c>
      <c r="AD647" s="13">
        <f t="shared" si="969"/>
        <v>1.9264700854898165E-4</v>
      </c>
      <c r="AE647" s="13">
        <f t="shared" si="970"/>
        <v>1.9131949936606508E-5</v>
      </c>
      <c r="AF647" s="13">
        <f t="shared" si="971"/>
        <v>9.5000568950893445E-7</v>
      </c>
      <c r="AG647" s="13">
        <f t="shared" si="972"/>
        <v>3.1448643520038639E-8</v>
      </c>
      <c r="AH647" s="13">
        <f t="shared" si="973"/>
        <v>2.7536560498883187E-6</v>
      </c>
      <c r="AI647" s="13">
        <f t="shared" si="974"/>
        <v>7.9089677258096143E-7</v>
      </c>
      <c r="AJ647" s="13">
        <f t="shared" si="975"/>
        <v>1.1357949096517528E-7</v>
      </c>
      <c r="AK647" s="13">
        <f t="shared" si="976"/>
        <v>1.0873986100453478E-8</v>
      </c>
      <c r="AL647" s="13">
        <f t="shared" si="977"/>
        <v>8.9085282244337668E-13</v>
      </c>
      <c r="AM647" s="13">
        <f t="shared" si="978"/>
        <v>1.1066298371936904E-5</v>
      </c>
      <c r="AN647" s="13">
        <f t="shared" si="979"/>
        <v>1.0990041736444402E-6</v>
      </c>
      <c r="AO647" s="13">
        <f t="shared" si="980"/>
        <v>5.4571552884873956E-8</v>
      </c>
      <c r="AP647" s="13">
        <f t="shared" si="981"/>
        <v>1.8065168787551741E-9</v>
      </c>
      <c r="AQ647" s="13">
        <f t="shared" si="982"/>
        <v>4.4851709279450087E-11</v>
      </c>
      <c r="AR647" s="13">
        <f t="shared" si="983"/>
        <v>5.469361822527547E-8</v>
      </c>
      <c r="AS647" s="13">
        <f t="shared" si="984"/>
        <v>1.5708935811682081E-8</v>
      </c>
      <c r="AT647" s="13">
        <f t="shared" si="985"/>
        <v>2.2559365456416996E-9</v>
      </c>
      <c r="AU647" s="13">
        <f t="shared" si="986"/>
        <v>2.1598109335015733E-10</v>
      </c>
      <c r="AV647" s="13">
        <f t="shared" si="987"/>
        <v>1.5508359302542048E-11</v>
      </c>
      <c r="AW647" s="13">
        <f t="shared" si="988"/>
        <v>7.0584693948101805E-16</v>
      </c>
      <c r="AX647" s="13">
        <f t="shared" si="989"/>
        <v>5.2973813167030622E-7</v>
      </c>
      <c r="AY647" s="13">
        <f t="shared" si="990"/>
        <v>5.2608776492114078E-8</v>
      </c>
      <c r="AZ647" s="13">
        <f t="shared" si="991"/>
        <v>2.612312762223186E-9</v>
      </c>
      <c r="BA647" s="13">
        <f t="shared" si="992"/>
        <v>8.647705348424843E-11</v>
      </c>
      <c r="BB647" s="13">
        <f t="shared" si="993"/>
        <v>2.1470287423451277E-12</v>
      </c>
      <c r="BC647" s="13">
        <f t="shared" si="994"/>
        <v>4.2644676105165849E-14</v>
      </c>
      <c r="BD647" s="13">
        <f t="shared" si="995"/>
        <v>9.0527884273876316E-10</v>
      </c>
      <c r="BE647" s="13">
        <f t="shared" si="996"/>
        <v>2.600114546030373E-10</v>
      </c>
      <c r="BF647" s="13">
        <f t="shared" si="997"/>
        <v>3.7339852282561526E-11</v>
      </c>
      <c r="BG647" s="13">
        <f t="shared" si="998"/>
        <v>3.5748798595870998E-12</v>
      </c>
      <c r="BH647" s="13">
        <f t="shared" si="999"/>
        <v>2.5669154862557981E-13</v>
      </c>
      <c r="BI647" s="13">
        <f t="shared" si="1000"/>
        <v>1.474523423976745E-14</v>
      </c>
      <c r="BJ647" s="14">
        <f t="shared" si="1001"/>
        <v>0.22913339351838788</v>
      </c>
      <c r="BK647" s="14">
        <f t="shared" si="1002"/>
        <v>0.69892985278033903</v>
      </c>
      <c r="BL647" s="14">
        <f t="shared" si="1003"/>
        <v>7.1825870883415785E-2</v>
      </c>
      <c r="BM647" s="14">
        <f t="shared" si="1004"/>
        <v>7.2232445639960072E-3</v>
      </c>
      <c r="BN647" s="14">
        <f t="shared" si="1005"/>
        <v>0.99277673052342563</v>
      </c>
    </row>
    <row r="648" spans="1:66" x14ac:dyDescent="0.25">
      <c r="A648" t="s">
        <v>348</v>
      </c>
      <c r="B648" t="s">
        <v>272</v>
      </c>
      <c r="C648" t="s">
        <v>264</v>
      </c>
      <c r="D648" s="11">
        <v>44435</v>
      </c>
      <c r="E648" s="10">
        <f>VLOOKUP(A648,home!$A$2:$E$405,3,FALSE)</f>
        <v>1.2707999999999999</v>
      </c>
      <c r="F648" s="10">
        <f>VLOOKUP(B648,home!$B$2:$E$405,3,FALSE)</f>
        <v>0.39350000000000002</v>
      </c>
      <c r="G648" s="10">
        <f>VLOOKUP(C648,away!$B$2:$E$405,4,FALSE)</f>
        <v>0.78690000000000004</v>
      </c>
      <c r="H648" s="10">
        <f>VLOOKUP(A648,away!$A$2:$E$405,3,FALSE)</f>
        <v>1.2917000000000001</v>
      </c>
      <c r="I648" s="10">
        <f>VLOOKUP(C648,away!$B$2:$E$405,3,FALSE)</f>
        <v>1.0322</v>
      </c>
      <c r="J648" s="10">
        <f>VLOOKUP(B648,home!$B$2:$E$405,4,FALSE)</f>
        <v>1.1613</v>
      </c>
      <c r="K648" s="12">
        <f t="shared" si="950"/>
        <v>0.39349705661999995</v>
      </c>
      <c r="L648" s="12">
        <f t="shared" si="951"/>
        <v>1.5483528589620001</v>
      </c>
      <c r="M648" s="13">
        <f t="shared" si="952"/>
        <v>0.14343835534120031</v>
      </c>
      <c r="N648" s="13">
        <f t="shared" si="953"/>
        <v>5.6442570633175974E-2</v>
      </c>
      <c r="O648" s="13">
        <f t="shared" si="954"/>
        <v>0.22209318757735477</v>
      </c>
      <c r="P648" s="13">
        <f t="shared" si="955"/>
        <v>8.7393015607042657E-2</v>
      </c>
      <c r="Q648" s="13">
        <f t="shared" si="956"/>
        <v>1.1104992706110593E-2</v>
      </c>
      <c r="R648" s="13">
        <f t="shared" si="957"/>
        <v>0.17193931097069054</v>
      </c>
      <c r="S648" s="13">
        <f t="shared" si="958"/>
        <v>1.3311535744266583E-2</v>
      </c>
      <c r="T648" s="13">
        <f t="shared" si="959"/>
        <v>1.7194447205258496E-2</v>
      </c>
      <c r="U648" s="13">
        <f t="shared" si="960"/>
        <v>6.7657612784237597E-2</v>
      </c>
      <c r="V648" s="13">
        <f t="shared" si="961"/>
        <v>9.0114998900874465E-4</v>
      </c>
      <c r="W648" s="13">
        <f t="shared" si="962"/>
        <v>1.4565939812136957E-3</v>
      </c>
      <c r="X648" s="13">
        <f t="shared" si="963"/>
        <v>2.2553214551590678E-3</v>
      </c>
      <c r="Y648" s="13">
        <f t="shared" si="964"/>
        <v>1.7460167114869407E-3</v>
      </c>
      <c r="Z648" s="13">
        <f t="shared" si="965"/>
        <v>8.874090790314168E-2</v>
      </c>
      <c r="AA648" s="13">
        <f t="shared" si="966"/>
        <v>3.4919286061672751E-2</v>
      </c>
      <c r="AB648" s="13">
        <f t="shared" si="967"/>
        <v>6.8703181422700059E-3</v>
      </c>
      <c r="AC648" s="13">
        <f t="shared" si="968"/>
        <v>3.4315357486842082E-5</v>
      </c>
      <c r="AD648" s="13">
        <f t="shared" si="969"/>
        <v>1.4329136107449914E-4</v>
      </c>
      <c r="AE648" s="13">
        <f t="shared" si="970"/>
        <v>2.2186558858425701E-4</v>
      </c>
      <c r="AF648" s="13">
        <f t="shared" si="971"/>
        <v>1.7176310919486063E-4</v>
      </c>
      <c r="AG648" s="13">
        <f t="shared" si="972"/>
        <v>8.8649967062021551E-5</v>
      </c>
      <c r="AH648" s="13">
        <f t="shared" si="973"/>
        <v>3.4350559614678269E-2</v>
      </c>
      <c r="AI648" s="13">
        <f t="shared" si="974"/>
        <v>1.3516844101625741E-2</v>
      </c>
      <c r="AJ648" s="13">
        <f t="shared" si="975"/>
        <v>2.6594191843905672E-3</v>
      </c>
      <c r="AK648" s="13">
        <f t="shared" si="976"/>
        <v>3.4882454045881645E-4</v>
      </c>
      <c r="AL648" s="13">
        <f t="shared" si="977"/>
        <v>8.3629586111057344E-7</v>
      </c>
      <c r="AM648" s="13">
        <f t="shared" si="978"/>
        <v>1.1276945764377817E-5</v>
      </c>
      <c r="AN648" s="13">
        <f t="shared" si="979"/>
        <v>1.7460691214633811E-5</v>
      </c>
      <c r="AO648" s="13">
        <f t="shared" si="980"/>
        <v>1.3517655580815472E-5</v>
      </c>
      <c r="AP648" s="13">
        <f t="shared" si="981"/>
        <v>6.97670022167309E-6</v>
      </c>
      <c r="AQ648" s="13">
        <f t="shared" si="982"/>
        <v>2.7005984335870893E-6</v>
      </c>
      <c r="AR648" s="13">
        <f t="shared" si="983"/>
        <v>1.0637357437266341E-2</v>
      </c>
      <c r="AS648" s="13">
        <f t="shared" si="984"/>
        <v>4.1857688417791718E-3</v>
      </c>
      <c r="AT648" s="13">
        <f t="shared" si="985"/>
        <v>8.2354385946590484E-4</v>
      </c>
      <c r="AU648" s="13">
        <f t="shared" si="986"/>
        <v>1.0802069489910283E-4</v>
      </c>
      <c r="AV648" s="13">
        <f t="shared" si="987"/>
        <v>1.0626456374210998E-5</v>
      </c>
      <c r="AW648" s="13">
        <f t="shared" si="988"/>
        <v>1.4153663794435716E-8</v>
      </c>
      <c r="AX648" s="13">
        <f t="shared" si="989"/>
        <v>7.3957416099100732E-7</v>
      </c>
      <c r="AY648" s="13">
        <f t="shared" si="990"/>
        <v>1.1451217665848487E-6</v>
      </c>
      <c r="AZ648" s="13">
        <f t="shared" si="991"/>
        <v>8.8652628057563347E-7</v>
      </c>
      <c r="BA648" s="13">
        <f t="shared" si="992"/>
        <v>4.5755183369141007E-7</v>
      </c>
      <c r="BB648" s="13">
        <f t="shared" si="993"/>
        <v>1.7711292245485025E-7</v>
      </c>
      <c r="BC648" s="13">
        <f t="shared" si="994"/>
        <v>5.4846659968416463E-8</v>
      </c>
      <c r="BD648" s="13">
        <f t="shared" si="995"/>
        <v>2.7450637999653382E-3</v>
      </c>
      <c r="BE648" s="13">
        <f t="shared" si="996"/>
        <v>1.0801745255204732E-3</v>
      </c>
      <c r="BF648" s="13">
        <f t="shared" si="997"/>
        <v>2.1252274821410551E-4</v>
      </c>
      <c r="BG648" s="13">
        <f t="shared" si="998"/>
        <v>2.7875691962347965E-5</v>
      </c>
      <c r="BH648" s="13">
        <f t="shared" si="999"/>
        <v>2.7422506846074275E-6</v>
      </c>
      <c r="BI648" s="13">
        <f t="shared" si="1000"/>
        <v>2.1581351458144064E-7</v>
      </c>
      <c r="BJ648" s="14">
        <f t="shared" si="1001"/>
        <v>9.0880906043159765E-2</v>
      </c>
      <c r="BK648" s="14">
        <f t="shared" si="1002"/>
        <v>0.24508035345663284</v>
      </c>
      <c r="BL648" s="14">
        <f t="shared" si="1003"/>
        <v>0.57418927509702544</v>
      </c>
      <c r="BM648" s="14">
        <f t="shared" si="1004"/>
        <v>0.30647887869628182</v>
      </c>
      <c r="BN648" s="14">
        <f t="shared" si="1005"/>
        <v>0.69241143283557482</v>
      </c>
    </row>
    <row r="649" spans="1:66" x14ac:dyDescent="0.25">
      <c r="A649" t="s">
        <v>348</v>
      </c>
      <c r="B649" t="s">
        <v>265</v>
      </c>
      <c r="C649" t="s">
        <v>327</v>
      </c>
      <c r="D649" s="11">
        <v>44435</v>
      </c>
      <c r="E649" s="10">
        <f>VLOOKUP(A649,home!$A$2:$E$405,3,FALSE)</f>
        <v>1.2707999999999999</v>
      </c>
      <c r="F649" s="10">
        <f>VLOOKUP(B649,home!$B$2:$E$405,3,FALSE)</f>
        <v>0.78690000000000004</v>
      </c>
      <c r="G649" s="10">
        <f>VLOOKUP(C649,away!$B$2:$E$405,4,FALSE)</f>
        <v>0.78690000000000004</v>
      </c>
      <c r="H649" s="10">
        <f>VLOOKUP(A649,away!$A$2:$E$405,3,FALSE)</f>
        <v>1.2917000000000001</v>
      </c>
      <c r="I649" s="10">
        <f>VLOOKUP(C649,away!$B$2:$E$405,3,FALSE)</f>
        <v>1.0322</v>
      </c>
      <c r="J649" s="10">
        <f>VLOOKUP(B649,home!$B$2:$E$405,4,FALSE)</f>
        <v>1.1613</v>
      </c>
      <c r="K649" s="12">
        <f t="shared" si="950"/>
        <v>0.78689411398800013</v>
      </c>
      <c r="L649" s="12">
        <f t="shared" si="951"/>
        <v>1.5483528589620001</v>
      </c>
      <c r="M649" s="13">
        <f t="shared" si="952"/>
        <v>9.6786575908265227E-2</v>
      </c>
      <c r="N649" s="13">
        <f t="shared" si="953"/>
        <v>7.6160786895266674E-2</v>
      </c>
      <c r="O649" s="13">
        <f t="shared" si="954"/>
        <v>0.1498597715167051</v>
      </c>
      <c r="P649" s="13">
        <f t="shared" si="955"/>
        <v>0.11792377213008179</v>
      </c>
      <c r="Q649" s="13">
        <f t="shared" si="956"/>
        <v>2.9965237462289882E-2</v>
      </c>
      <c r="R649" s="13">
        <f t="shared" si="957"/>
        <v>0.11601790283564124</v>
      </c>
      <c r="S649" s="13">
        <f t="shared" si="958"/>
        <v>3.5919278843399849E-2</v>
      </c>
      <c r="T649" s="13">
        <f t="shared" si="959"/>
        <v>4.6396761094211765E-2</v>
      </c>
      <c r="U649" s="13">
        <f t="shared" si="960"/>
        <v>9.1293804858597796E-2</v>
      </c>
      <c r="V649" s="13">
        <f t="shared" si="961"/>
        <v>4.8626312454971982E-3</v>
      </c>
      <c r="W649" s="13">
        <f t="shared" si="962"/>
        <v>7.859822994442876E-3</v>
      </c>
      <c r="X649" s="13">
        <f t="shared" si="963"/>
        <v>1.2169779404380895E-2</v>
      </c>
      <c r="Y649" s="13">
        <f t="shared" si="964"/>
        <v>9.4215563668550144E-3</v>
      </c>
      <c r="Z649" s="13">
        <f t="shared" si="965"/>
        <v>5.9878883848780214E-2</v>
      </c>
      <c r="AA649" s="13">
        <f t="shared" si="966"/>
        <v>4.7118341252776273E-2</v>
      </c>
      <c r="AB649" s="13">
        <f t="shared" si="967"/>
        <v>1.8538572696343812E-2</v>
      </c>
      <c r="AC649" s="13">
        <f t="shared" si="968"/>
        <v>3.702862545538584E-4</v>
      </c>
      <c r="AD649" s="13">
        <f t="shared" si="969"/>
        <v>1.5462121128286589E-3</v>
      </c>
      <c r="AE649" s="13">
        <f t="shared" si="970"/>
        <v>2.3940819454599288E-3</v>
      </c>
      <c r="AF649" s="13">
        <f t="shared" si="971"/>
        <v>1.8534418124210941E-3</v>
      </c>
      <c r="AG649" s="13">
        <f t="shared" si="972"/>
        <v>9.5659397639397071E-4</v>
      </c>
      <c r="AH649" s="13">
        <f t="shared" si="973"/>
        <v>2.3178410249678112E-2</v>
      </c>
      <c r="AI649" s="13">
        <f t="shared" si="974"/>
        <v>1.8238954597070835E-2</v>
      </c>
      <c r="AJ649" s="13">
        <f t="shared" si="975"/>
        <v>7.1760630088647092E-3</v>
      </c>
      <c r="AK649" s="13">
        <f t="shared" si="976"/>
        <v>1.882267247760886E-3</v>
      </c>
      <c r="AL649" s="13">
        <f t="shared" si="977"/>
        <v>1.8046119100771613E-5</v>
      </c>
      <c r="AM649" s="13">
        <f t="shared" si="978"/>
        <v>2.4334104211236435E-4</v>
      </c>
      <c r="AN649" s="13">
        <f t="shared" si="979"/>
        <v>3.767777982574718E-4</v>
      </c>
      <c r="AO649" s="13">
        <f t="shared" si="980"/>
        <v>2.9169249056268214E-4</v>
      </c>
      <c r="AP649" s="13">
        <f t="shared" si="981"/>
        <v>1.5054763390015836E-4</v>
      </c>
      <c r="AQ649" s="13">
        <f t="shared" si="982"/>
        <v>5.8275214839818726E-5</v>
      </c>
      <c r="AR649" s="13">
        <f t="shared" si="983"/>
        <v>7.1776715552566437E-3</v>
      </c>
      <c r="AS649" s="13">
        <f t="shared" si="984"/>
        <v>5.6480674989705468E-3</v>
      </c>
      <c r="AT649" s="13">
        <f t="shared" si="985"/>
        <v>2.2222155351734243E-3</v>
      </c>
      <c r="AU649" s="13">
        <f t="shared" si="986"/>
        <v>5.8288277488022049E-4</v>
      </c>
      <c r="AV649" s="13">
        <f t="shared" si="987"/>
        <v>1.1466675617455948E-4</v>
      </c>
      <c r="AW649" s="13">
        <f t="shared" si="988"/>
        <v>6.1075573776100541E-7</v>
      </c>
      <c r="AX649" s="13">
        <f t="shared" si="989"/>
        <v>3.1913938954987578E-5</v>
      </c>
      <c r="AY649" s="13">
        <f t="shared" si="990"/>
        <v>4.9414038621693766E-5</v>
      </c>
      <c r="AZ649" s="13">
        <f t="shared" si="991"/>
        <v>3.8255183986379123E-5</v>
      </c>
      <c r="BA649" s="13">
        <f t="shared" si="992"/>
        <v>1.9744174498475812E-5</v>
      </c>
      <c r="BB649" s="13">
        <f t="shared" si="993"/>
        <v>7.6427372581399145E-6</v>
      </c>
      <c r="BC649" s="13">
        <f t="shared" si="994"/>
        <v>2.3667308167872664E-6</v>
      </c>
      <c r="BD649" s="13">
        <f t="shared" si="995"/>
        <v>1.8522613788786414E-3</v>
      </c>
      <c r="BE649" s="13">
        <f t="shared" si="996"/>
        <v>1.4575335766068998E-3</v>
      </c>
      <c r="BF649" s="13">
        <f t="shared" si="997"/>
        <v>5.7346229618592372E-4</v>
      </c>
      <c r="BG649" s="13">
        <f t="shared" si="998"/>
        <v>1.5041803515424885E-4</v>
      </c>
      <c r="BH649" s="13">
        <f t="shared" si="999"/>
        <v>2.9590766625129619E-5</v>
      </c>
      <c r="BI649" s="13">
        <f t="shared" si="1000"/>
        <v>4.6569600171414136E-6</v>
      </c>
      <c r="BJ649" s="14">
        <f t="shared" si="1001"/>
        <v>0.18999424504835971</v>
      </c>
      <c r="BK649" s="14">
        <f t="shared" si="1002"/>
        <v>0.25593000453952036</v>
      </c>
      <c r="BL649" s="14">
        <f t="shared" si="1003"/>
        <v>0.49311751539736204</v>
      </c>
      <c r="BM649" s="14">
        <f t="shared" si="1004"/>
        <v>0.41215779880288844</v>
      </c>
      <c r="BN649" s="14">
        <f t="shared" si="1005"/>
        <v>0.5867140467482499</v>
      </c>
    </row>
    <row r="650" spans="1:66" x14ac:dyDescent="0.25">
      <c r="A650" t="s">
        <v>348</v>
      </c>
      <c r="B650" t="s">
        <v>263</v>
      </c>
      <c r="C650" t="s">
        <v>267</v>
      </c>
      <c r="D650" s="11">
        <v>44435</v>
      </c>
      <c r="E650" s="10">
        <f>VLOOKUP(A650,home!$A$2:$E$405,3,FALSE)</f>
        <v>1.2707999999999999</v>
      </c>
      <c r="F650" s="10">
        <f>VLOOKUP(B650,home!$B$2:$E$405,3,FALSE)</f>
        <v>1.1803999999999999</v>
      </c>
      <c r="G650" s="10">
        <f>VLOOKUP(C650,away!$B$2:$E$405,4,FALSE)</f>
        <v>0.78690000000000004</v>
      </c>
      <c r="H650" s="10">
        <f>VLOOKUP(A650,away!$A$2:$E$405,3,FALSE)</f>
        <v>1.2917000000000001</v>
      </c>
      <c r="I650" s="10">
        <f>VLOOKUP(C650,away!$B$2:$E$405,3,FALSE)</f>
        <v>1.0322</v>
      </c>
      <c r="J650" s="10">
        <f>VLOOKUP(B650,home!$B$2:$E$405,4,FALSE)</f>
        <v>0.7742</v>
      </c>
      <c r="K650" s="12">
        <f t="shared" si="950"/>
        <v>1.1803911706079999</v>
      </c>
      <c r="L650" s="12">
        <f t="shared" si="951"/>
        <v>1.0322352393080001</v>
      </c>
      <c r="M650" s="13">
        <f t="shared" si="952"/>
        <v>0.10941290767256392</v>
      </c>
      <c r="N650" s="13">
        <f t="shared" si="953"/>
        <v>0.12915003016724272</v>
      </c>
      <c r="O650" s="13">
        <f t="shared" si="954"/>
        <v>0.11293985893477314</v>
      </c>
      <c r="P650" s="13">
        <f t="shared" si="955"/>
        <v>0.13331321229631923</v>
      </c>
      <c r="Q650" s="13">
        <f t="shared" si="956"/>
        <v>7.6223777646585097E-2</v>
      </c>
      <c r="R650" s="13">
        <f t="shared" si="957"/>
        <v>5.8290251157473646E-2</v>
      </c>
      <c r="S650" s="13">
        <f t="shared" si="958"/>
        <v>4.0608583006381538E-2</v>
      </c>
      <c r="T650" s="13">
        <f t="shared" si="959"/>
        <v>7.8680869359982558E-2</v>
      </c>
      <c r="U650" s="13">
        <f t="shared" si="960"/>
        <v>6.8805297798804635E-2</v>
      </c>
      <c r="V650" s="13">
        <f t="shared" si="961"/>
        <v>5.4976863562505923E-3</v>
      </c>
      <c r="W650" s="13">
        <f t="shared" si="962"/>
        <v>2.9991291374805485E-2</v>
      </c>
      <c r="X650" s="13">
        <f t="shared" si="963"/>
        <v>3.0958067829428299E-2</v>
      </c>
      <c r="Y650" s="13">
        <f t="shared" si="964"/>
        <v>1.5978004277211605E-2</v>
      </c>
      <c r="Z650" s="13">
        <f t="shared" si="965"/>
        <v>2.0056417117619418E-2</v>
      </c>
      <c r="AA650" s="13">
        <f t="shared" si="966"/>
        <v>2.3674417679669109E-2</v>
      </c>
      <c r="AB650" s="13">
        <f t="shared" si="967"/>
        <v>1.397253679918368E-2</v>
      </c>
      <c r="AC650" s="13">
        <f t="shared" si="968"/>
        <v>4.1866302839628109E-4</v>
      </c>
      <c r="AD650" s="13">
        <f t="shared" si="969"/>
        <v>8.8503638834880674E-3</v>
      </c>
      <c r="AE650" s="13">
        <f t="shared" si="970"/>
        <v>9.1356574812351855E-3</v>
      </c>
      <c r="AF650" s="13">
        <f t="shared" si="971"/>
        <v>4.7150737931893607E-3</v>
      </c>
      <c r="AG650" s="13">
        <f t="shared" si="972"/>
        <v>1.622355108422567E-3</v>
      </c>
      <c r="AH650" s="13">
        <f t="shared" si="973"/>
        <v>5.1757351307667359E-3</v>
      </c>
      <c r="AI650" s="13">
        <f t="shared" si="974"/>
        <v>6.1093920497626965E-3</v>
      </c>
      <c r="AJ650" s="13">
        <f t="shared" si="975"/>
        <v>3.6057362166613E-3</v>
      </c>
      <c r="AK650" s="13">
        <f t="shared" si="976"/>
        <v>1.4187263978961639E-3</v>
      </c>
      <c r="AL650" s="13">
        <f t="shared" si="977"/>
        <v>2.0404654029392527E-5</v>
      </c>
      <c r="AM650" s="13">
        <f t="shared" si="978"/>
        <v>2.0893782769474479E-3</v>
      </c>
      <c r="AN650" s="13">
        <f t="shared" si="979"/>
        <v>2.1567298857097855E-3</v>
      </c>
      <c r="AO650" s="13">
        <f t="shared" si="980"/>
        <v>1.1131262948491779E-3</v>
      </c>
      <c r="AP650" s="13">
        <f t="shared" si="981"/>
        <v>3.8300272911455629E-4</v>
      </c>
      <c r="AQ650" s="13">
        <f t="shared" si="982"/>
        <v>9.8837228435795266E-5</v>
      </c>
      <c r="AR650" s="13">
        <f t="shared" si="983"/>
        <v>1.0685152382603653E-3</v>
      </c>
      <c r="AS650" s="13">
        <f t="shared" si="984"/>
        <v>1.2612659529026387E-3</v>
      </c>
      <c r="AT650" s="13">
        <f t="shared" si="985"/>
        <v>7.4439359729738027E-4</v>
      </c>
      <c r="AU650" s="13">
        <f t="shared" si="986"/>
        <v>2.9289187656898486E-4</v>
      </c>
      <c r="AV650" s="13">
        <f t="shared" si="987"/>
        <v>8.6431746261209484E-5</v>
      </c>
      <c r="AW650" s="13">
        <f t="shared" si="988"/>
        <v>6.9060762378593881E-7</v>
      </c>
      <c r="AX650" s="13">
        <f t="shared" si="989"/>
        <v>4.1104727836148701E-4</v>
      </c>
      <c r="AY650" s="13">
        <f t="shared" si="990"/>
        <v>4.2429748574637164E-4</v>
      </c>
      <c r="AZ650" s="13">
        <f t="shared" si="991"/>
        <v>2.1898740836859431E-4</v>
      </c>
      <c r="BA650" s="13">
        <f t="shared" si="992"/>
        <v>7.5348839960931576E-5</v>
      </c>
      <c r="BB650" s="13">
        <f t="shared" si="993"/>
        <v>1.9444431962163096E-5</v>
      </c>
      <c r="BC650" s="13">
        <f t="shared" si="994"/>
        <v>4.0142455759343115E-6</v>
      </c>
      <c r="BD650" s="13">
        <f t="shared" si="995"/>
        <v>1.8382651377832208E-4</v>
      </c>
      <c r="BE650" s="13">
        <f t="shared" si="996"/>
        <v>2.169871937875812E-4</v>
      </c>
      <c r="BF650" s="13">
        <f t="shared" si="997"/>
        <v>1.2806488384093401E-4</v>
      </c>
      <c r="BG650" s="13">
        <f t="shared" si="998"/>
        <v>5.0388886050259191E-5</v>
      </c>
      <c r="BH650" s="13">
        <f t="shared" si="999"/>
        <v>1.4869649047624646E-5</v>
      </c>
      <c r="BI650" s="13">
        <f t="shared" si="1000"/>
        <v>3.5104004891711556E-6</v>
      </c>
      <c r="BJ650" s="14">
        <f t="shared" si="1001"/>
        <v>0.3922997050266232</v>
      </c>
      <c r="BK650" s="14">
        <f t="shared" si="1002"/>
        <v>0.28969575449968732</v>
      </c>
      <c r="BL650" s="14">
        <f t="shared" si="1003"/>
        <v>0.29804309810327562</v>
      </c>
      <c r="BM650" s="14">
        <f t="shared" si="1004"/>
        <v>0.38034132999412523</v>
      </c>
      <c r="BN650" s="14">
        <f t="shared" si="1005"/>
        <v>0.61933003787495777</v>
      </c>
    </row>
    <row r="651" spans="1:66" x14ac:dyDescent="0.25">
      <c r="A651" t="s">
        <v>348</v>
      </c>
      <c r="B651" t="s">
        <v>266</v>
      </c>
      <c r="C651" t="s">
        <v>268</v>
      </c>
      <c r="D651" s="11">
        <v>44435</v>
      </c>
      <c r="E651" s="10">
        <f>VLOOKUP(A651,home!$A$2:$E$405,3,FALSE)</f>
        <v>1.2707999999999999</v>
      </c>
      <c r="F651" s="10">
        <f>VLOOKUP(B651,home!$B$2:$E$405,3,FALSE)</f>
        <v>1.3115000000000001</v>
      </c>
      <c r="G651" s="10">
        <f>VLOOKUP(C651,away!$B$2:$E$405,4,FALSE)</f>
        <v>0.78690000000000004</v>
      </c>
      <c r="H651" s="10">
        <f>VLOOKUP(A651,away!$A$2:$E$405,3,FALSE)</f>
        <v>1.2917000000000001</v>
      </c>
      <c r="I651" s="10">
        <f>VLOOKUP(C651,away!$B$2:$E$405,3,FALSE)</f>
        <v>1.0322</v>
      </c>
      <c r="J651" s="10">
        <f>VLOOKUP(B651,home!$B$2:$E$405,4,FALSE)</f>
        <v>0.7742</v>
      </c>
      <c r="K651" s="12">
        <f t="shared" si="950"/>
        <v>1.31149018998</v>
      </c>
      <c r="L651" s="12">
        <f t="shared" si="951"/>
        <v>1.0322352393080001</v>
      </c>
      <c r="M651" s="13">
        <f t="shared" si="952"/>
        <v>9.5969444053600014E-2</v>
      </c>
      <c r="N651" s="13">
        <f t="shared" si="953"/>
        <v>0.12586298441413085</v>
      </c>
      <c r="O651" s="13">
        <f t="shared" si="954"/>
        <v>9.9063042048923536E-2</v>
      </c>
      <c r="P651" s="13">
        <f t="shared" si="955"/>
        <v>0.12992020783673944</v>
      </c>
      <c r="Q651" s="13">
        <f t="shared" si="956"/>
        <v>8.2534034670369141E-2</v>
      </c>
      <c r="R651" s="13">
        <f t="shared" si="957"/>
        <v>5.1128181457974521E-2</v>
      </c>
      <c r="S651" s="13">
        <f t="shared" si="958"/>
        <v>4.3970402691179286E-2</v>
      </c>
      <c r="T651" s="13">
        <f t="shared" si="959"/>
        <v>8.519453902902327E-2</v>
      </c>
      <c r="U651" s="13">
        <f t="shared" si="960"/>
        <v>6.7054108413650906E-2</v>
      </c>
      <c r="V651" s="13">
        <f t="shared" si="961"/>
        <v>6.6139614802957136E-3</v>
      </c>
      <c r="W651" s="13">
        <f t="shared" si="962"/>
        <v>3.6080858936552794E-2</v>
      </c>
      <c r="X651" s="13">
        <f t="shared" si="963"/>
        <v>3.7243934058810768E-2</v>
      </c>
      <c r="Y651" s="13">
        <f t="shared" si="964"/>
        <v>1.922225059298395E-2</v>
      </c>
      <c r="Z651" s="13">
        <f t="shared" si="965"/>
        <v>1.7592103540885064E-2</v>
      </c>
      <c r="AA651" s="13">
        <f t="shared" si="966"/>
        <v>2.3071871214983185E-2</v>
      </c>
      <c r="AB651" s="13">
        <f t="shared" si="967"/>
        <v>1.5129266381466196E-2</v>
      </c>
      <c r="AC651" s="13">
        <f t="shared" si="968"/>
        <v>5.5960992234171806E-4</v>
      </c>
      <c r="AD651" s="13">
        <f t="shared" si="969"/>
        <v>1.1829923135335296E-2</v>
      </c>
      <c r="AE651" s="13">
        <f t="shared" si="970"/>
        <v>1.2211263538598076E-2</v>
      </c>
      <c r="AF651" s="13">
        <f t="shared" si="971"/>
        <v>6.3024482705089186E-3</v>
      </c>
      <c r="AG651" s="13">
        <f t="shared" si="972"/>
        <v>2.1685363995783556E-3</v>
      </c>
      <c r="AH651" s="13">
        <f t="shared" si="973"/>
        <v>4.5397973021141513E-3</v>
      </c>
      <c r="AI651" s="13">
        <f t="shared" si="974"/>
        <v>5.9538996262203797E-3</v>
      </c>
      <c r="AJ651" s="13">
        <f t="shared" si="975"/>
        <v>3.9042404759568089E-3</v>
      </c>
      <c r="AK651" s="13">
        <f t="shared" si="976"/>
        <v>1.7067910278467345E-3</v>
      </c>
      <c r="AL651" s="13">
        <f t="shared" si="977"/>
        <v>3.0303244177399347E-5</v>
      </c>
      <c r="AM651" s="13">
        <f t="shared" si="978"/>
        <v>3.1029656280419371E-3</v>
      </c>
      <c r="AN651" s="13">
        <f t="shared" si="979"/>
        <v>3.2029904676263675E-3</v>
      </c>
      <c r="AO651" s="13">
        <f t="shared" si="980"/>
        <v>1.6531198159257729E-3</v>
      </c>
      <c r="AP651" s="13">
        <f t="shared" si="981"/>
        <v>5.6880284293231258E-4</v>
      </c>
      <c r="AQ651" s="13">
        <f t="shared" si="982"/>
        <v>1.4678458467332658E-4</v>
      </c>
      <c r="AR651" s="13">
        <f t="shared" si="983"/>
        <v>9.3722775091152329E-4</v>
      </c>
      <c r="AS651" s="13">
        <f t="shared" si="984"/>
        <v>1.2291650010974816E-3</v>
      </c>
      <c r="AT651" s="13">
        <f t="shared" si="985"/>
        <v>8.0601892040305177E-4</v>
      </c>
      <c r="AU651" s="13">
        <f t="shared" si="986"/>
        <v>3.5236196901562445E-4</v>
      </c>
      <c r="AV651" s="13">
        <f t="shared" si="987"/>
        <v>1.1552981642150699E-4</v>
      </c>
      <c r="AW651" s="13">
        <f t="shared" si="988"/>
        <v>1.1395420410689169E-6</v>
      </c>
      <c r="AX651" s="13">
        <f t="shared" si="989"/>
        <v>6.7825149683702231E-4</v>
      </c>
      <c r="AY651" s="13">
        <f t="shared" si="990"/>
        <v>7.001150961485729E-4</v>
      </c>
      <c r="AZ651" s="13">
        <f t="shared" si="991"/>
        <v>3.6134173690803275E-4</v>
      </c>
      <c r="BA651" s="13">
        <f t="shared" si="992"/>
        <v>1.2432989142307724E-4</v>
      </c>
      <c r="BB651" s="13">
        <f t="shared" si="993"/>
        <v>3.208442380655944E-5</v>
      </c>
      <c r="BC651" s="13">
        <f t="shared" si="994"/>
        <v>6.6237345772046391E-6</v>
      </c>
      <c r="BD651" s="13">
        <f t="shared" si="995"/>
        <v>1.6123991862470908E-4</v>
      </c>
      <c r="BE651" s="13">
        <f t="shared" si="996"/>
        <v>2.1146457150947944E-4</v>
      </c>
      <c r="BF651" s="13">
        <f t="shared" si="997"/>
        <v>1.3866685553150327E-4</v>
      </c>
      <c r="BG651" s="13">
        <f t="shared" si="998"/>
        <v>6.0620073568313509E-5</v>
      </c>
      <c r="BH651" s="13">
        <f t="shared" si="999"/>
        <v>1.9875657950177253E-5</v>
      </c>
      <c r="BI651" s="13">
        <f t="shared" si="1000"/>
        <v>5.2133460842110929E-6</v>
      </c>
      <c r="BJ651" s="14">
        <f t="shared" si="1001"/>
        <v>0.42922818276479152</v>
      </c>
      <c r="BK651" s="14">
        <f t="shared" si="1002"/>
        <v>0.27776404432448215</v>
      </c>
      <c r="BL651" s="14">
        <f t="shared" si="1003"/>
        <v>0.27558858183025409</v>
      </c>
      <c r="BM651" s="14">
        <f t="shared" si="1004"/>
        <v>0.41499604242456795</v>
      </c>
      <c r="BN651" s="14">
        <f t="shared" si="1005"/>
        <v>0.58447789448173748</v>
      </c>
    </row>
    <row r="652" spans="1:66" x14ac:dyDescent="0.25">
      <c r="A652" t="s">
        <v>290</v>
      </c>
      <c r="B652" t="s">
        <v>296</v>
      </c>
      <c r="C652" t="s">
        <v>298</v>
      </c>
      <c r="D652" s="11">
        <v>44435</v>
      </c>
      <c r="E652" s="10">
        <f>VLOOKUP(A652,home!$A$2:$E$405,3,FALSE)</f>
        <v>1.5758000000000001</v>
      </c>
      <c r="F652" s="10">
        <f>VLOOKUP(B652,home!$B$2:$E$405,3,FALSE)</f>
        <v>1.0961000000000001</v>
      </c>
      <c r="G652" s="10">
        <f>VLOOKUP(C652,away!$B$2:$E$405,4,FALSE)</f>
        <v>1.4278</v>
      </c>
      <c r="H652" s="10">
        <f>VLOOKUP(A652,away!$A$2:$E$405,3,FALSE)</f>
        <v>1.1246</v>
      </c>
      <c r="I652" s="10">
        <f>VLOOKUP(C652,away!$B$2:$E$405,3,FALSE)</f>
        <v>1.1114999999999999</v>
      </c>
      <c r="J652" s="10">
        <f>VLOOKUP(B652,home!$B$2:$E$405,4,FALSE)</f>
        <v>1.2934000000000001</v>
      </c>
      <c r="K652" s="12">
        <f t="shared" si="950"/>
        <v>2.4661452477640005</v>
      </c>
      <c r="L652" s="12">
        <f t="shared" si="951"/>
        <v>1.6167408168600002</v>
      </c>
      <c r="M652" s="13">
        <f t="shared" si="952"/>
        <v>1.685873996077257E-2</v>
      </c>
      <c r="N652" s="13">
        <f t="shared" si="953"/>
        <v>4.1576101437548321E-2</v>
      </c>
      <c r="O652" s="13">
        <f t="shared" si="954"/>
        <v>2.7256213015409772E-2</v>
      </c>
      <c r="P652" s="13">
        <f t="shared" si="955"/>
        <v>6.7217780199996108E-2</v>
      </c>
      <c r="Q652" s="13">
        <f t="shared" si="956"/>
        <v>5.1266352490381924E-2</v>
      </c>
      <c r="R652" s="13">
        <f t="shared" si="957"/>
        <v>2.2033116047521881E-2</v>
      </c>
      <c r="S652" s="13">
        <f t="shared" si="958"/>
        <v>6.700130000118848E-2</v>
      </c>
      <c r="T652" s="13">
        <f t="shared" si="959"/>
        <v>8.2884404602732775E-2</v>
      </c>
      <c r="U652" s="13">
        <f t="shared" si="960"/>
        <v>5.4336864434028825E-2</v>
      </c>
      <c r="V652" s="13">
        <f t="shared" si="961"/>
        <v>2.9682451997356207E-2</v>
      </c>
      <c r="W652" s="13">
        <f t="shared" si="962"/>
        <v>4.214342385478316E-2</v>
      </c>
      <c r="X652" s="13">
        <f t="shared" si="963"/>
        <v>6.8134993508259342E-2</v>
      </c>
      <c r="Y652" s="13">
        <f t="shared" si="964"/>
        <v>5.5078312530647017E-2</v>
      </c>
      <c r="Z652" s="13">
        <f t="shared" si="965"/>
        <v>1.18739460122139E-2</v>
      </c>
      <c r="AA652" s="13">
        <f t="shared" si="966"/>
        <v>2.9282875530227612E-2</v>
      </c>
      <c r="AB652" s="13">
        <f t="shared" si="967"/>
        <v>3.6107912164867792E-2</v>
      </c>
      <c r="AC652" s="13">
        <f t="shared" si="968"/>
        <v>7.3967143259137781E-3</v>
      </c>
      <c r="AD652" s="13">
        <f t="shared" si="969"/>
        <v>2.5982951115994374E-2</v>
      </c>
      <c r="AE652" s="13">
        <f t="shared" si="970"/>
        <v>4.2007697611706196E-2</v>
      </c>
      <c r="AF652" s="13">
        <f t="shared" si="971"/>
        <v>3.3957779675578878E-2</v>
      </c>
      <c r="AG652" s="13">
        <f t="shared" si="972"/>
        <v>1.8300309483815766E-2</v>
      </c>
      <c r="AH652" s="13">
        <f t="shared" si="973"/>
        <v>4.7992732937845606E-3</v>
      </c>
      <c r="AI652" s="13">
        <f t="shared" si="974"/>
        <v>1.1835705026187476E-2</v>
      </c>
      <c r="AJ652" s="13">
        <f t="shared" si="975"/>
        <v>1.4594283852134371E-2</v>
      </c>
      <c r="AK652" s="13">
        <f t="shared" si="976"/>
        <v>1.1997207922153355E-2</v>
      </c>
      <c r="AL652" s="13">
        <f t="shared" si="977"/>
        <v>1.1796628192102452E-3</v>
      </c>
      <c r="AM652" s="13">
        <f t="shared" si="978"/>
        <v>1.2815546283518784E-2</v>
      </c>
      <c r="AN652" s="13">
        <f t="shared" si="979"/>
        <v>2.0719416766923297E-2</v>
      </c>
      <c r="AO652" s="13">
        <f t="shared" si="980"/>
        <v>1.6748963394309178E-2</v>
      </c>
      <c r="AP652" s="13">
        <f t="shared" si="981"/>
        <v>9.0262442532245517E-3</v>
      </c>
      <c r="AQ652" s="13">
        <f t="shared" si="982"/>
        <v>3.6482743767840362E-3</v>
      </c>
      <c r="AR652" s="13">
        <f t="shared" si="983"/>
        <v>1.5518362050655253E-3</v>
      </c>
      <c r="AS652" s="13">
        <f t="shared" si="984"/>
        <v>3.8270534824304666E-3</v>
      </c>
      <c r="AT652" s="13">
        <f t="shared" si="985"/>
        <v>4.7190348793172826E-3</v>
      </c>
      <c r="AU652" s="13">
        <f t="shared" si="986"/>
        <v>3.879275147220293E-3</v>
      </c>
      <c r="AV652" s="13">
        <f t="shared" si="987"/>
        <v>2.3917139922715793E-3</v>
      </c>
      <c r="AW652" s="13">
        <f t="shared" si="988"/>
        <v>1.306515134917267E-4</v>
      </c>
      <c r="AX652" s="13">
        <f t="shared" si="989"/>
        <v>5.2674997607665714E-3</v>
      </c>
      <c r="AY652" s="13">
        <f t="shared" si="990"/>
        <v>8.5161818660316017E-3</v>
      </c>
      <c r="AZ652" s="13">
        <f t="shared" si="991"/>
        <v>6.8842294133081268E-3</v>
      </c>
      <c r="BA652" s="13">
        <f t="shared" si="992"/>
        <v>3.7100048950411395E-3</v>
      </c>
      <c r="BB652" s="13">
        <f t="shared" si="993"/>
        <v>1.4995290861408528E-3</v>
      </c>
      <c r="BC652" s="13">
        <f t="shared" si="994"/>
        <v>4.8486997592653801E-4</v>
      </c>
      <c r="BD652" s="13">
        <f t="shared" si="995"/>
        <v>4.1815282230176035E-4</v>
      </c>
      <c r="BE652" s="13">
        <f t="shared" si="996"/>
        <v>1.0312255955585907E-3</v>
      </c>
      <c r="BF652" s="13">
        <f t="shared" si="997"/>
        <v>1.2715760509297103E-3</v>
      </c>
      <c r="BG652" s="13">
        <f t="shared" si="998"/>
        <v>1.0452970783902729E-3</v>
      </c>
      <c r="BH652" s="13">
        <f t="shared" si="999"/>
        <v>6.4446360559344135E-4</v>
      </c>
      <c r="BI652" s="13">
        <f t="shared" si="1000"/>
        <v>3.1786817165822394E-4</v>
      </c>
      <c r="BJ652" s="14">
        <f t="shared" si="1001"/>
        <v>0.55065308638342247</v>
      </c>
      <c r="BK652" s="14">
        <f t="shared" si="1002"/>
        <v>0.19785283117046895</v>
      </c>
      <c r="BL652" s="14">
        <f t="shared" si="1003"/>
        <v>0.23334094831705279</v>
      </c>
      <c r="BM652" s="14">
        <f t="shared" si="1004"/>
        <v>0.75912697837898779</v>
      </c>
      <c r="BN652" s="14">
        <f t="shared" si="1005"/>
        <v>0.2262083031516306</v>
      </c>
    </row>
    <row r="653" spans="1:66" x14ac:dyDescent="0.25">
      <c r="A653" t="s">
        <v>338</v>
      </c>
      <c r="B653" t="s">
        <v>81</v>
      </c>
      <c r="C653" t="s">
        <v>83</v>
      </c>
      <c r="D653" s="11">
        <v>44436</v>
      </c>
      <c r="E653" s="10">
        <f>VLOOKUP(A653,home!$A$2:$E$405,3,FALSE)</f>
        <v>1.3308</v>
      </c>
      <c r="F653" s="10">
        <f>VLOOKUP(B653,home!$B$2:$E$405,3,FALSE)</f>
        <v>0.75139999999999996</v>
      </c>
      <c r="G653" s="10">
        <f>VLOOKUP(C653,away!$B$2:$E$405,4,FALSE)</f>
        <v>0.56359999999999999</v>
      </c>
      <c r="H653" s="10">
        <f>VLOOKUP(A653,away!$A$2:$E$405,3,FALSE)</f>
        <v>0.86150000000000004</v>
      </c>
      <c r="I653" s="10">
        <f>VLOOKUP(C653,away!$B$2:$E$405,3,FALSE)</f>
        <v>0.58040000000000003</v>
      </c>
      <c r="J653" s="10">
        <f>VLOOKUP(B653,home!$B$2:$E$405,4,FALSE)</f>
        <v>0.69650000000000001</v>
      </c>
      <c r="K653" s="12">
        <f t="shared" si="950"/>
        <v>0.56357921443199999</v>
      </c>
      <c r="L653" s="12">
        <f t="shared" si="951"/>
        <v>0.34826016890000006</v>
      </c>
      <c r="M653" s="13">
        <f t="shared" si="952"/>
        <v>0.40178450820426437</v>
      </c>
      <c r="N653" s="13">
        <f t="shared" si="953"/>
        <v>0.22643739750470676</v>
      </c>
      <c r="O653" s="13">
        <f t="shared" si="954"/>
        <v>0.13992554068862056</v>
      </c>
      <c r="P653" s="13">
        <f t="shared" si="955"/>
        <v>7.885912630026562E-2</v>
      </c>
      <c r="Q653" s="13">
        <f t="shared" si="956"/>
        <v>6.3807705301864567E-2</v>
      </c>
      <c r="R653" s="13">
        <f t="shared" si="957"/>
        <v>2.4365246216821408E-2</v>
      </c>
      <c r="S653" s="13">
        <f t="shared" si="958"/>
        <v>3.8694634025558733E-3</v>
      </c>
      <c r="T653" s="13">
        <f t="shared" si="959"/>
        <v>2.2221682225548784E-2</v>
      </c>
      <c r="U653" s="13">
        <f t="shared" si="960"/>
        <v>1.3731746322318468E-2</v>
      </c>
      <c r="V653" s="13">
        <f t="shared" si="961"/>
        <v>8.4385340606312414E-5</v>
      </c>
      <c r="W653" s="13">
        <f t="shared" si="962"/>
        <v>1.1986898809577798E-2</v>
      </c>
      <c r="X653" s="13">
        <f t="shared" si="963"/>
        <v>4.1745594040107732E-3</v>
      </c>
      <c r="Y653" s="13">
        <f t="shared" si="964"/>
        <v>7.2691638156193751E-4</v>
      </c>
      <c r="Z653" s="13">
        <f t="shared" si="965"/>
        <v>2.8284815875867703E-3</v>
      </c>
      <c r="AA653" s="13">
        <f t="shared" si="966"/>
        <v>1.594073431167528E-3</v>
      </c>
      <c r="AB653" s="13">
        <f t="shared" si="967"/>
        <v>4.4919332604215911E-4</v>
      </c>
      <c r="AC653" s="13">
        <f t="shared" si="968"/>
        <v>1.0351559879862572E-6</v>
      </c>
      <c r="AD653" s="13">
        <f t="shared" si="969"/>
        <v>1.6888917536444325E-3</v>
      </c>
      <c r="AE653" s="13">
        <f t="shared" si="970"/>
        <v>5.8817372737802727E-4</v>
      </c>
      <c r="AF653" s="13">
        <f t="shared" si="971"/>
        <v>1.0241874081960716E-4</v>
      </c>
      <c r="AG653" s="13">
        <f t="shared" si="972"/>
        <v>1.1889455992120574E-5</v>
      </c>
      <c r="AH653" s="13">
        <f t="shared" si="973"/>
        <v>2.4626186885587723E-4</v>
      </c>
      <c r="AI653" s="13">
        <f t="shared" si="974"/>
        <v>1.3878807059435148E-4</v>
      </c>
      <c r="AJ653" s="13">
        <f t="shared" si="975"/>
        <v>3.9109035899048783E-5</v>
      </c>
      <c r="AK653" s="13">
        <f t="shared" si="976"/>
        <v>7.3470132430595989E-6</v>
      </c>
      <c r="AL653" s="13">
        <f t="shared" si="977"/>
        <v>8.1268934097960515E-9</v>
      </c>
      <c r="AM653" s="13">
        <f t="shared" si="978"/>
        <v>1.9036485755592251E-4</v>
      </c>
      <c r="AN653" s="13">
        <f t="shared" si="979"/>
        <v>6.6296497445050013E-5</v>
      </c>
      <c r="AO653" s="13">
        <f t="shared" si="980"/>
        <v>1.1544214698845768E-5</v>
      </c>
      <c r="AP653" s="13">
        <f t="shared" si="981"/>
        <v>1.3401300536126301E-6</v>
      </c>
      <c r="AQ653" s="13">
        <f t="shared" si="982"/>
        <v>1.1667847970477518E-7</v>
      </c>
      <c r="AR653" s="13">
        <f t="shared" si="983"/>
        <v>1.7152640008275504E-5</v>
      </c>
      <c r="AS653" s="13">
        <f t="shared" si="984"/>
        <v>9.666871381298801E-6</v>
      </c>
      <c r="AT653" s="13">
        <f t="shared" si="985"/>
        <v>2.7240238895437802E-6</v>
      </c>
      <c r="AU653" s="13">
        <f t="shared" si="986"/>
        <v>5.1173441458769487E-7</v>
      </c>
      <c r="AV653" s="13">
        <f t="shared" si="987"/>
        <v>7.2100719842788112E-8</v>
      </c>
      <c r="AW653" s="13">
        <f t="shared" si="988"/>
        <v>4.430786630543225E-11</v>
      </c>
      <c r="AX653" s="13">
        <f t="shared" si="989"/>
        <v>1.7880946146137716E-5</v>
      </c>
      <c r="AY653" s="13">
        <f t="shared" si="990"/>
        <v>6.227221324945726E-6</v>
      </c>
      <c r="AZ653" s="13">
        <f t="shared" si="991"/>
        <v>1.0843465752016402E-6</v>
      </c>
      <c r="BA653" s="13">
        <f t="shared" si="992"/>
        <v>1.2587824047528661E-7</v>
      </c>
      <c r="BB653" s="13">
        <f t="shared" si="993"/>
        <v>1.0959594322189533E-8</v>
      </c>
      <c r="BC653" s="13">
        <f t="shared" si="994"/>
        <v>7.6335803394424216E-10</v>
      </c>
      <c r="BD653" s="13">
        <f t="shared" si="995"/>
        <v>9.9559688439381989E-7</v>
      </c>
      <c r="BE653" s="13">
        <f t="shared" si="996"/>
        <v>5.6109770999761567E-7</v>
      </c>
      <c r="BF653" s="13">
        <f t="shared" si="997"/>
        <v>1.5811150331002521E-7</v>
      </c>
      <c r="BG653" s="13">
        <f t="shared" si="998"/>
        <v>2.9702785609375519E-8</v>
      </c>
      <c r="BH653" s="13">
        <f t="shared" si="999"/>
        <v>4.1849681450434921E-9</v>
      </c>
      <c r="BI653" s="13">
        <f t="shared" si="1000"/>
        <v>4.7171221192131127E-10</v>
      </c>
      <c r="BJ653" s="14">
        <f t="shared" si="1001"/>
        <v>0.3320415257985771</v>
      </c>
      <c r="BK653" s="14">
        <f t="shared" si="1002"/>
        <v>0.48460475375189849</v>
      </c>
      <c r="BL653" s="14">
        <f t="shared" si="1003"/>
        <v>0.1805291825095397</v>
      </c>
      <c r="BM653" s="14">
        <f t="shared" si="1004"/>
        <v>6.4818192254041618E-2</v>
      </c>
      <c r="BN653" s="14">
        <f t="shared" si="1005"/>
        <v>0.93517952421654327</v>
      </c>
    </row>
    <row r="654" spans="1:66" x14ac:dyDescent="0.25">
      <c r="A654" t="s">
        <v>338</v>
      </c>
      <c r="B654" t="s">
        <v>75</v>
      </c>
      <c r="C654" t="s">
        <v>88</v>
      </c>
      <c r="D654" s="11">
        <v>44436</v>
      </c>
      <c r="E654" s="10">
        <f>VLOOKUP(A654,home!$A$2:$E$405,3,FALSE)</f>
        <v>1.3308</v>
      </c>
      <c r="F654" s="10">
        <f>VLOOKUP(B654,home!$B$2:$E$405,3,FALSE)</f>
        <v>0.56359999999999999</v>
      </c>
      <c r="G654" s="10">
        <f>VLOOKUP(C654,away!$B$2:$E$405,4,FALSE)</f>
        <v>1.2022999999999999</v>
      </c>
      <c r="H654" s="10">
        <f>VLOOKUP(A654,away!$A$2:$E$405,3,FALSE)</f>
        <v>0.86150000000000004</v>
      </c>
      <c r="I654" s="10">
        <f>VLOOKUP(C654,away!$B$2:$E$405,3,FALSE)</f>
        <v>1.8572</v>
      </c>
      <c r="J654" s="10">
        <f>VLOOKUP(B654,home!$B$2:$E$405,4,FALSE)</f>
        <v>1.7411000000000001</v>
      </c>
      <c r="K654" s="12">
        <f t="shared" si="950"/>
        <v>0.90177174542399985</v>
      </c>
      <c r="L654" s="12">
        <f t="shared" si="951"/>
        <v>2.78572134758</v>
      </c>
      <c r="M654" s="13">
        <f t="shared" si="952"/>
        <v>2.5034683063818775E-2</v>
      </c>
      <c r="N654" s="13">
        <f t="shared" si="953"/>
        <v>2.2575569842596503E-2</v>
      </c>
      <c r="O654" s="13">
        <f t="shared" si="954"/>
        <v>6.9739651040779435E-2</v>
      </c>
      <c r="P654" s="13">
        <f t="shared" si="955"/>
        <v>6.2889246844304331E-2</v>
      </c>
      <c r="Q654" s="13">
        <f t="shared" si="956"/>
        <v>1.0179005510449831E-2</v>
      </c>
      <c r="R654" s="13">
        <f t="shared" si="957"/>
        <v>9.7137617338539539E-2</v>
      </c>
      <c r="S654" s="13">
        <f t="shared" si="958"/>
        <v>3.9495780299690177E-2</v>
      </c>
      <c r="T654" s="13">
        <f t="shared" si="959"/>
        <v>2.8355872947594545E-2</v>
      </c>
      <c r="U654" s="13">
        <f t="shared" si="960"/>
        <v>8.7595958733703391E-2</v>
      </c>
      <c r="V654" s="13">
        <f t="shared" si="961"/>
        <v>1.1024083269881309E-2</v>
      </c>
      <c r="W654" s="13">
        <f t="shared" si="962"/>
        <v>3.0597131886129533E-3</v>
      </c>
      <c r="X654" s="13">
        <f t="shared" si="963"/>
        <v>8.5235083469911727E-3</v>
      </c>
      <c r="Y654" s="13">
        <f t="shared" si="964"/>
        <v>1.1872059579244818E-2</v>
      </c>
      <c r="Z654" s="13">
        <f t="shared" si="965"/>
        <v>9.0199444757675593E-2</v>
      </c>
      <c r="AA654" s="13">
        <f t="shared" si="966"/>
        <v>8.1339310735404763E-2</v>
      </c>
      <c r="AB654" s="13">
        <f t="shared" si="967"/>
        <v>3.6674746106725518E-2</v>
      </c>
      <c r="AC654" s="13">
        <f t="shared" si="968"/>
        <v>1.7308395023025913E-3</v>
      </c>
      <c r="AD654" s="13">
        <f t="shared" si="969"/>
        <v>6.8979072564808363E-4</v>
      </c>
      <c r="AE654" s="13">
        <f t="shared" si="970"/>
        <v>1.9215647498005653E-3</v>
      </c>
      <c r="AF654" s="13">
        <f t="shared" si="971"/>
        <v>2.6764719721383287E-3</v>
      </c>
      <c r="AG654" s="13">
        <f t="shared" si="972"/>
        <v>2.4853017029950954E-3</v>
      </c>
      <c r="AH654" s="13">
        <f t="shared" si="973"/>
        <v>6.2817629700329947E-2</v>
      </c>
      <c r="AI654" s="13">
        <f t="shared" si="974"/>
        <v>5.6647163578265027E-2</v>
      </c>
      <c r="AJ654" s="13">
        <f t="shared" si="975"/>
        <v>2.5541405786645439E-2</v>
      </c>
      <c r="AK654" s="13">
        <f t="shared" si="976"/>
        <v>7.6775060256019717E-3</v>
      </c>
      <c r="AL654" s="13">
        <f t="shared" si="977"/>
        <v>1.7392062432856922E-4</v>
      </c>
      <c r="AM654" s="13">
        <f t="shared" si="978"/>
        <v>1.2440675732899197E-4</v>
      </c>
      <c r="AN654" s="13">
        <f t="shared" si="979"/>
        <v>3.4656255967457754E-4</v>
      </c>
      <c r="AO654" s="13">
        <f t="shared" si="980"/>
        <v>4.8271336037871923E-4</v>
      </c>
      <c r="AP654" s="13">
        <f t="shared" si="981"/>
        <v>4.482349709230254E-4</v>
      </c>
      <c r="AQ654" s="13">
        <f t="shared" si="982"/>
        <v>3.1216443180804307E-4</v>
      </c>
      <c r="AR654" s="13">
        <f t="shared" si="983"/>
        <v>3.4998482412116894E-2</v>
      </c>
      <c r="AS654" s="13">
        <f t="shared" si="984"/>
        <v>3.1560642571965808E-2</v>
      </c>
      <c r="AT654" s="13">
        <f t="shared" si="985"/>
        <v>1.4230247869412299E-2</v>
      </c>
      <c r="AU654" s="13">
        <f t="shared" si="986"/>
        <v>4.2774784863386962E-3</v>
      </c>
      <c r="AV654" s="13">
        <f t="shared" si="987"/>
        <v>9.6432731015981359E-4</v>
      </c>
      <c r="AW654" s="13">
        <f t="shared" si="988"/>
        <v>1.2136204364108546E-5</v>
      </c>
      <c r="AX654" s="13">
        <f t="shared" si="989"/>
        <v>1.8697749783184169E-5</v>
      </c>
      <c r="AY654" s="13">
        <f t="shared" si="990"/>
        <v>5.2086720722725453E-5</v>
      </c>
      <c r="AZ654" s="13">
        <f t="shared" si="991"/>
        <v>7.254954492136694E-5</v>
      </c>
      <c r="BA654" s="13">
        <f t="shared" si="992"/>
        <v>6.7367605348222037E-5</v>
      </c>
      <c r="BB654" s="13">
        <f t="shared" si="993"/>
        <v>4.6916844088471668E-5</v>
      </c>
      <c r="BC654" s="13">
        <f t="shared" si="994"/>
        <v>2.6139450827667595E-5</v>
      </c>
      <c r="BD654" s="13">
        <f t="shared" si="995"/>
        <v>1.6249336598056191E-2</v>
      </c>
      <c r="BE654" s="13">
        <f t="shared" si="996"/>
        <v>1.4653192626011211E-2</v>
      </c>
      <c r="BF654" s="13">
        <f t="shared" si="997"/>
        <v>6.6069175451961056E-3</v>
      </c>
      <c r="BG654" s="13">
        <f t="shared" si="998"/>
        <v>1.985977188867981E-3</v>
      </c>
      <c r="BH654" s="13">
        <f t="shared" si="999"/>
        <v>4.477245289944319E-4</v>
      </c>
      <c r="BI654" s="13">
        <f t="shared" si="1000"/>
        <v>8.0749065996089421E-5</v>
      </c>
      <c r="BJ654" s="14">
        <f t="shared" si="1001"/>
        <v>9.4336698561876903E-2</v>
      </c>
      <c r="BK654" s="14">
        <f t="shared" si="1002"/>
        <v>0.14040064032504851</v>
      </c>
      <c r="BL654" s="14">
        <f t="shared" si="1003"/>
        <v>0.65122606524911064</v>
      </c>
      <c r="BM654" s="14">
        <f t="shared" si="1004"/>
        <v>0.68856712473686432</v>
      </c>
      <c r="BN654" s="14">
        <f t="shared" si="1005"/>
        <v>0.28755577364048845</v>
      </c>
    </row>
    <row r="655" spans="1:66" x14ac:dyDescent="0.25">
      <c r="A655" t="s">
        <v>350</v>
      </c>
      <c r="B655" t="s">
        <v>97</v>
      </c>
      <c r="C655" t="s">
        <v>107</v>
      </c>
      <c r="D655" s="11">
        <v>44436</v>
      </c>
      <c r="E655" s="10">
        <f>VLOOKUP(A655,home!$A$2:$E$405,3,FALSE)</f>
        <v>1.6389</v>
      </c>
      <c r="F655" s="10">
        <f>VLOOKUP(B655,home!$B$2:$E$405,3,FALSE)</f>
        <v>1.4237</v>
      </c>
      <c r="G655" s="10">
        <f>VLOOKUP(C655,away!$B$2:$E$405,4,FALSE)</f>
        <v>1.0168999999999999</v>
      </c>
      <c r="H655" s="10">
        <f>VLOOKUP(A655,away!$A$2:$E$405,3,FALSE)</f>
        <v>1.1943999999999999</v>
      </c>
      <c r="I655" s="10">
        <f>VLOOKUP(C655,away!$B$2:$E$405,3,FALSE)</f>
        <v>1.1163000000000001</v>
      </c>
      <c r="J655" s="10">
        <f>VLOOKUP(B655,home!$B$2:$E$405,4,FALSE)</f>
        <v>1.3954</v>
      </c>
      <c r="K655" s="12">
        <f t="shared" si="950"/>
        <v>2.3727347326169999</v>
      </c>
      <c r="L655" s="12">
        <f t="shared" si="951"/>
        <v>1.8604989878880001</v>
      </c>
      <c r="M655" s="13">
        <f t="shared" si="952"/>
        <v>1.4505408189552566E-2</v>
      </c>
      <c r="N655" s="13">
        <f t="shared" si="953"/>
        <v>3.4417485822138445E-2</v>
      </c>
      <c r="O655" s="13">
        <f t="shared" si="954"/>
        <v>2.6987297255564854E-2</v>
      </c>
      <c r="P655" s="13">
        <f t="shared" si="955"/>
        <v>6.4033697537738174E-2</v>
      </c>
      <c r="Q655" s="13">
        <f t="shared" si="956"/>
        <v>4.0831782009770529E-2</v>
      </c>
      <c r="R655" s="13">
        <f t="shared" si="957"/>
        <v>2.5104919614905512E-2</v>
      </c>
      <c r="S655" s="13">
        <f t="shared" si="958"/>
        <v>7.0668718294114669E-2</v>
      </c>
      <c r="T655" s="13">
        <f t="shared" si="959"/>
        <v>7.5967489102841512E-2</v>
      </c>
      <c r="U655" s="13">
        <f t="shared" si="960"/>
        <v>5.9567314729844112E-2</v>
      </c>
      <c r="V655" s="13">
        <f t="shared" si="961"/>
        <v>3.4662775225252393E-2</v>
      </c>
      <c r="W655" s="13">
        <f t="shared" si="962"/>
        <v>3.2294329123076171E-2</v>
      </c>
      <c r="X655" s="13">
        <f t="shared" si="963"/>
        <v>6.0083566648005175E-2</v>
      </c>
      <c r="Y655" s="13">
        <f t="shared" si="964"/>
        <v>5.5892707468657425E-2</v>
      </c>
      <c r="Z655" s="13">
        <f t="shared" si="965"/>
        <v>1.5569225844847098E-2</v>
      </c>
      <c r="AA655" s="13">
        <f t="shared" si="966"/>
        <v>3.6941642922026965E-2</v>
      </c>
      <c r="AB655" s="13">
        <f t="shared" si="967"/>
        <v>4.382635962051417E-2</v>
      </c>
      <c r="AC655" s="13">
        <f t="shared" si="968"/>
        <v>9.5636125660318334E-3</v>
      </c>
      <c r="AD655" s="13">
        <f t="shared" si="969"/>
        <v>1.9156469094221879E-2</v>
      </c>
      <c r="AE655" s="13">
        <f t="shared" si="970"/>
        <v>3.564059136130756E-2</v>
      </c>
      <c r="AF655" s="13">
        <f t="shared" si="971"/>
        <v>3.3154642077721265E-2</v>
      </c>
      <c r="AG655" s="13">
        <f t="shared" si="972"/>
        <v>2.0561392676463099E-2</v>
      </c>
      <c r="AH655" s="13">
        <f t="shared" si="973"/>
        <v>7.24163223163443E-3</v>
      </c>
      <c r="AI655" s="13">
        <f t="shared" si="974"/>
        <v>1.7182472316837769E-2</v>
      </c>
      <c r="AJ655" s="13">
        <f t="shared" si="975"/>
        <v>2.0384724429195533E-2</v>
      </c>
      <c r="AK655" s="13">
        <f t="shared" si="976"/>
        <v>1.6122514555992829E-2</v>
      </c>
      <c r="AL655" s="13">
        <f t="shared" si="977"/>
        <v>1.6887314480745666E-3</v>
      </c>
      <c r="AM655" s="13">
        <f t="shared" si="978"/>
        <v>9.0906439148328768E-3</v>
      </c>
      <c r="AN655" s="13">
        <f t="shared" si="979"/>
        <v>1.6913133802796774E-2</v>
      </c>
      <c r="AO655" s="13">
        <f t="shared" si="980"/>
        <v>1.5733434161058865E-2</v>
      </c>
      <c r="AP655" s="13">
        <f t="shared" si="981"/>
        <v>9.7573461108841648E-3</v>
      </c>
      <c r="AQ655" s="13">
        <f t="shared" si="982"/>
        <v>4.5383831409432258E-3</v>
      </c>
      <c r="AR655" s="13">
        <f t="shared" si="983"/>
        <v>2.6946098875225951E-3</v>
      </c>
      <c r="AS655" s="13">
        <f t="shared" si="984"/>
        <v>6.3935944709780489E-3</v>
      </c>
      <c r="AT655" s="13">
        <f t="shared" si="985"/>
        <v>7.5851518337788151E-3</v>
      </c>
      <c r="AU655" s="13">
        <f t="shared" si="986"/>
        <v>5.9991844027268417E-3</v>
      </c>
      <c r="AV655" s="13">
        <f t="shared" si="987"/>
        <v>3.558618299931037E-3</v>
      </c>
      <c r="AW655" s="13">
        <f t="shared" si="988"/>
        <v>2.0707931321466497E-4</v>
      </c>
      <c r="AX655" s="13">
        <f t="shared" si="989"/>
        <v>3.5949477597628878E-3</v>
      </c>
      <c r="AY655" s="13">
        <f t="shared" si="990"/>
        <v>6.688396668549086E-3</v>
      </c>
      <c r="AZ655" s="13">
        <f t="shared" si="991"/>
        <v>6.2218776162145245E-3</v>
      </c>
      <c r="BA655" s="13">
        <f t="shared" si="992"/>
        <v>3.8585990025767074E-3</v>
      </c>
      <c r="BB655" s="13">
        <f t="shared" si="993"/>
        <v>1.7947298847399028E-3</v>
      </c>
      <c r="BC655" s="13">
        <f t="shared" si="994"/>
        <v>6.6781862681818713E-4</v>
      </c>
      <c r="BD655" s="13">
        <f t="shared" si="995"/>
        <v>8.3555316141479662E-4</v>
      </c>
      <c r="BE655" s="13">
        <f t="shared" si="996"/>
        <v>1.9825460070368268E-3</v>
      </c>
      <c r="BF655" s="13">
        <f t="shared" si="997"/>
        <v>2.3520278849537128E-3</v>
      </c>
      <c r="BG655" s="13">
        <f t="shared" si="998"/>
        <v>1.8602460849044588E-3</v>
      </c>
      <c r="BH655" s="13">
        <f t="shared" si="999"/>
        <v>1.1034676242169003E-3</v>
      </c>
      <c r="BI655" s="13">
        <f t="shared" si="1000"/>
        <v>5.2364719165956075E-4</v>
      </c>
      <c r="BJ655" s="14">
        <f t="shared" si="1001"/>
        <v>0.48685976607338033</v>
      </c>
      <c r="BK655" s="14">
        <f t="shared" si="1002"/>
        <v>0.20181133992931333</v>
      </c>
      <c r="BL655" s="14">
        <f t="shared" si="1003"/>
        <v>0.28824752452563984</v>
      </c>
      <c r="BM655" s="14">
        <f t="shared" si="1004"/>
        <v>0.78012594858817563</v>
      </c>
      <c r="BN655" s="14">
        <f t="shared" si="1005"/>
        <v>0.20588059042967008</v>
      </c>
    </row>
    <row r="656" spans="1:66" x14ac:dyDescent="0.25">
      <c r="A656" t="s">
        <v>350</v>
      </c>
      <c r="B656" t="s">
        <v>99</v>
      </c>
      <c r="C656" t="s">
        <v>108</v>
      </c>
      <c r="D656" s="11">
        <v>44436</v>
      </c>
      <c r="E656" s="10">
        <f>VLOOKUP(A656,home!$A$2:$E$405,3,FALSE)</f>
        <v>1.6389</v>
      </c>
      <c r="F656" s="10">
        <f>VLOOKUP(B656,home!$B$2:$E$405,3,FALSE)</f>
        <v>0.61019999999999996</v>
      </c>
      <c r="G656" s="10">
        <f>VLOOKUP(C656,away!$B$2:$E$405,4,FALSE)</f>
        <v>1.0168999999999999</v>
      </c>
      <c r="H656" s="10">
        <f>VLOOKUP(A656,away!$A$2:$E$405,3,FALSE)</f>
        <v>1.1943999999999999</v>
      </c>
      <c r="I656" s="10">
        <f>VLOOKUP(C656,away!$B$2:$E$405,3,FALSE)</f>
        <v>0.83720000000000006</v>
      </c>
      <c r="J656" s="10">
        <f>VLOOKUP(B656,home!$B$2:$E$405,4,FALSE)</f>
        <v>1.1163000000000001</v>
      </c>
      <c r="K656" s="12">
        <f t="shared" si="950"/>
        <v>1.016957739582</v>
      </c>
      <c r="L656" s="12">
        <f t="shared" si="951"/>
        <v>1.1162460603840001</v>
      </c>
      <c r="M656" s="13">
        <f t="shared" si="952"/>
        <v>0.11845717217645327</v>
      </c>
      <c r="N656" s="13">
        <f t="shared" si="953"/>
        <v>0.12046593805384169</v>
      </c>
      <c r="O656" s="13">
        <f t="shared" si="954"/>
        <v>0.13222735176619516</v>
      </c>
      <c r="P656" s="13">
        <f t="shared" si="955"/>
        <v>0.13446962876306379</v>
      </c>
      <c r="Q656" s="13">
        <f t="shared" si="956"/>
        <v>6.1254384029930033E-2</v>
      </c>
      <c r="R656" s="13">
        <f t="shared" si="957"/>
        <v>7.3799130242012359E-2</v>
      </c>
      <c r="S656" s="13">
        <f t="shared" si="958"/>
        <v>3.8161642573953242E-2</v>
      </c>
      <c r="T656" s="13">
        <f t="shared" si="959"/>
        <v>6.8374964854658007E-2</v>
      </c>
      <c r="U656" s="13">
        <f t="shared" si="960"/>
        <v>7.5050596674034492E-2</v>
      </c>
      <c r="V656" s="13">
        <f t="shared" si="961"/>
        <v>4.8133494772123128E-3</v>
      </c>
      <c r="W656" s="13">
        <f t="shared" si="962"/>
        <v>2.0764373307521802E-2</v>
      </c>
      <c r="X656" s="13">
        <f t="shared" si="963"/>
        <v>2.3178149900863903E-2</v>
      </c>
      <c r="Y656" s="13">
        <f t="shared" si="964"/>
        <v>1.2936259256914568E-2</v>
      </c>
      <c r="Z656" s="13">
        <f t="shared" si="965"/>
        <v>2.7459329464137337E-2</v>
      </c>
      <c r="AA656" s="13">
        <f t="shared" si="966"/>
        <v>2.7924977622286514E-2</v>
      </c>
      <c r="AB656" s="13">
        <f t="shared" si="967"/>
        <v>1.4199261060319213E-2</v>
      </c>
      <c r="AC656" s="13">
        <f t="shared" si="968"/>
        <v>3.4149964572400849E-4</v>
      </c>
      <c r="AD656" s="13">
        <f t="shared" si="969"/>
        <v>5.2791225356635463E-3</v>
      </c>
      <c r="AE656" s="13">
        <f t="shared" si="970"/>
        <v>5.8927997327188264E-3</v>
      </c>
      <c r="AF656" s="13">
        <f t="shared" si="971"/>
        <v>3.2889072431396401E-3</v>
      </c>
      <c r="AG656" s="13">
        <f t="shared" si="972"/>
        <v>1.2237432510410085E-3</v>
      </c>
      <c r="AH656" s="13">
        <f t="shared" si="973"/>
        <v>7.6628420837823981E-3</v>
      </c>
      <c r="AI656" s="13">
        <f t="shared" si="974"/>
        <v>7.7927865642971692E-3</v>
      </c>
      <c r="AJ656" s="13">
        <f t="shared" si="975"/>
        <v>3.9624673047363142E-3</v>
      </c>
      <c r="AK656" s="13">
        <f t="shared" si="976"/>
        <v>1.3432205977974075E-3</v>
      </c>
      <c r="AL656" s="13">
        <f t="shared" si="977"/>
        <v>1.550647537485398E-5</v>
      </c>
      <c r="AM656" s="13">
        <f t="shared" si="978"/>
        <v>1.0737289041689599E-3</v>
      </c>
      <c r="AN656" s="13">
        <f t="shared" si="979"/>
        <v>1.1985456591990309E-3</v>
      </c>
      <c r="AO656" s="13">
        <f t="shared" si="980"/>
        <v>6.6893593513563142E-4</v>
      </c>
      <c r="AP656" s="13">
        <f t="shared" si="981"/>
        <v>2.4889903408147854E-4</v>
      </c>
      <c r="AQ656" s="13">
        <f t="shared" si="982"/>
        <v>6.9458141556708329E-5</v>
      </c>
      <c r="AR656" s="13">
        <f t="shared" si="983"/>
        <v>1.7107234574733653E-3</v>
      </c>
      <c r="AS656" s="13">
        <f t="shared" si="984"/>
        <v>1.739733460362017E-3</v>
      </c>
      <c r="AT656" s="13">
        <f t="shared" si="985"/>
        <v>8.8461770366246378E-4</v>
      </c>
      <c r="AU656" s="13">
        <f t="shared" si="986"/>
        <v>2.9987294010359959E-4</v>
      </c>
      <c r="AV656" s="13">
        <f t="shared" si="987"/>
        <v>7.623952683239127E-5</v>
      </c>
      <c r="AW656" s="13">
        <f t="shared" si="988"/>
        <v>4.8896011875221381E-7</v>
      </c>
      <c r="AX656" s="13">
        <f t="shared" si="989"/>
        <v>1.8198948655125376E-4</v>
      </c>
      <c r="AY656" s="13">
        <f t="shared" si="990"/>
        <v>2.0314504739414398E-4</v>
      </c>
      <c r="AZ656" s="13">
        <f t="shared" si="991"/>
        <v>1.1337992942011712E-4</v>
      </c>
      <c r="BA656" s="13">
        <f t="shared" si="992"/>
        <v>4.2186633180607242E-5</v>
      </c>
      <c r="BB656" s="13">
        <f t="shared" si="993"/>
        <v>1.177266577217944E-5</v>
      </c>
      <c r="BC656" s="13">
        <f t="shared" si="994"/>
        <v>2.6282383576825732E-6</v>
      </c>
      <c r="BD656" s="13">
        <f t="shared" si="995"/>
        <v>3.182647199685228E-4</v>
      </c>
      <c r="BE656" s="13">
        <f t="shared" si="996"/>
        <v>3.2366177020788715E-4</v>
      </c>
      <c r="BF656" s="13">
        <f t="shared" si="997"/>
        <v>1.6457517110986079E-4</v>
      </c>
      <c r="BG656" s="13">
        <f t="shared" si="998"/>
        <v>5.5788664667734969E-5</v>
      </c>
      <c r="BH656" s="13">
        <f t="shared" si="999"/>
        <v>1.4183678578699483E-5</v>
      </c>
      <c r="BI656" s="13">
        <f t="shared" si="1000"/>
        <v>2.8848403412703738E-6</v>
      </c>
      <c r="BJ656" s="14">
        <f t="shared" si="1001"/>
        <v>0.32647331184111084</v>
      </c>
      <c r="BK656" s="14">
        <f t="shared" si="1002"/>
        <v>0.29646194415917559</v>
      </c>
      <c r="BL656" s="14">
        <f t="shared" si="1003"/>
        <v>0.34955317984876866</v>
      </c>
      <c r="BM656" s="14">
        <f t="shared" si="1004"/>
        <v>0.35907150419442074</v>
      </c>
      <c r="BN656" s="14">
        <f t="shared" si="1005"/>
        <v>0.64067360503149617</v>
      </c>
    </row>
    <row r="657" spans="1:66" s="15" customFormat="1" x14ac:dyDescent="0.25">
      <c r="A657" t="s">
        <v>350</v>
      </c>
      <c r="B657" t="s">
        <v>101</v>
      </c>
      <c r="C657" t="s">
        <v>105</v>
      </c>
      <c r="D657" s="11">
        <v>44436</v>
      </c>
      <c r="E657" s="10">
        <f>VLOOKUP(A657,home!$A$2:$E$405,3,FALSE)</f>
        <v>1.6389</v>
      </c>
      <c r="F657" s="10">
        <f>VLOOKUP(B657,home!$B$2:$E$405,3,FALSE)</f>
        <v>0.40679999999999999</v>
      </c>
      <c r="G657" s="10">
        <f>VLOOKUP(C657,away!$B$2:$E$405,4,FALSE)</f>
        <v>0.2034</v>
      </c>
      <c r="H657" s="10">
        <f>VLOOKUP(A657,away!$A$2:$E$405,3,FALSE)</f>
        <v>1.1943999999999999</v>
      </c>
      <c r="I657" s="10">
        <f>VLOOKUP(C657,away!$B$2:$E$405,3,FALSE)</f>
        <v>1.3954</v>
      </c>
      <c r="J657" s="10">
        <f>VLOOKUP(B657,home!$B$2:$E$405,4,FALSE)</f>
        <v>1.1163000000000001</v>
      </c>
      <c r="K657" s="12">
        <f t="shared" si="950"/>
        <v>0.13560769936799999</v>
      </c>
      <c r="L657" s="12">
        <f t="shared" si="951"/>
        <v>1.8604989878880001</v>
      </c>
      <c r="M657" s="13">
        <f t="shared" si="952"/>
        <v>0.13586321285023914</v>
      </c>
      <c r="N657" s="13">
        <f t="shared" si="953"/>
        <v>1.8424097723365826E-2</v>
      </c>
      <c r="O657" s="13">
        <f t="shared" si="954"/>
        <v>0.2527733699990819</v>
      </c>
      <c r="P657" s="13">
        <f t="shared" si="955"/>
        <v>3.4278015167071726E-2</v>
      </c>
      <c r="Q657" s="13">
        <f t="shared" si="956"/>
        <v>1.249224752598423E-3</v>
      </c>
      <c r="R657" s="13">
        <f t="shared" si="957"/>
        <v>0.23514229952416546</v>
      </c>
      <c r="S657" s="13">
        <f t="shared" si="958"/>
        <v>2.1620685598852506E-3</v>
      </c>
      <c r="T657" s="13">
        <f t="shared" si="959"/>
        <v>2.3241813878540031E-3</v>
      </c>
      <c r="U657" s="13">
        <f t="shared" si="960"/>
        <v>3.1887106262573239E-2</v>
      </c>
      <c r="V657" s="13">
        <f t="shared" si="961"/>
        <v>6.0609505147968907E-5</v>
      </c>
      <c r="W657" s="13">
        <f t="shared" si="962"/>
        <v>5.6468164897810347E-5</v>
      </c>
      <c r="X657" s="13">
        <f t="shared" si="963"/>
        <v>1.0505896364026885E-4</v>
      </c>
      <c r="Y657" s="13">
        <f t="shared" si="964"/>
        <v>9.7731047760641216E-5</v>
      </c>
      <c r="Z657" s="13">
        <f t="shared" si="965"/>
        <v>0.14582733675812221</v>
      </c>
      <c r="AA657" s="13">
        <f t="shared" si="966"/>
        <v>1.9775309642731533E-2</v>
      </c>
      <c r="AB657" s="13">
        <f t="shared" si="967"/>
        <v>1.3408421224703245E-3</v>
      </c>
      <c r="AC657" s="13">
        <f t="shared" si="968"/>
        <v>9.5572851047476058E-7</v>
      </c>
      <c r="AD657" s="13">
        <f t="shared" si="969"/>
        <v>1.9143794823312294E-6</v>
      </c>
      <c r="AE657" s="13">
        <f t="shared" si="970"/>
        <v>3.5617010893108062E-6</v>
      </c>
      <c r="AF657" s="13">
        <f t="shared" si="971"/>
        <v>3.313270635911172E-6</v>
      </c>
      <c r="AG657" s="13">
        <f t="shared" si="972"/>
        <v>2.0547788882372546E-6</v>
      </c>
      <c r="AH657" s="13">
        <f t="shared" si="973"/>
        <v>6.7827903111222235E-2</v>
      </c>
      <c r="AI657" s="13">
        <f t="shared" si="974"/>
        <v>9.1979858938684572E-3</v>
      </c>
      <c r="AJ657" s="13">
        <f t="shared" si="975"/>
        <v>6.2365885294340918E-4</v>
      </c>
      <c r="AK657" s="13">
        <f t="shared" si="976"/>
        <v>2.8190980746047172E-5</v>
      </c>
      <c r="AL657" s="13">
        <f t="shared" si="977"/>
        <v>9.6451351886601791E-9</v>
      </c>
      <c r="AM657" s="13">
        <f t="shared" si="978"/>
        <v>5.1920919463248211E-8</v>
      </c>
      <c r="AN657" s="13">
        <f t="shared" si="979"/>
        <v>9.6598818111587662E-8</v>
      </c>
      <c r="AO657" s="13">
        <f t="shared" si="980"/>
        <v>8.9861001663892953E-8</v>
      </c>
      <c r="AP657" s="13">
        <f t="shared" si="981"/>
        <v>5.5728767548758227E-8</v>
      </c>
      <c r="AQ657" s="13">
        <f t="shared" si="982"/>
        <v>2.5920828905177576E-8</v>
      </c>
      <c r="AR657" s="13">
        <f t="shared" si="983"/>
        <v>2.5238749017798857E-2</v>
      </c>
      <c r="AS657" s="13">
        <f t="shared" si="984"/>
        <v>3.4225686892300727E-3</v>
      </c>
      <c r="AT657" s="13">
        <f t="shared" si="985"/>
        <v>2.3206333293772073E-4</v>
      </c>
      <c r="AU657" s="13">
        <f t="shared" si="986"/>
        <v>1.0489858229118171E-5</v>
      </c>
      <c r="AV657" s="13">
        <f t="shared" si="987"/>
        <v>3.5562638528679956E-7</v>
      </c>
      <c r="AW657" s="13">
        <f t="shared" si="988"/>
        <v>6.7595783236977933E-11</v>
      </c>
      <c r="AX657" s="13">
        <f t="shared" si="989"/>
        <v>1.1734794062470483E-9</v>
      </c>
      <c r="AY657" s="13">
        <f t="shared" si="990"/>
        <v>2.1832572476300449E-9</v>
      </c>
      <c r="AZ657" s="13">
        <f t="shared" si="991"/>
        <v>2.0309739497574199E-9</v>
      </c>
      <c r="BA657" s="13">
        <f t="shared" si="992"/>
        <v>1.2595416593168575E-9</v>
      </c>
      <c r="BB657" s="13">
        <f t="shared" si="993"/>
        <v>5.8584399559044641E-10</v>
      </c>
      <c r="BC657" s="13">
        <f t="shared" si="994"/>
        <v>2.1799243217125748E-10</v>
      </c>
      <c r="BD657" s="13">
        <f t="shared" si="995"/>
        <v>7.826111167195662E-3</v>
      </c>
      <c r="BE657" s="13">
        <f t="shared" si="996"/>
        <v>1.061280930381617E-3</v>
      </c>
      <c r="BF657" s="13">
        <f t="shared" si="997"/>
        <v>7.1958932676090823E-5</v>
      </c>
      <c r="BG657" s="13">
        <f t="shared" si="998"/>
        <v>3.2527284363938242E-6</v>
      </c>
      <c r="BH657" s="13">
        <f t="shared" si="999"/>
        <v>1.1027375498205964E-7</v>
      </c>
      <c r="BI657" s="13">
        <f t="shared" si="1000"/>
        <v>2.9907940427575294E-9</v>
      </c>
      <c r="BJ657" s="14">
        <f t="shared" si="1001"/>
        <v>2.2267933651637147E-2</v>
      </c>
      <c r="BK657" s="14">
        <f t="shared" si="1002"/>
        <v>0.17236487363924696</v>
      </c>
      <c r="BL657" s="14">
        <f t="shared" si="1003"/>
        <v>0.65646360993762243</v>
      </c>
      <c r="BM657" s="14">
        <f t="shared" si="1004"/>
        <v>0.31919353185444471</v>
      </c>
      <c r="BN657" s="14">
        <f t="shared" si="1005"/>
        <v>0.6777302200165225</v>
      </c>
    </row>
    <row r="658" spans="1:66" x14ac:dyDescent="0.25">
      <c r="A658" t="s">
        <v>339</v>
      </c>
      <c r="B658" t="s">
        <v>128</v>
      </c>
      <c r="C658" t="s">
        <v>116</v>
      </c>
      <c r="D658" s="11">
        <v>44436</v>
      </c>
      <c r="E658" s="10">
        <f>VLOOKUP(A658,home!$A$2:$E$405,3,FALSE)</f>
        <v>1.1719999999999999</v>
      </c>
      <c r="F658" s="10">
        <f>VLOOKUP(B658,home!$B$2:$E$405,3,FALSE)</f>
        <v>0.1706</v>
      </c>
      <c r="G658" s="10">
        <f>VLOOKUP(C658,away!$B$2:$E$405,4,FALSE)</f>
        <v>1.3652</v>
      </c>
      <c r="H658" s="10">
        <f>VLOOKUP(A658,away!$A$2:$E$405,3,FALSE)</f>
        <v>1.0484</v>
      </c>
      <c r="I658" s="10">
        <f>VLOOKUP(C658,away!$B$2:$E$405,3,FALSE)</f>
        <v>0.95379999999999998</v>
      </c>
      <c r="J658" s="10">
        <f>VLOOKUP(B658,home!$B$2:$E$405,4,FALSE)</f>
        <v>0.7631</v>
      </c>
      <c r="K658" s="12">
        <f t="shared" si="950"/>
        <v>0.27296245663999996</v>
      </c>
      <c r="L658" s="12">
        <f t="shared" si="951"/>
        <v>0.76307246735199996</v>
      </c>
      <c r="M658" s="13">
        <f t="shared" si="952"/>
        <v>0.35485893879087738</v>
      </c>
      <c r="N658" s="13">
        <f t="shared" si="953"/>
        <v>9.6863167693021265E-2</v>
      </c>
      <c r="O658" s="13">
        <f t="shared" si="954"/>
        <v>0.27078308598506712</v>
      </c>
      <c r="P658" s="13">
        <f t="shared" si="955"/>
        <v>7.3913616367044258E-2</v>
      </c>
      <c r="Q658" s="13">
        <f t="shared" si="956"/>
        <v>1.3220004105709679E-2</v>
      </c>
      <c r="R658" s="13">
        <f t="shared" si="957"/>
        <v>0.10331355876990694</v>
      </c>
      <c r="S658" s="13">
        <f t="shared" si="958"/>
        <v>3.8488692880821965E-3</v>
      </c>
      <c r="T658" s="13">
        <f t="shared" si="959"/>
        <v>1.0087821151347454E-2</v>
      </c>
      <c r="U658" s="13">
        <f t="shared" si="960"/>
        <v>2.8200722806054811E-2</v>
      </c>
      <c r="V658" s="13">
        <f t="shared" si="961"/>
        <v>8.9075722744472814E-5</v>
      </c>
      <c r="W658" s="13">
        <f t="shared" si="962"/>
        <v>1.2028549324951334E-3</v>
      </c>
      <c r="X658" s="13">
        <f t="shared" si="963"/>
        <v>9.1786548120558484E-4</v>
      </c>
      <c r="Y658" s="13">
        <f t="shared" si="964"/>
        <v>3.5019893872038812E-4</v>
      </c>
      <c r="Z658" s="13">
        <f t="shared" si="965"/>
        <v>2.6278577400489587E-2</v>
      </c>
      <c r="AA658" s="13">
        <f t="shared" si="966"/>
        <v>7.1730650442420208E-3</v>
      </c>
      <c r="AB658" s="13">
        <f t="shared" si="967"/>
        <v>9.7898872805740589E-4</v>
      </c>
      <c r="AC658" s="13">
        <f t="shared" si="968"/>
        <v>1.1595996463034244E-6</v>
      </c>
      <c r="AD658" s="13">
        <f t="shared" si="969"/>
        <v>8.2083559338853209E-5</v>
      </c>
      <c r="AE658" s="13">
        <f t="shared" si="970"/>
        <v>6.2635704153733016E-5</v>
      </c>
      <c r="AF658" s="13">
        <f t="shared" si="971"/>
        <v>2.3897790656459478E-5</v>
      </c>
      <c r="AG658" s="13">
        <f t="shared" si="972"/>
        <v>6.0785820268287027E-6</v>
      </c>
      <c r="AH658" s="13">
        <f t="shared" si="973"/>
        <v>5.0131147238730231E-3</v>
      </c>
      <c r="AI658" s="13">
        <f t="shared" si="974"/>
        <v>1.3683921104465351E-3</v>
      </c>
      <c r="AJ658" s="13">
        <f t="shared" si="975"/>
        <v>1.8675983605714018E-4</v>
      </c>
      <c r="AK658" s="13">
        <f t="shared" si="976"/>
        <v>1.699280788394688E-5</v>
      </c>
      <c r="AL658" s="13">
        <f t="shared" si="977"/>
        <v>9.6613266880946868E-9</v>
      </c>
      <c r="AM658" s="13">
        <f t="shared" si="978"/>
        <v>4.4811460013777162E-6</v>
      </c>
      <c r="AN658" s="13">
        <f t="shared" si="979"/>
        <v>3.4194391358358424E-6</v>
      </c>
      <c r="AO658" s="13">
        <f t="shared" si="980"/>
        <v>1.3046399291711232E-6</v>
      </c>
      <c r="AP658" s="13">
        <f t="shared" si="981"/>
        <v>3.3184493658618253E-7</v>
      </c>
      <c r="AQ658" s="13">
        <f t="shared" si="982"/>
        <v>6.3305433634771552E-8</v>
      </c>
      <c r="AR658" s="13">
        <f t="shared" si="983"/>
        <v>7.6507396429288568E-4</v>
      </c>
      <c r="AS658" s="13">
        <f t="shared" si="984"/>
        <v>2.0883646880468968E-4</v>
      </c>
      <c r="AT658" s="13">
        <f t="shared" si="985"/>
        <v>2.8502257780475401E-5</v>
      </c>
      <c r="AU658" s="13">
        <f t="shared" si="986"/>
        <v>2.5933487678483732E-6</v>
      </c>
      <c r="AV658" s="13">
        <f t="shared" si="987"/>
        <v>1.7697171264905217E-7</v>
      </c>
      <c r="AW658" s="13">
        <f t="shared" si="988"/>
        <v>5.5898862302057393E-11</v>
      </c>
      <c r="AX658" s="13">
        <f t="shared" si="989"/>
        <v>2.0386410351642909E-7</v>
      </c>
      <c r="AY658" s="13">
        <f t="shared" si="990"/>
        <v>1.5556308447478506E-7</v>
      </c>
      <c r="AZ658" s="13">
        <f t="shared" si="991"/>
        <v>5.9352953349530909E-8</v>
      </c>
      <c r="BA658" s="13">
        <f t="shared" si="992"/>
        <v>1.5096868185684902E-8</v>
      </c>
      <c r="BB658" s="13">
        <f t="shared" si="993"/>
        <v>2.8800011139346221E-9</v>
      </c>
      <c r="BC658" s="13">
        <f t="shared" si="994"/>
        <v>4.395299111973202E-10</v>
      </c>
      <c r="BD658" s="13">
        <f t="shared" si="995"/>
        <v>9.7301146273291313E-5</v>
      </c>
      <c r="BE658" s="13">
        <f t="shared" si="996"/>
        <v>2.6559559920645572E-5</v>
      </c>
      <c r="BF658" s="13">
        <f t="shared" si="997"/>
        <v>3.6248813616083482E-6</v>
      </c>
      <c r="BG658" s="13">
        <f t="shared" si="998"/>
        <v>3.2981884049772101E-7</v>
      </c>
      <c r="BH658" s="13">
        <f t="shared" si="999"/>
        <v>2.2507040237103548E-8</v>
      </c>
      <c r="BI658" s="13">
        <f t="shared" si="1000"/>
        <v>1.2287153989630225E-9</v>
      </c>
      <c r="BJ658" s="14">
        <f t="shared" si="1001"/>
        <v>0.12282664551065252</v>
      </c>
      <c r="BK658" s="14">
        <f t="shared" si="1002"/>
        <v>0.43271182499280575</v>
      </c>
      <c r="BL658" s="14">
        <f t="shared" si="1003"/>
        <v>0.41816770296509914</v>
      </c>
      <c r="BM658" s="14">
        <f t="shared" si="1004"/>
        <v>8.7032223650234775E-2</v>
      </c>
      <c r="BN658" s="14">
        <f t="shared" si="1005"/>
        <v>0.9129523717116268</v>
      </c>
    </row>
    <row r="659" spans="1:66" x14ac:dyDescent="0.25">
      <c r="A659" t="s">
        <v>339</v>
      </c>
      <c r="B659" t="s">
        <v>126</v>
      </c>
      <c r="C659" t="s">
        <v>119</v>
      </c>
      <c r="D659" s="11">
        <v>44436</v>
      </c>
      <c r="E659" s="10">
        <f>VLOOKUP(A659,home!$A$2:$E$405,3,FALSE)</f>
        <v>1.1719999999999999</v>
      </c>
      <c r="F659" s="10">
        <f>VLOOKUP(B659,home!$B$2:$E$405,3,FALSE)</f>
        <v>0.93859999999999999</v>
      </c>
      <c r="G659" s="10">
        <f>VLOOKUP(C659,away!$B$2:$E$405,4,FALSE)</f>
        <v>0.5333</v>
      </c>
      <c r="H659" s="10">
        <f>VLOOKUP(A659,away!$A$2:$E$405,3,FALSE)</f>
        <v>1.0484</v>
      </c>
      <c r="I659" s="10">
        <f>VLOOKUP(C659,away!$B$2:$E$405,3,FALSE)</f>
        <v>2.2654000000000001</v>
      </c>
      <c r="J659" s="10">
        <f>VLOOKUP(B659,home!$B$2:$E$405,4,FALSE)</f>
        <v>0.85850000000000004</v>
      </c>
      <c r="K659" s="12">
        <f t="shared" si="950"/>
        <v>0.58665090535999997</v>
      </c>
      <c r="L659" s="12">
        <f t="shared" si="951"/>
        <v>2.03897644156</v>
      </c>
      <c r="M659" s="13">
        <f t="shared" si="952"/>
        <v>7.2394326427656031E-2</v>
      </c>
      <c r="N659" s="13">
        <f t="shared" si="953"/>
        <v>4.2470197141711782E-2</v>
      </c>
      <c r="O659" s="13">
        <f t="shared" si="954"/>
        <v>0.14761032608859517</v>
      </c>
      <c r="P659" s="13">
        <f t="shared" si="955"/>
        <v>8.6595731440359175E-2</v>
      </c>
      <c r="Q659" s="13">
        <f t="shared" si="956"/>
        <v>1.2457589802001448E-2</v>
      </c>
      <c r="R659" s="13">
        <f t="shared" si="957"/>
        <v>0.15048698871281754</v>
      </c>
      <c r="S659" s="13">
        <f t="shared" si="958"/>
        <v>2.5895747200522731E-2</v>
      </c>
      <c r="T659" s="13">
        <f t="shared" si="959"/>
        <v>2.5400732124899055E-2</v>
      </c>
      <c r="U659" s="13">
        <f t="shared" si="960"/>
        <v>8.82833281732745E-2</v>
      </c>
      <c r="V659" s="13">
        <f t="shared" si="961"/>
        <v>3.4417386626818982E-3</v>
      </c>
      <c r="W659" s="13">
        <f t="shared" si="962"/>
        <v>2.4360854453158842E-3</v>
      </c>
      <c r="X659" s="13">
        <f t="shared" si="963"/>
        <v>4.9671208326262893E-3</v>
      </c>
      <c r="Y659" s="13">
        <f t="shared" si="964"/>
        <v>5.0639211800534486E-3</v>
      </c>
      <c r="Z659" s="13">
        <f t="shared" si="965"/>
        <v>0.10227980824891349</v>
      </c>
      <c r="AA659" s="13">
        <f t="shared" si="966"/>
        <v>6.0002542109272292E-2</v>
      </c>
      <c r="AB659" s="13">
        <f t="shared" si="967"/>
        <v>1.7600272826153052E-2</v>
      </c>
      <c r="AC659" s="13">
        <f t="shared" si="968"/>
        <v>2.5730596894507266E-4</v>
      </c>
      <c r="AD659" s="13">
        <f t="shared" si="969"/>
        <v>3.5728293300722042E-4</v>
      </c>
      <c r="AE659" s="13">
        <f t="shared" si="970"/>
        <v>7.2849148337318214E-4</v>
      </c>
      <c r="AF659" s="13">
        <f t="shared" si="971"/>
        <v>7.4268848623750862E-4</v>
      </c>
      <c r="AG659" s="13">
        <f t="shared" si="972"/>
        <v>5.0477477561871264E-4</v>
      </c>
      <c r="AH659" s="13">
        <f t="shared" si="973"/>
        <v>5.2136529866702218E-2</v>
      </c>
      <c r="AI659" s="13">
        <f t="shared" si="974"/>
        <v>3.0585942448629534E-2</v>
      </c>
      <c r="AJ659" s="13">
        <f t="shared" si="975"/>
        <v>8.9716354143886835E-3</v>
      </c>
      <c r="AK659" s="13">
        <f t="shared" si="976"/>
        <v>1.7544060128036533E-3</v>
      </c>
      <c r="AL659" s="13">
        <f t="shared" si="977"/>
        <v>1.2311240222414399E-5</v>
      </c>
      <c r="AM659" s="13">
        <f t="shared" si="978"/>
        <v>4.1920071223672425E-5</v>
      </c>
      <c r="AN659" s="13">
        <f t="shared" si="979"/>
        <v>8.5474037653585357E-5</v>
      </c>
      <c r="AO659" s="13">
        <f t="shared" si="980"/>
        <v>8.713977457033648E-5</v>
      </c>
      <c r="AP659" s="13">
        <f t="shared" si="981"/>
        <v>5.9225315823921733E-5</v>
      </c>
      <c r="AQ659" s="13">
        <f t="shared" si="982"/>
        <v>3.0189755927231789E-5</v>
      </c>
      <c r="AR659" s="13">
        <f t="shared" si="983"/>
        <v>2.126103122857903E-2</v>
      </c>
      <c r="AS659" s="13">
        <f t="shared" si="984"/>
        <v>1.2472803219133119E-2</v>
      </c>
      <c r="AT659" s="13">
        <f t="shared" si="985"/>
        <v>3.6585906504407826E-3</v>
      </c>
      <c r="AU659" s="13">
        <f t="shared" si="986"/>
        <v>7.1543850580757214E-4</v>
      </c>
      <c r="AV659" s="13">
        <f t="shared" si="987"/>
        <v>1.0492816179035442E-4</v>
      </c>
      <c r="AW659" s="13">
        <f t="shared" si="988"/>
        <v>4.0906399737128215E-7</v>
      </c>
      <c r="AX659" s="13">
        <f t="shared" si="989"/>
        <v>4.0987412893538501E-6</v>
      </c>
      <c r="AY659" s="13">
        <f t="shared" si="990"/>
        <v>8.3572369290417594E-6</v>
      </c>
      <c r="AZ659" s="13">
        <f t="shared" si="991"/>
        <v>8.5201046074256962E-6</v>
      </c>
      <c r="BA659" s="13">
        <f t="shared" si="992"/>
        <v>5.7907641913892675E-6</v>
      </c>
      <c r="BB659" s="13">
        <f t="shared" si="993"/>
        <v>2.9518079412179913E-6</v>
      </c>
      <c r="BC659" s="13">
        <f t="shared" si="994"/>
        <v>1.2037333704306419E-6</v>
      </c>
      <c r="BD659" s="13">
        <f t="shared" si="995"/>
        <v>7.2251236330573426E-3</v>
      </c>
      <c r="BE659" s="13">
        <f t="shared" si="996"/>
        <v>4.2386253206710221E-3</v>
      </c>
      <c r="BF659" s="13">
        <f t="shared" si="997"/>
        <v>1.2432966909267373E-3</v>
      </c>
      <c r="BG659" s="13">
        <f t="shared" si="998"/>
        <v>2.4312704312108753E-4</v>
      </c>
      <c r="BH659" s="13">
        <f t="shared" si="999"/>
        <v>3.5657674991121429E-5</v>
      </c>
      <c r="BI659" s="13">
        <f t="shared" si="1000"/>
        <v>4.1837214633148039E-6</v>
      </c>
      <c r="BJ659" s="14">
        <f t="shared" si="1001"/>
        <v>9.5463755548372137E-2</v>
      </c>
      <c r="BK659" s="14">
        <f t="shared" si="1002"/>
        <v>0.18860551817731638</v>
      </c>
      <c r="BL659" s="14">
        <f t="shared" si="1003"/>
        <v>0.60863477750261818</v>
      </c>
      <c r="BM659" s="14">
        <f t="shared" si="1004"/>
        <v>0.48296075169114738</v>
      </c>
      <c r="BN659" s="14">
        <f t="shared" si="1005"/>
        <v>0.51201515961314115</v>
      </c>
    </row>
    <row r="660" spans="1:66" x14ac:dyDescent="0.25">
      <c r="A660" t="s">
        <v>351</v>
      </c>
      <c r="B660" t="s">
        <v>159</v>
      </c>
      <c r="C660" t="s">
        <v>157</v>
      </c>
      <c r="D660" s="11">
        <v>44436</v>
      </c>
      <c r="E660" s="10">
        <f>VLOOKUP(A660,home!$A$2:$E$405,3,FALSE)</f>
        <v>1.2019</v>
      </c>
      <c r="F660" s="10">
        <f>VLOOKUP(B660,home!$B$2:$E$405,3,FALSE)</f>
        <v>0.93600000000000005</v>
      </c>
      <c r="G660" s="10">
        <f>VLOOKUP(C660,away!$B$2:$E$405,4,FALSE)</f>
        <v>0.23769999999999999</v>
      </c>
      <c r="H660" s="10">
        <f>VLOOKUP(A660,away!$A$2:$E$405,3,FALSE)</f>
        <v>1.1635</v>
      </c>
      <c r="I660" s="10">
        <f>VLOOKUP(C660,away!$B$2:$E$405,3,FALSE)</f>
        <v>1.105</v>
      </c>
      <c r="J660" s="10">
        <f>VLOOKUP(B660,home!$B$2:$E$405,4,FALSE)</f>
        <v>1.1818</v>
      </c>
      <c r="K660" s="12">
        <f t="shared" si="950"/>
        <v>0.26740736568000001</v>
      </c>
      <c r="L660" s="12">
        <f t="shared" si="951"/>
        <v>1.5194018514999998</v>
      </c>
      <c r="M660" s="13">
        <f t="shared" si="952"/>
        <v>0.16749375413140347</v>
      </c>
      <c r="N660" s="13">
        <f t="shared" si="953"/>
        <v>4.4789063560132208E-2</v>
      </c>
      <c r="O660" s="13">
        <f t="shared" si="954"/>
        <v>0.25449032014194017</v>
      </c>
      <c r="P660" s="13">
        <f t="shared" si="955"/>
        <v>6.8052586100216056E-2</v>
      </c>
      <c r="Q660" s="13">
        <f t="shared" si="956"/>
        <v>5.9884627489445175E-3</v>
      </c>
      <c r="R660" s="13">
        <f t="shared" si="957"/>
        <v>0.1933365318062458</v>
      </c>
      <c r="S660" s="13">
        <f t="shared" si="958"/>
        <v>6.9124286140455895E-3</v>
      </c>
      <c r="T660" s="13">
        <f t="shared" si="959"/>
        <v>9.0988813883850789E-3</v>
      </c>
      <c r="U660" s="13">
        <f t="shared" si="960"/>
        <v>5.1699612660015722E-2</v>
      </c>
      <c r="V660" s="13">
        <f t="shared" si="961"/>
        <v>3.1205717083362364E-4</v>
      </c>
      <c r="W660" s="13">
        <f t="shared" si="962"/>
        <v>5.3378634938935508E-4</v>
      </c>
      <c r="X660" s="13">
        <f t="shared" si="963"/>
        <v>8.1103596756761196E-4</v>
      </c>
      <c r="Y660" s="13">
        <f t="shared" si="964"/>
        <v>6.1614477537766171E-4</v>
      </c>
      <c r="Z660" s="13">
        <f t="shared" si="965"/>
        <v>9.7918628129666174E-2</v>
      </c>
      <c r="AA660" s="13">
        <f t="shared" si="966"/>
        <v>2.6184162399153575E-2</v>
      </c>
      <c r="AB660" s="13">
        <f t="shared" si="967"/>
        <v>3.5009189448474828E-3</v>
      </c>
      <c r="AC660" s="13">
        <f t="shared" si="968"/>
        <v>7.9242870862831305E-6</v>
      </c>
      <c r="AD660" s="13">
        <f t="shared" si="969"/>
        <v>3.5684600381537853E-5</v>
      </c>
      <c r="AE660" s="13">
        <f t="shared" si="970"/>
        <v>5.4219247889746216E-5</v>
      </c>
      <c r="AF660" s="13">
        <f t="shared" si="971"/>
        <v>4.1190412815308938E-5</v>
      </c>
      <c r="AG660" s="13">
        <f t="shared" si="972"/>
        <v>2.0861596498543243E-5</v>
      </c>
      <c r="AH660" s="13">
        <f t="shared" si="973"/>
        <v>3.7194436219138691E-2</v>
      </c>
      <c r="AI660" s="13">
        <f t="shared" si="974"/>
        <v>9.9460662073126566E-3</v>
      </c>
      <c r="AJ660" s="13">
        <f t="shared" si="975"/>
        <v>1.3298256816881729E-3</v>
      </c>
      <c r="AK660" s="13">
        <f t="shared" si="976"/>
        <v>1.1853506078461489E-4</v>
      </c>
      <c r="AL660" s="13">
        <f t="shared" si="977"/>
        <v>1.2878527489426079E-7</v>
      </c>
      <c r="AM660" s="13">
        <f t="shared" si="978"/>
        <v>1.9084649966741125E-6</v>
      </c>
      <c r="AN660" s="13">
        <f t="shared" si="979"/>
        <v>2.8997252494695874E-6</v>
      </c>
      <c r="AO660" s="13">
        <f t="shared" si="980"/>
        <v>2.2029239564426956E-6</v>
      </c>
      <c r="AP660" s="13">
        <f t="shared" si="981"/>
        <v>1.1157089127109123E-6</v>
      </c>
      <c r="AQ660" s="13">
        <f t="shared" si="982"/>
        <v>4.2380254692700302E-7</v>
      </c>
      <c r="AR660" s="13">
        <f t="shared" si="983"/>
        <v>1.1302659051371596E-2</v>
      </c>
      <c r="AS660" s="13">
        <f t="shared" si="984"/>
        <v>3.0224142821064859E-3</v>
      </c>
      <c r="AT660" s="13">
        <f t="shared" si="985"/>
        <v>4.0410792058585181E-4</v>
      </c>
      <c r="AU660" s="13">
        <f t="shared" si="986"/>
        <v>3.6020478164761777E-5</v>
      </c>
      <c r="AV660" s="13">
        <f t="shared" si="987"/>
        <v>2.4080352941432252E-6</v>
      </c>
      <c r="AW660" s="13">
        <f t="shared" si="988"/>
        <v>1.4534822264519821E-9</v>
      </c>
      <c r="AX660" s="13">
        <f t="shared" si="989"/>
        <v>8.50562662088524E-8</v>
      </c>
      <c r="AY660" s="13">
        <f t="shared" si="990"/>
        <v>1.292346483594072E-7</v>
      </c>
      <c r="AZ660" s="13">
        <f t="shared" si="991"/>
        <v>9.817968199761737E-8</v>
      </c>
      <c r="BA660" s="13">
        <f t="shared" si="992"/>
        <v>4.9724796868953688E-8</v>
      </c>
      <c r="BB660" s="13">
        <f t="shared" si="993"/>
        <v>1.8887987107037409E-8</v>
      </c>
      <c r="BC660" s="13">
        <f t="shared" si="994"/>
        <v>5.7396885163081524E-9</v>
      </c>
      <c r="BD660" s="13">
        <f t="shared" si="995"/>
        <v>2.8622135149212052E-3</v>
      </c>
      <c r="BE660" s="13">
        <f t="shared" si="996"/>
        <v>7.6537697603877282E-4</v>
      </c>
      <c r="BF660" s="13">
        <f t="shared" si="997"/>
        <v>1.0233372045732635E-4</v>
      </c>
      <c r="BG660" s="13">
        <f t="shared" si="998"/>
        <v>9.1215968692423916E-6</v>
      </c>
      <c r="BH660" s="13">
        <f t="shared" si="999"/>
        <v>6.0979554739976039E-7</v>
      </c>
      <c r="BI660" s="13">
        <f t="shared" si="1000"/>
        <v>3.261276418671271E-8</v>
      </c>
      <c r="BJ660" s="14">
        <f t="shared" si="1001"/>
        <v>6.1998268096112842E-2</v>
      </c>
      <c r="BK660" s="14">
        <f t="shared" si="1002"/>
        <v>0.24277900832350829</v>
      </c>
      <c r="BL660" s="14">
        <f t="shared" si="1003"/>
        <v>0.59630770710524783</v>
      </c>
      <c r="BM660" s="14">
        <f t="shared" si="1004"/>
        <v>0.26485276538448688</v>
      </c>
      <c r="BN660" s="14">
        <f t="shared" si="1005"/>
        <v>0.73415071848888214</v>
      </c>
    </row>
    <row r="661" spans="1:66" x14ac:dyDescent="0.25">
      <c r="A661" t="s">
        <v>351</v>
      </c>
      <c r="B661" t="s">
        <v>155</v>
      </c>
      <c r="C661" t="s">
        <v>164</v>
      </c>
      <c r="D661" s="11">
        <v>44436</v>
      </c>
      <c r="E661" s="10">
        <f>VLOOKUP(A661,home!$A$2:$E$405,3,FALSE)</f>
        <v>1.2019</v>
      </c>
      <c r="F661" s="10">
        <f>VLOOKUP(B661,home!$B$2:$E$405,3,FALSE)</f>
        <v>0.66559999999999997</v>
      </c>
      <c r="G661" s="10">
        <f>VLOOKUP(C661,away!$B$2:$E$405,4,FALSE)</f>
        <v>0.83199999999999996</v>
      </c>
      <c r="H661" s="10">
        <f>VLOOKUP(A661,away!$A$2:$E$405,3,FALSE)</f>
        <v>1.1635</v>
      </c>
      <c r="I661" s="10">
        <f>VLOOKUP(C661,away!$B$2:$E$405,3,FALSE)</f>
        <v>1.0743</v>
      </c>
      <c r="J661" s="10">
        <f>VLOOKUP(B661,home!$B$2:$E$405,4,FALSE)</f>
        <v>1.1173</v>
      </c>
      <c r="K661" s="12">
        <f t="shared" si="950"/>
        <v>0.66558722047999985</v>
      </c>
      <c r="L661" s="12">
        <f t="shared" si="951"/>
        <v>1.3965669562649998</v>
      </c>
      <c r="M661" s="13">
        <f t="shared" si="952"/>
        <v>0.12717970702821926</v>
      </c>
      <c r="N661" s="13">
        <f t="shared" si="953"/>
        <v>8.4649187702373174E-2</v>
      </c>
      <c r="O661" s="13">
        <f t="shared" si="954"/>
        <v>0.17761497634307458</v>
      </c>
      <c r="P661" s="13">
        <f t="shared" si="955"/>
        <v>0.11821825841980795</v>
      </c>
      <c r="Q661" s="13">
        <f t="shared" si="956"/>
        <v>2.8170708779356169E-2</v>
      </c>
      <c r="R661" s="13">
        <f t="shared" si="957"/>
        <v>0.12402560344926383</v>
      </c>
      <c r="S661" s="13">
        <f t="shared" si="958"/>
        <v>2.7472064825388231E-2</v>
      </c>
      <c r="T661" s="13">
        <f t="shared" si="959"/>
        <v>3.9342281015813149E-2</v>
      </c>
      <c r="U661" s="13">
        <f t="shared" si="960"/>
        <v>8.2549856668150193E-2</v>
      </c>
      <c r="V661" s="13">
        <f t="shared" si="961"/>
        <v>2.8373671089705855E-3</v>
      </c>
      <c r="W661" s="13">
        <f t="shared" si="962"/>
        <v>6.2500212518010675E-3</v>
      </c>
      <c r="X661" s="13">
        <f t="shared" si="963"/>
        <v>8.7285731562193811E-3</v>
      </c>
      <c r="Y661" s="13">
        <f t="shared" si="964"/>
        <v>6.0950184226588426E-3</v>
      </c>
      <c r="Z661" s="13">
        <f t="shared" si="965"/>
        <v>5.7736686502689392E-2</v>
      </c>
      <c r="AA661" s="13">
        <f t="shared" si="966"/>
        <v>3.8428800689050163E-2</v>
      </c>
      <c r="AB661" s="13">
        <f t="shared" si="967"/>
        <v>1.2788859318502398E-2</v>
      </c>
      <c r="AC661" s="13">
        <f t="shared" si="968"/>
        <v>1.6483987793632513E-4</v>
      </c>
      <c r="AD661" s="13">
        <f t="shared" si="969"/>
        <v>1.0399835682318001E-3</v>
      </c>
      <c r="AE661" s="13">
        <f t="shared" si="970"/>
        <v>1.4524066864510989E-3</v>
      </c>
      <c r="AF661" s="13">
        <f t="shared" si="971"/>
        <v>1.0141915926779727E-3</v>
      </c>
      <c r="AG661" s="13">
        <f t="shared" si="972"/>
        <v>4.7212882188527614E-4</v>
      </c>
      <c r="AH661" s="13">
        <f t="shared" si="973"/>
        <v>2.0158287133471866E-2</v>
      </c>
      <c r="AI661" s="13">
        <f t="shared" si="974"/>
        <v>1.3417098302805283E-2</v>
      </c>
      <c r="AJ661" s="13">
        <f t="shared" si="975"/>
        <v>4.4651245831355451E-3</v>
      </c>
      <c r="AK661" s="13">
        <f t="shared" si="976"/>
        <v>9.9064328679536874E-4</v>
      </c>
      <c r="AL661" s="13">
        <f t="shared" si="977"/>
        <v>6.1289914069206626E-6</v>
      </c>
      <c r="AM661" s="13">
        <f t="shared" si="978"/>
        <v>1.3843995450485525E-4</v>
      </c>
      <c r="AN661" s="13">
        <f t="shared" si="979"/>
        <v>1.9334066588831073E-4</v>
      </c>
      <c r="AO661" s="13">
        <f t="shared" si="980"/>
        <v>1.3500659264094323E-4</v>
      </c>
      <c r="AP661" s="13">
        <f t="shared" si="981"/>
        <v>6.2848582053423585E-5</v>
      </c>
      <c r="AQ661" s="13">
        <f t="shared" si="982"/>
        <v>2.1943063235980224E-5</v>
      </c>
      <c r="AR661" s="13">
        <f t="shared" si="983"/>
        <v>5.6304795411017405E-3</v>
      </c>
      <c r="AS661" s="13">
        <f t="shared" si="984"/>
        <v>3.7475752277314127E-3</v>
      </c>
      <c r="AT661" s="13">
        <f t="shared" si="985"/>
        <v>1.2471690896827265E-3</v>
      </c>
      <c r="AU661" s="13">
        <f t="shared" si="986"/>
        <v>2.7669993595683259E-4</v>
      </c>
      <c r="AV661" s="13">
        <f t="shared" si="987"/>
        <v>4.6041985320125528E-5</v>
      </c>
      <c r="AW661" s="13">
        <f t="shared" si="988"/>
        <v>1.5825347257015191E-7</v>
      </c>
      <c r="AX661" s="13">
        <f t="shared" si="989"/>
        <v>1.5357310753710703E-5</v>
      </c>
      <c r="AY661" s="13">
        <f t="shared" si="990"/>
        <v>2.1447512735725503E-5</v>
      </c>
      <c r="AZ661" s="13">
        <f t="shared" si="991"/>
        <v>1.4976443790393496E-5</v>
      </c>
      <c r="BA661" s="13">
        <f t="shared" si="992"/>
        <v>6.9718688400078975E-6</v>
      </c>
      <c r="BB661" s="13">
        <f t="shared" si="993"/>
        <v>2.4341704113421571E-6</v>
      </c>
      <c r="BC661" s="13">
        <f t="shared" si="994"/>
        <v>6.7989639247968766E-7</v>
      </c>
      <c r="BD661" s="13">
        <f t="shared" si="995"/>
        <v>1.3105569458381357E-3</v>
      </c>
      <c r="BE661" s="13">
        <f t="shared" si="996"/>
        <v>8.7228995486116252E-4</v>
      </c>
      <c r="BF661" s="13">
        <f t="shared" si="997"/>
        <v>2.9029252325433281E-4</v>
      </c>
      <c r="BG661" s="13">
        <f t="shared" si="998"/>
        <v>6.4404997892992375E-5</v>
      </c>
      <c r="BH661" s="13">
        <f t="shared" si="999"/>
        <v>1.0716785883154257E-5</v>
      </c>
      <c r="BI661" s="13">
        <f t="shared" si="1000"/>
        <v>1.4265911456895888E-6</v>
      </c>
      <c r="BJ661" s="14">
        <f t="shared" si="1001"/>
        <v>0.17782794705871505</v>
      </c>
      <c r="BK661" s="14">
        <f t="shared" si="1002"/>
        <v>0.27589981376446499</v>
      </c>
      <c r="BL661" s="14">
        <f t="shared" si="1003"/>
        <v>0.48793690335291756</v>
      </c>
      <c r="BM661" s="14">
        <f t="shared" si="1004"/>
        <v>0.33952161969742889</v>
      </c>
      <c r="BN661" s="14">
        <f t="shared" si="1005"/>
        <v>0.65985844172209496</v>
      </c>
    </row>
    <row r="662" spans="1:66" x14ac:dyDescent="0.25">
      <c r="A662" t="s">
        <v>343</v>
      </c>
      <c r="B662" t="s">
        <v>181</v>
      </c>
      <c r="C662" t="s">
        <v>184</v>
      </c>
      <c r="D662" s="11">
        <v>44436</v>
      </c>
      <c r="E662" s="10">
        <f>VLOOKUP(A662,home!$A$2:$E$405,3,FALSE)</f>
        <v>1.29</v>
      </c>
      <c r="F662" s="10">
        <f>VLOOKUP(B662,home!$B$2:$E$405,3,FALSE)</f>
        <v>1.2735000000000001</v>
      </c>
      <c r="G662" s="10">
        <f>VLOOKUP(C662,away!$B$2:$E$405,4,FALSE)</f>
        <v>0.3876</v>
      </c>
      <c r="H662" s="10">
        <f>VLOOKUP(A662,away!$A$2:$E$405,3,FALSE)</f>
        <v>1.1041000000000001</v>
      </c>
      <c r="I662" s="10">
        <f>VLOOKUP(C662,away!$B$2:$E$405,3,FALSE)</f>
        <v>2.0055000000000001</v>
      </c>
      <c r="J662" s="10">
        <f>VLOOKUP(B662,home!$B$2:$E$405,4,FALSE)</f>
        <v>1.2939000000000001</v>
      </c>
      <c r="K662" s="12">
        <f t="shared" si="950"/>
        <v>0.63675509400000008</v>
      </c>
      <c r="L662" s="12">
        <f t="shared" si="951"/>
        <v>2.8650472524450006</v>
      </c>
      <c r="M662" s="13">
        <f t="shared" si="952"/>
        <v>3.0143006293591415E-2</v>
      </c>
      <c r="N662" s="13">
        <f t="shared" si="953"/>
        <v>1.9193712805918396E-2</v>
      </c>
      <c r="O662" s="13">
        <f t="shared" si="954"/>
        <v>8.6361137361886442E-2</v>
      </c>
      <c r="P662" s="13">
        <f t="shared" si="955"/>
        <v>5.4990894138814923E-2</v>
      </c>
      <c r="Q662" s="13">
        <f t="shared" si="956"/>
        <v>6.110847200970786E-3</v>
      </c>
      <c r="R662" s="13">
        <f t="shared" si="957"/>
        <v>0.12371436965834903</v>
      </c>
      <c r="S662" s="13">
        <f t="shared" si="958"/>
        <v>2.5080431665746538E-2</v>
      </c>
      <c r="T662" s="13">
        <f t="shared" si="959"/>
        <v>1.7507865983252574E-2</v>
      </c>
      <c r="U662" s="13">
        <f t="shared" si="960"/>
        <v>7.8775755080952789E-2</v>
      </c>
      <c r="V662" s="13">
        <f t="shared" si="961"/>
        <v>5.0838966656092405E-3</v>
      </c>
      <c r="W662" s="13">
        <f t="shared" si="962"/>
        <v>1.297037694624597E-3</v>
      </c>
      <c r="X662" s="13">
        <f t="shared" si="963"/>
        <v>3.7160742833017989E-3</v>
      </c>
      <c r="Y662" s="13">
        <f t="shared" si="964"/>
        <v>5.3233642076276726E-3</v>
      </c>
      <c r="Z662" s="13">
        <f t="shared" si="965"/>
        <v>0.11814917162587268</v>
      </c>
      <c r="AA662" s="13">
        <f t="shared" si="966"/>
        <v>7.52320868846547E-2</v>
      </c>
      <c r="AB662" s="13">
        <f t="shared" si="967"/>
        <v>2.3952207278027236E-2</v>
      </c>
      <c r="AC662" s="13">
        <f t="shared" si="968"/>
        <v>5.7967016591720523E-4</v>
      </c>
      <c r="AD662" s="13">
        <f t="shared" si="969"/>
        <v>2.0647383979055712E-4</v>
      </c>
      <c r="AE662" s="13">
        <f t="shared" si="970"/>
        <v>5.9155730739370493E-4</v>
      </c>
      <c r="AF662" s="13">
        <f t="shared" si="971"/>
        <v>8.4741981910604848E-4</v>
      </c>
      <c r="AG662" s="13">
        <f t="shared" si="972"/>
        <v>8.0929927479907464E-4</v>
      </c>
      <c r="AH662" s="13">
        <f t="shared" si="973"/>
        <v>8.4625739886339854E-2</v>
      </c>
      <c r="AI662" s="13">
        <f t="shared" si="974"/>
        <v>5.3885870956145894E-2</v>
      </c>
      <c r="AJ662" s="13">
        <f t="shared" si="975"/>
        <v>1.7156051412976273E-2</v>
      </c>
      <c r="AK662" s="13">
        <f t="shared" si="976"/>
        <v>3.6414010433795142E-3</v>
      </c>
      <c r="AL662" s="13">
        <f t="shared" si="977"/>
        <v>4.2300466541267931E-5</v>
      </c>
      <c r="AM662" s="13">
        <f t="shared" si="978"/>
        <v>2.6294653852875434E-5</v>
      </c>
      <c r="AN662" s="13">
        <f t="shared" si="979"/>
        <v>7.5335425775173103E-5</v>
      </c>
      <c r="AO662" s="13">
        <f t="shared" si="980"/>
        <v>1.0791977731446701E-4</v>
      </c>
      <c r="AP662" s="13">
        <f t="shared" si="981"/>
        <v>1.0306508715976334E-4</v>
      </c>
      <c r="AQ662" s="13">
        <f t="shared" si="982"/>
        <v>7.3821586197521131E-5</v>
      </c>
      <c r="AR662" s="13">
        <f t="shared" si="983"/>
        <v>4.8491348709496659E-2</v>
      </c>
      <c r="AS662" s="13">
        <f t="shared" si="984"/>
        <v>3.0877113305702326E-2</v>
      </c>
      <c r="AT662" s="13">
        <f t="shared" si="985"/>
        <v>9.8305795927105671E-3</v>
      </c>
      <c r="AU662" s="13">
        <f t="shared" si="986"/>
        <v>2.0865572108769671E-3</v>
      </c>
      <c r="AV662" s="13">
        <f t="shared" si="987"/>
        <v>3.3215648323708523E-4</v>
      </c>
      <c r="AW662" s="13">
        <f t="shared" si="988"/>
        <v>2.1436154256524632E-6</v>
      </c>
      <c r="AX662" s="13">
        <f t="shared" si="989"/>
        <v>2.7905424642975259E-6</v>
      </c>
      <c r="AY662" s="13">
        <f t="shared" si="990"/>
        <v>7.9950360201667269E-6</v>
      </c>
      <c r="AZ662" s="13">
        <f t="shared" si="991"/>
        <v>1.1453077991388748E-5</v>
      </c>
      <c r="BA662" s="13">
        <f t="shared" si="992"/>
        <v>1.0937869877088881E-5</v>
      </c>
      <c r="BB662" s="13">
        <f t="shared" si="993"/>
        <v>7.8343785097386108E-6</v>
      </c>
      <c r="BC662" s="13">
        <f t="shared" si="994"/>
        <v>4.4891729247881521E-6</v>
      </c>
      <c r="BD662" s="13">
        <f t="shared" si="995"/>
        <v>2.3155000897915966E-2</v>
      </c>
      <c r="BE662" s="13">
        <f t="shared" si="996"/>
        <v>1.4744064773322565E-2</v>
      </c>
      <c r="BF662" s="13">
        <f t="shared" si="997"/>
        <v>4.6941791753395499E-3</v>
      </c>
      <c r="BG662" s="13">
        <f t="shared" si="998"/>
        <v>9.9634750068205947E-4</v>
      </c>
      <c r="BH662" s="13">
        <f t="shared" si="999"/>
        <v>1.5860733661336745E-4</v>
      </c>
      <c r="BI662" s="13">
        <f t="shared" si="1000"/>
        <v>2.0198805906866891E-5</v>
      </c>
      <c r="BJ662" s="14">
        <f t="shared" si="1001"/>
        <v>5.6035589024872476E-2</v>
      </c>
      <c r="BK662" s="14">
        <f t="shared" si="1002"/>
        <v>0.11592819443224077</v>
      </c>
      <c r="BL662" s="14">
        <f t="shared" si="1003"/>
        <v>0.6827307733545156</v>
      </c>
      <c r="BM662" s="14">
        <f t="shared" si="1004"/>
        <v>0.65232390955737596</v>
      </c>
      <c r="BN662" s="14">
        <f t="shared" si="1005"/>
        <v>0.32051396745953098</v>
      </c>
    </row>
    <row r="663" spans="1:66" x14ac:dyDescent="0.25">
      <c r="A663" t="s">
        <v>343</v>
      </c>
      <c r="B663" t="s">
        <v>194</v>
      </c>
      <c r="C663" t="s">
        <v>179</v>
      </c>
      <c r="D663" s="11">
        <v>44436</v>
      </c>
      <c r="E663" s="10">
        <f>VLOOKUP(A663,home!$A$2:$E$405,3,FALSE)</f>
        <v>1.29</v>
      </c>
      <c r="F663" s="10">
        <f>VLOOKUP(B663,home!$B$2:$E$405,3,FALSE)</f>
        <v>1.133</v>
      </c>
      <c r="G663" s="10">
        <f>VLOOKUP(C663,away!$B$2:$E$405,4,FALSE)</f>
        <v>0.8236</v>
      </c>
      <c r="H663" s="10">
        <f>VLOOKUP(A663,away!$A$2:$E$405,3,FALSE)</f>
        <v>1.1041000000000001</v>
      </c>
      <c r="I663" s="10">
        <f>VLOOKUP(C663,away!$B$2:$E$405,3,FALSE)</f>
        <v>0.96230000000000004</v>
      </c>
      <c r="J663" s="10">
        <f>VLOOKUP(B663,home!$B$2:$E$405,4,FALSE)</f>
        <v>0.627</v>
      </c>
      <c r="K663" s="12">
        <f t="shared" si="950"/>
        <v>1.203749052</v>
      </c>
      <c r="L663" s="12">
        <f t="shared" si="951"/>
        <v>0.66617209461000004</v>
      </c>
      <c r="M663" s="13">
        <f t="shared" si="952"/>
        <v>0.15413581546751678</v>
      </c>
      <c r="N663" s="13">
        <f t="shared" si="953"/>
        <v>0.18554084174827026</v>
      </c>
      <c r="O663" s="13">
        <f t="shared" si="954"/>
        <v>0.10268097904441609</v>
      </c>
      <c r="P663" s="13">
        <f t="shared" si="955"/>
        <v>0.12360213118314775</v>
      </c>
      <c r="Q663" s="13">
        <f t="shared" si="956"/>
        <v>0.11167230618088121</v>
      </c>
      <c r="R663" s="13">
        <f t="shared" si="957"/>
        <v>3.4201601443312094E-2</v>
      </c>
      <c r="S663" s="13">
        <f t="shared" si="958"/>
        <v>2.4779261696376644E-2</v>
      </c>
      <c r="T663" s="13">
        <f t="shared" si="959"/>
        <v>7.4392974118446892E-2</v>
      </c>
      <c r="U663" s="13">
        <f t="shared" si="960"/>
        <v>4.1170145314268769E-2</v>
      </c>
      <c r="V663" s="13">
        <f t="shared" si="961"/>
        <v>2.207843305469314E-3</v>
      </c>
      <c r="W663" s="13">
        <f t="shared" si="962"/>
        <v>4.4808477566629826E-2</v>
      </c>
      <c r="X663" s="13">
        <f t="shared" si="963"/>
        <v>2.9850157356846992E-2</v>
      </c>
      <c r="Y663" s="13">
        <f t="shared" si="964"/>
        <v>9.9426709254244305E-3</v>
      </c>
      <c r="Z663" s="13">
        <f t="shared" si="965"/>
        <v>7.5947174908358736E-3</v>
      </c>
      <c r="AA663" s="13">
        <f t="shared" si="966"/>
        <v>9.1421339798015023E-3</v>
      </c>
      <c r="AB663" s="13">
        <f t="shared" si="967"/>
        <v>5.5024175557215243E-3</v>
      </c>
      <c r="AC663" s="13">
        <f t="shared" si="968"/>
        <v>1.1065490240162719E-4</v>
      </c>
      <c r="AD663" s="13">
        <f t="shared" si="969"/>
        <v>1.348454059809848E-2</v>
      </c>
      <c r="AE663" s="13">
        <f t="shared" si="970"/>
        <v>8.9830246550888487E-3</v>
      </c>
      <c r="AF663" s="13">
        <f t="shared" si="971"/>
        <v>2.9921201752069054E-3</v>
      </c>
      <c r="AG663" s="13">
        <f t="shared" si="972"/>
        <v>6.6442232148080824E-4</v>
      </c>
      <c r="AH663" s="13">
        <f t="shared" si="973"/>
        <v>1.2648472147103341E-3</v>
      </c>
      <c r="AI663" s="13">
        <f t="shared" si="974"/>
        <v>1.5225586356324052E-3</v>
      </c>
      <c r="AJ663" s="13">
        <f t="shared" si="975"/>
        <v>9.1638925712846087E-4</v>
      </c>
      <c r="AK663" s="13">
        <f t="shared" si="976"/>
        <v>3.6770089984378964E-4</v>
      </c>
      <c r="AL663" s="13">
        <f t="shared" si="977"/>
        <v>3.5493844753004167E-6</v>
      </c>
      <c r="AM663" s="13">
        <f t="shared" si="978"/>
        <v>3.2464005923233136E-3</v>
      </c>
      <c r="AN663" s="13">
        <f t="shared" si="979"/>
        <v>2.1626614825311667E-3</v>
      </c>
      <c r="AO663" s="13">
        <f t="shared" si="980"/>
        <v>7.2035236487507758E-4</v>
      </c>
      <c r="AP663" s="13">
        <f t="shared" si="981"/>
        <v>1.5995954792203252E-4</v>
      </c>
      <c r="AQ663" s="13">
        <f t="shared" si="982"/>
        <v>2.6640146773022263E-5</v>
      </c>
      <c r="AR663" s="13">
        <f t="shared" si="983"/>
        <v>1.6852118367704163E-4</v>
      </c>
      <c r="AS663" s="13">
        <f t="shared" si="984"/>
        <v>2.0285721509315675E-4</v>
      </c>
      <c r="AT663" s="13">
        <f t="shared" si="985"/>
        <v>1.220945901798738E-4</v>
      </c>
      <c r="AU663" s="13">
        <f t="shared" si="986"/>
        <v>4.8990415727783867E-5</v>
      </c>
      <c r="AV663" s="13">
        <f t="shared" si="987"/>
        <v>1.4743041622351429E-5</v>
      </c>
      <c r="AW663" s="13">
        <f t="shared" si="988"/>
        <v>7.9062936260471939E-8</v>
      </c>
      <c r="AX663" s="13">
        <f t="shared" si="989"/>
        <v>6.5130860590357023E-4</v>
      </c>
      <c r="AY663" s="13">
        <f t="shared" si="990"/>
        <v>4.338836182323004E-4</v>
      </c>
      <c r="AZ663" s="13">
        <f t="shared" si="991"/>
        <v>1.4452057938738858E-4</v>
      </c>
      <c r="BA663" s="13">
        <f t="shared" si="992"/>
        <v>3.2091859028249157E-5</v>
      </c>
      <c r="BB663" s="13">
        <f t="shared" si="993"/>
        <v>5.3446752371943937E-6</v>
      </c>
      <c r="BC663" s="13">
        <f t="shared" si="994"/>
        <v>7.1209469955439796E-7</v>
      </c>
      <c r="BD663" s="13">
        <f t="shared" si="995"/>
        <v>1.871068498604855E-5</v>
      </c>
      <c r="BE663" s="13">
        <f t="shared" si="996"/>
        <v>2.2522969314226577E-5</v>
      </c>
      <c r="BF663" s="13">
        <f t="shared" si="997"/>
        <v>1.355600148011267E-5</v>
      </c>
      <c r="BG663" s="13">
        <f t="shared" si="998"/>
        <v>5.4393413101987409E-6</v>
      </c>
      <c r="BH663" s="13">
        <f t="shared" si="999"/>
        <v>1.6369004864140431E-6</v>
      </c>
      <c r="BI663" s="13">
        <f t="shared" si="1000"/>
        <v>3.9408348174784885E-7</v>
      </c>
      <c r="BJ663" s="14">
        <f t="shared" si="1001"/>
        <v>0.48991541121328752</v>
      </c>
      <c r="BK663" s="14">
        <f t="shared" si="1002"/>
        <v>0.3052731395576197</v>
      </c>
      <c r="BL663" s="14">
        <f t="shared" si="1003"/>
        <v>0.19738823977219394</v>
      </c>
      <c r="BM663" s="14">
        <f t="shared" si="1004"/>
        <v>0.28790402841109669</v>
      </c>
      <c r="BN663" s="14">
        <f t="shared" si="1005"/>
        <v>0.71183367506754414</v>
      </c>
    </row>
    <row r="664" spans="1:66" x14ac:dyDescent="0.25">
      <c r="A664" t="s">
        <v>343</v>
      </c>
      <c r="B664" t="s">
        <v>180</v>
      </c>
      <c r="C664" t="s">
        <v>178</v>
      </c>
      <c r="D664" s="11">
        <v>44436</v>
      </c>
      <c r="E664" s="10">
        <f>VLOOKUP(A664,home!$A$2:$E$405,3,FALSE)</f>
        <v>1.29</v>
      </c>
      <c r="F664" s="10">
        <f>VLOOKUP(B664,home!$B$2:$E$405,3,FALSE)</f>
        <v>0.59630000000000005</v>
      </c>
      <c r="G664" s="10">
        <f>VLOOKUP(C664,away!$B$2:$E$405,4,FALSE)</f>
        <v>1.0982000000000001</v>
      </c>
      <c r="H664" s="10">
        <f>VLOOKUP(A664,away!$A$2:$E$405,3,FALSE)</f>
        <v>1.1041000000000001</v>
      </c>
      <c r="I664" s="10">
        <f>VLOOKUP(C664,away!$B$2:$E$405,3,FALSE)</f>
        <v>1.1321000000000001</v>
      </c>
      <c r="J664" s="10">
        <f>VLOOKUP(B664,home!$B$2:$E$405,4,FALSE)</f>
        <v>1.1147</v>
      </c>
      <c r="K664" s="12">
        <f t="shared" si="950"/>
        <v>0.84476509140000011</v>
      </c>
      <c r="L664" s="12">
        <f t="shared" si="951"/>
        <v>1.393321059667</v>
      </c>
      <c r="M664" s="13">
        <f t="shared" si="952"/>
        <v>0.10666244496775691</v>
      </c>
      <c r="N664" s="13">
        <f t="shared" si="953"/>
        <v>9.010471007213465E-2</v>
      </c>
      <c r="O664" s="13">
        <f t="shared" si="954"/>
        <v>0.14861503084914812</v>
      </c>
      <c r="P664" s="13">
        <f t="shared" si="955"/>
        <v>0.12554479011869446</v>
      </c>
      <c r="Q664" s="13">
        <f t="shared" si="956"/>
        <v>3.805865681982866E-2</v>
      </c>
      <c r="R664" s="13">
        <f t="shared" si="957"/>
        <v>0.1035342261325895</v>
      </c>
      <c r="S664" s="13">
        <f t="shared" si="958"/>
        <v>3.694246445108116E-2</v>
      </c>
      <c r="T664" s="13">
        <f t="shared" si="959"/>
        <v>5.3027928049706366E-2</v>
      </c>
      <c r="U664" s="13">
        <f t="shared" si="960"/>
        <v>8.7462100001925253E-2</v>
      </c>
      <c r="V664" s="13">
        <f t="shared" si="961"/>
        <v>4.8313724118490718E-3</v>
      </c>
      <c r="W664" s="13">
        <f t="shared" si="962"/>
        <v>1.0716874902321266E-2</v>
      </c>
      <c r="X664" s="13">
        <f t="shared" si="963"/>
        <v>1.4932047495220944E-2</v>
      </c>
      <c r="Y664" s="13">
        <f t="shared" si="964"/>
        <v>1.040256811951961E-2</v>
      </c>
      <c r="Z664" s="13">
        <f t="shared" si="965"/>
        <v>4.8085472555620803E-2</v>
      </c>
      <c r="AA664" s="13">
        <f t="shared" si="966"/>
        <v>4.06209286184612E-2</v>
      </c>
      <c r="AB664" s="13">
        <f t="shared" si="967"/>
        <v>1.7157571238563627E-2</v>
      </c>
      <c r="AC664" s="13">
        <f t="shared" si="968"/>
        <v>3.5541658758982494E-4</v>
      </c>
      <c r="AD664" s="13">
        <f t="shared" si="969"/>
        <v>2.2633104515954478E-3</v>
      </c>
      <c r="AE664" s="13">
        <f t="shared" si="970"/>
        <v>3.1535181167723653E-3</v>
      </c>
      <c r="AF664" s="13">
        <f t="shared" si="971"/>
        <v>2.1969316020701776E-3</v>
      </c>
      <c r="AG664" s="13">
        <f t="shared" si="972"/>
        <v>1.0203436892707799E-3</v>
      </c>
      <c r="AH664" s="13">
        <f t="shared" si="973"/>
        <v>1.6749625393946511E-2</v>
      </c>
      <c r="AI664" s="13">
        <f t="shared" si="974"/>
        <v>1.4149498826832987E-2</v>
      </c>
      <c r="AJ664" s="13">
        <f t="shared" si="975"/>
        <v>5.9765013348568805E-3</v>
      </c>
      <c r="AK664" s="13">
        <f t="shared" si="976"/>
        <v>1.6829132321308652E-3</v>
      </c>
      <c r="AL664" s="13">
        <f t="shared" si="977"/>
        <v>1.6733425117774327E-5</v>
      </c>
      <c r="AM664" s="13">
        <f t="shared" si="978"/>
        <v>3.8239313210172086E-4</v>
      </c>
      <c r="AN664" s="13">
        <f t="shared" si="979"/>
        <v>5.3279640402935282E-4</v>
      </c>
      <c r="AO664" s="13">
        <f t="shared" si="980"/>
        <v>3.7117822512447251E-4</v>
      </c>
      <c r="AP664" s="13">
        <f t="shared" si="981"/>
        <v>1.7239014598524879E-4</v>
      </c>
      <c r="AQ664" s="13">
        <f t="shared" si="982"/>
        <v>6.004870522007894E-5</v>
      </c>
      <c r="AR664" s="13">
        <f t="shared" si="983"/>
        <v>4.6675211605837659E-3</v>
      </c>
      <c r="AS664" s="13">
        <f t="shared" si="984"/>
        <v>3.9429589398319795E-3</v>
      </c>
      <c r="AT664" s="13">
        <f t="shared" si="985"/>
        <v>1.6654370345968047E-3</v>
      </c>
      <c r="AU664" s="13">
        <f t="shared" si="986"/>
        <v>4.6896768958403829E-4</v>
      </c>
      <c r="AV664" s="13">
        <f t="shared" si="987"/>
        <v>9.9041883288776732E-5</v>
      </c>
      <c r="AW664" s="13">
        <f t="shared" si="988"/>
        <v>5.4710351401171294E-7</v>
      </c>
      <c r="AX664" s="13">
        <f t="shared" si="989"/>
        <v>5.3838728198440412E-5</v>
      </c>
      <c r="AY664" s="13">
        <f t="shared" si="990"/>
        <v>7.5014633824574582E-5</v>
      </c>
      <c r="AZ664" s="13">
        <f t="shared" si="991"/>
        <v>5.2259734545494128E-5</v>
      </c>
      <c r="BA664" s="13">
        <f t="shared" si="992"/>
        <v>2.4271529571614671E-5</v>
      </c>
      <c r="BB664" s="13">
        <f t="shared" si="993"/>
        <v>8.4545083256152726E-6</v>
      </c>
      <c r="BC664" s="13">
        <f t="shared" si="994"/>
        <v>2.3559688998419477E-6</v>
      </c>
      <c r="BD664" s="13">
        <f t="shared" si="995"/>
        <v>1.0838925882471196E-3</v>
      </c>
      <c r="BE664" s="13">
        <f t="shared" si="996"/>
        <v>9.1563462137836057E-4</v>
      </c>
      <c r="BF664" s="13">
        <f t="shared" si="997"/>
        <v>3.8674808230884758E-4</v>
      </c>
      <c r="BG664" s="13">
        <f t="shared" si="998"/>
        <v>1.0890375970013614E-4</v>
      </c>
      <c r="BH664" s="13">
        <f t="shared" si="999"/>
        <v>2.2999523629222286E-5</v>
      </c>
      <c r="BI664" s="13">
        <f t="shared" si="1000"/>
        <v>3.8858389361592862E-6</v>
      </c>
      <c r="BJ664" s="14">
        <f t="shared" si="1001"/>
        <v>0.22761189103426677</v>
      </c>
      <c r="BK664" s="14">
        <f t="shared" si="1002"/>
        <v>0.27442823659591375</v>
      </c>
      <c r="BL664" s="14">
        <f t="shared" si="1003"/>
        <v>0.44931438675054025</v>
      </c>
      <c r="BM664" s="14">
        <f t="shared" si="1004"/>
        <v>0.3868456604458787</v>
      </c>
      <c r="BN664" s="14">
        <f t="shared" si="1005"/>
        <v>0.61251985896015237</v>
      </c>
    </row>
    <row r="665" spans="1:66" x14ac:dyDescent="0.25">
      <c r="A665" t="s">
        <v>343</v>
      </c>
      <c r="B665" t="s">
        <v>188</v>
      </c>
      <c r="C665" t="s">
        <v>186</v>
      </c>
      <c r="D665" s="11">
        <v>44436</v>
      </c>
      <c r="E665" s="10">
        <f>VLOOKUP(A665,home!$A$2:$E$405,3,FALSE)</f>
        <v>1.29</v>
      </c>
      <c r="F665" s="10">
        <f>VLOOKUP(B665,home!$B$2:$E$405,3,FALSE)</f>
        <v>0.8306</v>
      </c>
      <c r="G665" s="10">
        <f>VLOOKUP(C665,away!$B$2:$E$405,4,FALSE)</f>
        <v>1.7293000000000001</v>
      </c>
      <c r="H665" s="10">
        <f>VLOOKUP(A665,away!$A$2:$E$405,3,FALSE)</f>
        <v>1.1041000000000001</v>
      </c>
      <c r="I665" s="10">
        <f>VLOOKUP(C665,away!$B$2:$E$405,3,FALSE)</f>
        <v>0.55740000000000001</v>
      </c>
      <c r="J665" s="10">
        <f>VLOOKUP(B665,home!$B$2:$E$405,4,FALSE)</f>
        <v>0.84099999999999997</v>
      </c>
      <c r="K665" s="12">
        <f t="shared" si="950"/>
        <v>1.8528999882000001</v>
      </c>
      <c r="L665" s="12">
        <f t="shared" si="951"/>
        <v>0.51757271094000001</v>
      </c>
      <c r="M665" s="13">
        <f t="shared" si="952"/>
        <v>9.3436548461370839E-2</v>
      </c>
      <c r="N665" s="13">
        <f t="shared" si="953"/>
        <v>0.17312857954152275</v>
      </c>
      <c r="O665" s="13">
        <f t="shared" si="954"/>
        <v>4.8360207688028387E-2</v>
      </c>
      <c r="P665" s="13">
        <f t="shared" si="955"/>
        <v>8.9606628254497347E-2</v>
      </c>
      <c r="Q665" s="13">
        <f t="shared" si="956"/>
        <v>0.16039497149478518</v>
      </c>
      <c r="R665" s="13">
        <f t="shared" si="957"/>
        <v>1.2514961897357138E-2</v>
      </c>
      <c r="S665" s="13">
        <f t="shared" si="958"/>
        <v>2.1483423669216632E-2</v>
      </c>
      <c r="T665" s="13">
        <f t="shared" si="959"/>
        <v>8.30160602177E-2</v>
      </c>
      <c r="U665" s="13">
        <f t="shared" si="960"/>
        <v>2.3188972751936491E-2</v>
      </c>
      <c r="V665" s="13">
        <f t="shared" si="961"/>
        <v>2.2892031366757875E-3</v>
      </c>
      <c r="W665" s="13">
        <f t="shared" si="962"/>
        <v>9.9065280263342256E-2</v>
      </c>
      <c r="X665" s="13">
        <f t="shared" si="963"/>
        <v>5.1273485665928931E-2</v>
      </c>
      <c r="Y665" s="13">
        <f t="shared" si="964"/>
        <v>1.326887848772903E-2</v>
      </c>
      <c r="Z665" s="13">
        <f t="shared" si="965"/>
        <v>2.1591342521753137E-3</v>
      </c>
      <c r="AA665" s="13">
        <f t="shared" si="966"/>
        <v>4.0006598303778543E-3</v>
      </c>
      <c r="AB665" s="13">
        <f t="shared" si="967"/>
        <v>3.7064112762496717E-3</v>
      </c>
      <c r="AC665" s="13">
        <f t="shared" si="968"/>
        <v>1.3721061100085876E-4</v>
      </c>
      <c r="AD665" s="13">
        <f t="shared" si="969"/>
        <v>4.5889514157744164E-2</v>
      </c>
      <c r="AE665" s="13">
        <f t="shared" si="970"/>
        <v>2.3751160246343158E-2</v>
      </c>
      <c r="AF665" s="13">
        <f t="shared" si="971"/>
        <v>6.1464761983350911E-3</v>
      </c>
      <c r="AG665" s="13">
        <f t="shared" si="972"/>
        <v>1.0604161162334929E-3</v>
      </c>
      <c r="AH665" s="13">
        <f t="shared" si="973"/>
        <v>2.7937724204544665E-4</v>
      </c>
      <c r="AI665" s="13">
        <f t="shared" si="974"/>
        <v>5.1765808848935663E-4</v>
      </c>
      <c r="AJ665" s="13">
        <f t="shared" si="975"/>
        <v>4.795843330267819E-4</v>
      </c>
      <c r="AK665" s="13">
        <f t="shared" si="976"/>
        <v>2.9620726833540966E-4</v>
      </c>
      <c r="AL665" s="13">
        <f t="shared" si="977"/>
        <v>5.2634565017604342E-6</v>
      </c>
      <c r="AM665" s="13">
        <f t="shared" si="978"/>
        <v>1.7005736048277584E-2</v>
      </c>
      <c r="AN665" s="13">
        <f t="shared" si="979"/>
        <v>8.801704908037113E-3</v>
      </c>
      <c r="AO665" s="13">
        <f t="shared" si="980"/>
        <v>2.277761135073335E-3</v>
      </c>
      <c r="AP665" s="13">
        <f t="shared" si="981"/>
        <v>3.9296900185122594E-4</v>
      </c>
      <c r="AQ665" s="13">
        <f t="shared" si="982"/>
        <v>5.0847507900881213E-5</v>
      </c>
      <c r="AR665" s="13">
        <f t="shared" si="983"/>
        <v>2.8919607308080485E-5</v>
      </c>
      <c r="AS665" s="13">
        <f t="shared" si="984"/>
        <v>5.3585140039890968E-5</v>
      </c>
      <c r="AT665" s="13">
        <f t="shared" si="985"/>
        <v>4.9643952673804677E-5</v>
      </c>
      <c r="AU665" s="13">
        <f t="shared" si="986"/>
        <v>3.0661759774498012E-5</v>
      </c>
      <c r="AV665" s="13">
        <f t="shared" si="987"/>
        <v>1.4203293581089656E-5</v>
      </c>
      <c r="AW665" s="13">
        <f t="shared" si="988"/>
        <v>1.4021416370952546E-7</v>
      </c>
      <c r="AX665" s="13">
        <f t="shared" si="989"/>
        <v>5.2516546871976396E-3</v>
      </c>
      <c r="AY665" s="13">
        <f t="shared" si="990"/>
        <v>2.71811315337364E-3</v>
      </c>
      <c r="AZ665" s="13">
        <f t="shared" si="991"/>
        <v>7.0341059671663326E-4</v>
      </c>
      <c r="BA665" s="13">
        <f t="shared" si="992"/>
        <v>1.2135537648218366E-4</v>
      </c>
      <c r="BB665" s="13">
        <f t="shared" si="993"/>
        <v>1.5702557798257029E-5</v>
      </c>
      <c r="BC665" s="13">
        <f t="shared" si="994"/>
        <v>1.6254430816671863E-6</v>
      </c>
      <c r="BD665" s="13">
        <f t="shared" si="995"/>
        <v>2.4946665922939068E-6</v>
      </c>
      <c r="BE665" s="13">
        <f t="shared" si="996"/>
        <v>4.6223676994243142E-6</v>
      </c>
      <c r="BF665" s="13">
        <f t="shared" si="997"/>
        <v>4.282392527859688E-6</v>
      </c>
      <c r="BG665" s="13">
        <f t="shared" si="998"/>
        <v>2.6449483547796609E-6</v>
      </c>
      <c r="BH665" s="13">
        <f t="shared" si="999"/>
        <v>1.2252061938402114E-6</v>
      </c>
      <c r="BI665" s="13">
        <f t="shared" si="1000"/>
        <v>4.5403690842181914E-7</v>
      </c>
      <c r="BJ665" s="14">
        <f t="shared" si="1001"/>
        <v>0.69433570280545442</v>
      </c>
      <c r="BK665" s="14">
        <f t="shared" si="1002"/>
        <v>0.20967639074263686</v>
      </c>
      <c r="BL665" s="14">
        <f t="shared" si="1003"/>
        <v>9.3536777747500507E-2</v>
      </c>
      <c r="BM665" s="14">
        <f t="shared" si="1004"/>
        <v>0.41954813527099527</v>
      </c>
      <c r="BN665" s="14">
        <f t="shared" si="1005"/>
        <v>0.57744189733756157</v>
      </c>
    </row>
    <row r="666" spans="1:66" x14ac:dyDescent="0.25">
      <c r="A666" t="s">
        <v>343</v>
      </c>
      <c r="B666" t="s">
        <v>195</v>
      </c>
      <c r="C666" t="s">
        <v>182</v>
      </c>
      <c r="D666" s="11">
        <v>44436</v>
      </c>
      <c r="E666" s="10">
        <f>VLOOKUP(A666,home!$A$2:$E$405,3,FALSE)</f>
        <v>1.29</v>
      </c>
      <c r="F666" s="10">
        <f>VLOOKUP(B666,home!$B$2:$E$405,3,FALSE)</f>
        <v>1.8088</v>
      </c>
      <c r="G666" s="10">
        <f>VLOOKUP(C666,away!$B$2:$E$405,4,FALSE)</f>
        <v>0.67179999999999995</v>
      </c>
      <c r="H666" s="10">
        <f>VLOOKUP(A666,away!$A$2:$E$405,3,FALSE)</f>
        <v>1.1041000000000001</v>
      </c>
      <c r="I666" s="10">
        <f>VLOOKUP(C666,away!$B$2:$E$405,3,FALSE)</f>
        <v>1.268</v>
      </c>
      <c r="J666" s="10">
        <f>VLOOKUP(B666,home!$B$2:$E$405,4,FALSE)</f>
        <v>0.54339999999999999</v>
      </c>
      <c r="K666" s="12">
        <f t="shared" si="950"/>
        <v>1.5675458735999999</v>
      </c>
      <c r="L666" s="12">
        <f t="shared" si="951"/>
        <v>0.76075934792</v>
      </c>
      <c r="M666" s="13">
        <f t="shared" si="952"/>
        <v>9.7460781636893271E-2</v>
      </c>
      <c r="N666" s="13">
        <f t="shared" si="953"/>
        <v>0.1527742460927427</v>
      </c>
      <c r="O666" s="13">
        <f t="shared" si="954"/>
        <v>7.4144200685856435E-2</v>
      </c>
      <c r="P666" s="13">
        <f t="shared" si="955"/>
        <v>0.11622443583648455</v>
      </c>
      <c r="Q666" s="13">
        <f t="shared" si="956"/>
        <v>0.11974031952751485</v>
      </c>
      <c r="R666" s="13">
        <f t="shared" si="957"/>
        <v>2.8202946882910876E-2</v>
      </c>
      <c r="S666" s="13">
        <f t="shared" si="958"/>
        <v>3.4650141468790766E-2</v>
      </c>
      <c r="T666" s="13">
        <f t="shared" si="959"/>
        <v>9.1093567403484649E-2</v>
      </c>
      <c r="U666" s="13">
        <f t="shared" si="960"/>
        <v>4.420941300966693E-2</v>
      </c>
      <c r="V666" s="13">
        <f t="shared" si="961"/>
        <v>4.59124067505382E-3</v>
      </c>
      <c r="W666" s="13">
        <f t="shared" si="962"/>
        <v>6.2566147926300469E-2</v>
      </c>
      <c r="X666" s="13">
        <f t="shared" si="963"/>
        <v>4.7597781898278603E-2</v>
      </c>
      <c r="Y666" s="13">
        <f t="shared" si="964"/>
        <v>1.8105228759686402E-2</v>
      </c>
      <c r="Z666" s="13">
        <f t="shared" si="965"/>
        <v>7.1518851600218918E-3</v>
      </c>
      <c r="AA666" s="13">
        <f t="shared" si="966"/>
        <v>1.1210908071053393E-2</v>
      </c>
      <c r="AB666" s="13">
        <f t="shared" si="967"/>
        <v>8.7868063430443389E-3</v>
      </c>
      <c r="AC666" s="13">
        <f t="shared" si="968"/>
        <v>3.4219813106191376E-4</v>
      </c>
      <c r="AD666" s="13">
        <f t="shared" si="969"/>
        <v>2.4518826752229869E-2</v>
      </c>
      <c r="AE666" s="13">
        <f t="shared" si="970"/>
        <v>1.8652926651789848E-2</v>
      </c>
      <c r="AF666" s="13">
        <f t="shared" si="971"/>
        <v>7.0951941582076163E-3</v>
      </c>
      <c r="AG666" s="13">
        <f t="shared" si="972"/>
        <v>1.7992450937212732E-3</v>
      </c>
      <c r="AH666" s="13">
        <f t="shared" si="973"/>
        <v>1.3602158726842447E-3</v>
      </c>
      <c r="AI666" s="13">
        <f t="shared" si="974"/>
        <v>2.1322007784314108E-3</v>
      </c>
      <c r="AJ666" s="13">
        <f t="shared" si="975"/>
        <v>1.6711612659584326E-3</v>
      </c>
      <c r="AK666" s="13">
        <f t="shared" si="976"/>
        <v>8.7320731552443099E-4</v>
      </c>
      <c r="AL666" s="13">
        <f t="shared" si="977"/>
        <v>1.6323195467545845E-5</v>
      </c>
      <c r="AM666" s="13">
        <f t="shared" si="978"/>
        <v>7.6868771401942372E-3</v>
      </c>
      <c r="AN666" s="13">
        <f t="shared" si="979"/>
        <v>5.8478636407153228E-3</v>
      </c>
      <c r="AO666" s="13">
        <f t="shared" si="980"/>
        <v>2.2244084650178326E-3</v>
      </c>
      <c r="AP666" s="13">
        <f t="shared" si="981"/>
        <v>5.6407984445156487E-4</v>
      </c>
      <c r="AQ666" s="13">
        <f t="shared" si="982"/>
        <v>1.0728225365994687E-4</v>
      </c>
      <c r="AR666" s="13">
        <f t="shared" si="983"/>
        <v>2.0695938806673995E-4</v>
      </c>
      <c r="AS666" s="13">
        <f t="shared" si="984"/>
        <v>3.2441833476679933E-4</v>
      </c>
      <c r="AT666" s="13">
        <f t="shared" si="985"/>
        <v>2.5427031099193979E-4</v>
      </c>
      <c r="AU666" s="13">
        <f t="shared" si="986"/>
        <v>1.3286012559146797E-4</v>
      </c>
      <c r="AV666" s="13">
        <f t="shared" si="987"/>
        <v>5.2066085409220839E-5</v>
      </c>
      <c r="AW666" s="13">
        <f t="shared" si="988"/>
        <v>5.4071726550490514E-7</v>
      </c>
      <c r="AX666" s="13">
        <f t="shared" si="989"/>
        <v>2.0082554236636086E-3</v>
      </c>
      <c r="AY666" s="13">
        <f t="shared" si="990"/>
        <v>1.5277990865631302E-3</v>
      </c>
      <c r="AZ666" s="13">
        <f t="shared" si="991"/>
        <v>5.8114371842326923E-4</v>
      </c>
      <c r="BA666" s="13">
        <f t="shared" si="992"/>
        <v>1.4737017209183012E-4</v>
      </c>
      <c r="BB666" s="13">
        <f t="shared" si="993"/>
        <v>2.8028309005859715E-5</v>
      </c>
      <c r="BC666" s="13">
        <f t="shared" si="994"/>
        <v>4.2645596165196198E-6</v>
      </c>
      <c r="BD666" s="13">
        <f t="shared" si="995"/>
        <v>2.6241048185262548E-5</v>
      </c>
      <c r="BE666" s="13">
        <f t="shared" si="996"/>
        <v>4.1134046801747078E-5</v>
      </c>
      <c r="BF666" s="13">
        <f t="shared" si="997"/>
        <v>3.2239752664273945E-5</v>
      </c>
      <c r="BG666" s="13">
        <f t="shared" si="998"/>
        <v>1.6845763751589078E-5</v>
      </c>
      <c r="BH666" s="13">
        <f t="shared" si="999"/>
        <v>6.6016268641109779E-6</v>
      </c>
      <c r="BI666" s="13">
        <f t="shared" si="1000"/>
        <v>2.0696705899768122E-6</v>
      </c>
      <c r="BJ666" s="14">
        <f t="shared" si="1001"/>
        <v>0.5646708568773593</v>
      </c>
      <c r="BK666" s="14">
        <f t="shared" si="1002"/>
        <v>0.25481292003031503</v>
      </c>
      <c r="BL666" s="14">
        <f t="shared" si="1003"/>
        <v>0.17368676637881364</v>
      </c>
      <c r="BM666" s="14">
        <f t="shared" si="1004"/>
        <v>0.4102482394148097</v>
      </c>
      <c r="BN666" s="14">
        <f t="shared" si="1005"/>
        <v>0.58854693066240271</v>
      </c>
    </row>
    <row r="667" spans="1:66" x14ac:dyDescent="0.25">
      <c r="A667" t="s">
        <v>344</v>
      </c>
      <c r="B667" t="s">
        <v>205</v>
      </c>
      <c r="C667" t="s">
        <v>197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344</v>
      </c>
      <c r="B668" t="s">
        <v>209</v>
      </c>
      <c r="C668" t="s">
        <v>210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344</v>
      </c>
      <c r="B669" t="s">
        <v>201</v>
      </c>
      <c r="C669" t="s">
        <v>206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344</v>
      </c>
      <c r="B670" t="s">
        <v>203</v>
      </c>
      <c r="C670" t="s">
        <v>207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345</v>
      </c>
      <c r="B671" t="s">
        <v>220</v>
      </c>
      <c r="C671" t="s">
        <v>219</v>
      </c>
      <c r="D671" s="11">
        <v>44436</v>
      </c>
      <c r="E671" s="10">
        <f>VLOOKUP(A671,home!$A$2:$E$405,3,FALSE)</f>
        <v>1.8603000000000001</v>
      </c>
      <c r="F671" s="10">
        <f>VLOOKUP(B671,home!$B$2:$E$405,3,FALSE)</f>
        <v>0.65700000000000003</v>
      </c>
      <c r="G671" s="10">
        <f>VLOOKUP(C671,away!$B$2:$E$405,4,FALSE)</f>
        <v>0.7167</v>
      </c>
      <c r="H671" s="10">
        <f>VLOOKUP(A671,away!$A$2:$E$405,3,FALSE)</f>
        <v>1.2059</v>
      </c>
      <c r="I671" s="10">
        <f>VLOOKUP(C671,away!$B$2:$E$405,3,FALSE)</f>
        <v>1.3821000000000001</v>
      </c>
      <c r="J671" s="10">
        <f>VLOOKUP(B671,home!$B$2:$E$405,4,FALSE)</f>
        <v>1.1978</v>
      </c>
      <c r="K671" s="12">
        <f t="shared" si="950"/>
        <v>0.87596299557000012</v>
      </c>
      <c r="L671" s="12">
        <f t="shared" si="951"/>
        <v>1.996342584342</v>
      </c>
      <c r="M671" s="13">
        <f t="shared" si="952"/>
        <v>5.6568353255150375E-2</v>
      </c>
      <c r="N671" s="13">
        <f t="shared" si="953"/>
        <v>4.9551784171843492E-2</v>
      </c>
      <c r="O671" s="13">
        <f t="shared" si="954"/>
        <v>0.1129298125293581</v>
      </c>
      <c r="P671" s="13">
        <f t="shared" si="955"/>
        <v>9.8922336872375047E-2</v>
      </c>
      <c r="Q671" s="13">
        <f t="shared" si="956"/>
        <v>2.1702764649503069E-2</v>
      </c>
      <c r="R671" s="13">
        <f t="shared" si="957"/>
        <v>0.11272329689705816</v>
      </c>
      <c r="S671" s="13">
        <f t="shared" si="958"/>
        <v>4.3246922392073964E-2</v>
      </c>
      <c r="T671" s="13">
        <f t="shared" si="959"/>
        <v>4.3326153267755158E-2</v>
      </c>
      <c r="U671" s="13">
        <f t="shared" si="960"/>
        <v>9.874143682047358E-2</v>
      </c>
      <c r="V671" s="13">
        <f t="shared" si="961"/>
        <v>8.4029838424282167E-3</v>
      </c>
      <c r="W671" s="13">
        <f t="shared" si="962"/>
        <v>6.3369395781764717E-3</v>
      </c>
      <c r="X671" s="13">
        <f t="shared" si="963"/>
        <v>1.2650702334315922E-2</v>
      </c>
      <c r="Y671" s="13">
        <f t="shared" si="964"/>
        <v>1.262756789591481E-2</v>
      </c>
      <c r="Z671" s="13">
        <f t="shared" si="965"/>
        <v>7.5011439281007911E-2</v>
      </c>
      <c r="AA671" s="13">
        <f t="shared" si="966"/>
        <v>6.5707245054608857E-2</v>
      </c>
      <c r="AB671" s="13">
        <f t="shared" si="967"/>
        <v>2.8778557604343624E-2</v>
      </c>
      <c r="AC671" s="13">
        <f t="shared" si="968"/>
        <v>9.1840529041532391E-4</v>
      </c>
      <c r="AD671" s="13">
        <f t="shared" si="969"/>
        <v>1.3877311439113886E-3</v>
      </c>
      <c r="AE671" s="13">
        <f t="shared" si="970"/>
        <v>2.7703867782079413E-3</v>
      </c>
      <c r="AF671" s="13">
        <f t="shared" si="971"/>
        <v>2.7653205502172749E-3</v>
      </c>
      <c r="AG671" s="13">
        <f t="shared" si="972"/>
        <v>1.8401757245849323E-3</v>
      </c>
      <c r="AH671" s="13">
        <f t="shared" si="973"/>
        <v>3.7437132637365075E-2</v>
      </c>
      <c r="AI671" s="13">
        <f t="shared" si="974"/>
        <v>3.2793542850577728E-2</v>
      </c>
      <c r="AJ671" s="13">
        <f t="shared" si="975"/>
        <v>1.4362965015372613E-2</v>
      </c>
      <c r="AK671" s="13">
        <f t="shared" si="976"/>
        <v>4.1938086200443035E-3</v>
      </c>
      <c r="AL671" s="13">
        <f t="shared" si="977"/>
        <v>6.4241429913333676E-5</v>
      </c>
      <c r="AM671" s="13">
        <f t="shared" si="978"/>
        <v>2.4312022597328063E-4</v>
      </c>
      <c r="AN671" s="13">
        <f t="shared" si="979"/>
        <v>4.8535126022531013E-4</v>
      </c>
      <c r="AO671" s="13">
        <f t="shared" si="980"/>
        <v>4.8446369457592117E-4</v>
      </c>
      <c r="AP671" s="13">
        <f t="shared" si="981"/>
        <v>3.2238516801652269E-4</v>
      </c>
      <c r="AQ671" s="13">
        <f t="shared" si="982"/>
        <v>1.6089780986790867E-4</v>
      </c>
      <c r="AR671" s="13">
        <f t="shared" si="983"/>
        <v>1.494746842392632E-2</v>
      </c>
      <c r="AS671" s="13">
        <f t="shared" si="984"/>
        <v>1.3093429216810486E-2</v>
      </c>
      <c r="AT671" s="13">
        <f t="shared" si="985"/>
        <v>5.7346797395205372E-3</v>
      </c>
      <c r="AU671" s="13">
        <f t="shared" si="986"/>
        <v>1.6744557477549995E-3</v>
      </c>
      <c r="AV671" s="13">
        <f t="shared" si="987"/>
        <v>3.6669031818821837E-4</v>
      </c>
      <c r="AW671" s="13">
        <f t="shared" si="988"/>
        <v>3.1205671277730197E-6</v>
      </c>
      <c r="AX671" s="13">
        <f t="shared" si="989"/>
        <v>3.5494053571201697E-5</v>
      </c>
      <c r="AY671" s="13">
        <f t="shared" si="990"/>
        <v>7.0858290635106196E-5</v>
      </c>
      <c r="AZ671" s="13">
        <f t="shared" si="991"/>
        <v>7.0728711524272218E-5</v>
      </c>
      <c r="BA671" s="13">
        <f t="shared" si="992"/>
        <v>4.7066246250515143E-5</v>
      </c>
      <c r="BB671" s="13">
        <f t="shared" si="993"/>
        <v>2.3490087918757588E-5</v>
      </c>
      <c r="BC671" s="13">
        <f t="shared" si="994"/>
        <v>9.3788525644306599E-6</v>
      </c>
      <c r="BD671" s="13">
        <f t="shared" si="995"/>
        <v>4.9733779571319242E-3</v>
      </c>
      <c r="BE671" s="13">
        <f t="shared" si="996"/>
        <v>4.3564950534310878E-3</v>
      </c>
      <c r="BF671" s="13">
        <f t="shared" si="997"/>
        <v>1.9080642285946917E-3</v>
      </c>
      <c r="BG671" s="13">
        <f t="shared" si="998"/>
        <v>5.5713121913992267E-4</v>
      </c>
      <c r="BH671" s="13">
        <f t="shared" si="999"/>
        <v>1.2200658291084318E-4</v>
      </c>
      <c r="BI671" s="13">
        <f t="shared" si="1000"/>
        <v>2.1374650369168363E-5</v>
      </c>
      <c r="BJ671" s="14">
        <f t="shared" si="1001"/>
        <v>0.15691276049555369</v>
      </c>
      <c r="BK671" s="14">
        <f t="shared" si="1002"/>
        <v>0.20819410137299132</v>
      </c>
      <c r="BL671" s="14">
        <f t="shared" si="1003"/>
        <v>0.55542297116698036</v>
      </c>
      <c r="BM671" s="14">
        <f t="shared" si="1004"/>
        <v>0.54307518621773787</v>
      </c>
      <c r="BN671" s="14">
        <f t="shared" si="1005"/>
        <v>0.45239834837528825</v>
      </c>
    </row>
    <row r="672" spans="1:66" x14ac:dyDescent="0.25">
      <c r="A672" t="s">
        <v>345</v>
      </c>
      <c r="B672" t="s">
        <v>216</v>
      </c>
      <c r="C672" t="s">
        <v>217</v>
      </c>
      <c r="D672" s="11">
        <v>44436</v>
      </c>
      <c r="E672" s="10">
        <f>VLOOKUP(A672,home!$A$2:$E$405,3,FALSE)</f>
        <v>1.8603000000000001</v>
      </c>
      <c r="F672" s="10">
        <f>VLOOKUP(B672,home!$B$2:$E$405,3,FALSE)</f>
        <v>0.7167</v>
      </c>
      <c r="G672" s="10">
        <f>VLOOKUP(C672,away!$B$2:$E$405,4,FALSE)</f>
        <v>1.0750999999999999</v>
      </c>
      <c r="H672" s="10">
        <f>VLOOKUP(A672,away!$A$2:$E$405,3,FALSE)</f>
        <v>1.2059</v>
      </c>
      <c r="I672" s="10">
        <f>VLOOKUP(C672,away!$B$2:$E$405,3,FALSE)</f>
        <v>1.0135000000000001</v>
      </c>
      <c r="J672" s="10">
        <f>VLOOKUP(B672,home!$B$2:$E$405,4,FALSE)</f>
        <v>1.4742</v>
      </c>
      <c r="K672" s="12">
        <f t="shared" si="950"/>
        <v>1.4334061134509999</v>
      </c>
      <c r="L672" s="12">
        <f t="shared" si="951"/>
        <v>1.8017372400299998</v>
      </c>
      <c r="M672" s="13">
        <f t="shared" si="952"/>
        <v>3.9354562922126239E-2</v>
      </c>
      <c r="N672" s="13">
        <f t="shared" si="953"/>
        <v>5.6411071084767797E-2</v>
      </c>
      <c r="O672" s="13">
        <f t="shared" si="954"/>
        <v>7.0906581581898678E-2</v>
      </c>
      <c r="P672" s="13">
        <f t="shared" si="955"/>
        <v>0.10163792752340564</v>
      </c>
      <c r="Q672" s="13">
        <f t="shared" si="956"/>
        <v>4.0429987079612546E-2</v>
      </c>
      <c r="R672" s="13">
        <f t="shared" si="957"/>
        <v>6.387751429966608E-2</v>
      </c>
      <c r="S672" s="13">
        <f t="shared" si="958"/>
        <v>6.562306594342264E-2</v>
      </c>
      <c r="T672" s="13">
        <f t="shared" si="959"/>
        <v>7.284421333526965E-2</v>
      </c>
      <c r="U672" s="13">
        <f t="shared" si="960"/>
        <v>9.1562419509195039E-2</v>
      </c>
      <c r="V672" s="13">
        <f t="shared" si="961"/>
        <v>1.8831057739294329E-2</v>
      </c>
      <c r="W672" s="13">
        <f t="shared" si="962"/>
        <v>1.9317530215553845E-2</v>
      </c>
      <c r="X672" s="13">
        <f t="shared" si="963"/>
        <v>3.4805113574768107E-2</v>
      </c>
      <c r="Y672" s="13">
        <f t="shared" si="964"/>
        <v>3.1354834635566688E-2</v>
      </c>
      <c r="Z672" s="13">
        <f t="shared" si="965"/>
        <v>3.8363498771419077E-2</v>
      </c>
      <c r="AA672" s="13">
        <f t="shared" si="966"/>
        <v>5.4990473672322036E-2</v>
      </c>
      <c r="AB672" s="13">
        <f t="shared" si="967"/>
        <v>3.9411840571736335E-2</v>
      </c>
      <c r="AC672" s="13">
        <f t="shared" si="968"/>
        <v>3.0395930287085418E-3</v>
      </c>
      <c r="AD672" s="13">
        <f t="shared" si="969"/>
        <v>6.9224664769373286E-3</v>
      </c>
      <c r="AE672" s="13">
        <f t="shared" si="970"/>
        <v>1.2472465644357255E-2</v>
      </c>
      <c r="AF672" s="13">
        <f t="shared" si="971"/>
        <v>1.123605291321662E-2</v>
      </c>
      <c r="AG672" s="13">
        <f t="shared" si="972"/>
        <v>6.7481383215633193E-3</v>
      </c>
      <c r="AH672" s="13">
        <f t="shared" si="973"/>
        <v>1.7280236098577723E-2</v>
      </c>
      <c r="AI672" s="13">
        <f t="shared" si="974"/>
        <v>2.4769596065577965E-2</v>
      </c>
      <c r="AJ672" s="13">
        <f t="shared" si="975"/>
        <v>1.7752445214055643E-2</v>
      </c>
      <c r="AK672" s="13">
        <f t="shared" si="976"/>
        <v>8.4821544995104317E-3</v>
      </c>
      <c r="AL672" s="13">
        <f t="shared" si="977"/>
        <v>3.1400469273547364E-4</v>
      </c>
      <c r="AM672" s="13">
        <f t="shared" si="978"/>
        <v>1.9845411536403147E-3</v>
      </c>
      <c r="AN672" s="13">
        <f t="shared" si="979"/>
        <v>3.5756217008858513E-3</v>
      </c>
      <c r="AO672" s="13">
        <f t="shared" si="980"/>
        <v>3.2211653873727244E-3</v>
      </c>
      <c r="AP672" s="13">
        <f t="shared" si="981"/>
        <v>1.9345645449083662E-3</v>
      </c>
      <c r="AQ672" s="13">
        <f t="shared" si="982"/>
        <v>8.7139424595077293E-4</v>
      </c>
      <c r="AR672" s="13">
        <f t="shared" si="983"/>
        <v>6.2268889790636382E-3</v>
      </c>
      <c r="AS672" s="13">
        <f t="shared" si="984"/>
        <v>8.9256607303704744E-3</v>
      </c>
      <c r="AT672" s="13">
        <f t="shared" si="985"/>
        <v>6.3970483287512777E-3</v>
      </c>
      <c r="AU672" s="13">
        <f t="shared" si="986"/>
        <v>3.056522727491193E-3</v>
      </c>
      <c r="AV672" s="13">
        <f t="shared" si="987"/>
        <v>1.095309590871951E-3</v>
      </c>
      <c r="AW672" s="13">
        <f t="shared" si="988"/>
        <v>2.252653245586333E-5</v>
      </c>
      <c r="AX672" s="13">
        <f t="shared" si="989"/>
        <v>4.7410890367052106E-4</v>
      </c>
      <c r="AY672" s="13">
        <f t="shared" si="990"/>
        <v>8.5421966757297349E-4</v>
      </c>
      <c r="AZ672" s="13">
        <f t="shared" si="991"/>
        <v>7.6953969311613672E-4</v>
      </c>
      <c r="BA672" s="13">
        <f t="shared" si="992"/>
        <v>4.6216944092286719E-4</v>
      </c>
      <c r="BB672" s="13">
        <f t="shared" si="993"/>
        <v>2.0817697322864364E-4</v>
      </c>
      <c r="BC672" s="13">
        <f t="shared" si="994"/>
        <v>7.5016041036555096E-5</v>
      </c>
      <c r="BD672" s="13">
        <f t="shared" si="995"/>
        <v>1.8698696271852236E-3</v>
      </c>
      <c r="BE672" s="13">
        <f t="shared" si="996"/>
        <v>2.6802825549636419E-3</v>
      </c>
      <c r="BF672" s="13">
        <f t="shared" si="997"/>
        <v>1.9209667000304751E-3</v>
      </c>
      <c r="BG672" s="13">
        <f t="shared" si="998"/>
        <v>9.1784180385315827E-4</v>
      </c>
      <c r="BH672" s="13">
        <f t="shared" si="999"/>
        <v>3.2891001320600288E-4</v>
      </c>
      <c r="BI672" s="13">
        <f t="shared" si="1000"/>
        <v>9.4292324740946737E-5</v>
      </c>
      <c r="BJ672" s="14">
        <f t="shared" si="1001"/>
        <v>0.30697239103391905</v>
      </c>
      <c r="BK672" s="14">
        <f t="shared" si="1002"/>
        <v>0.22965443151726586</v>
      </c>
      <c r="BL672" s="14">
        <f t="shared" si="1003"/>
        <v>0.42254685489306798</v>
      </c>
      <c r="BM672" s="14">
        <f t="shared" si="1004"/>
        <v>0.62408783858907757</v>
      </c>
      <c r="BN672" s="14">
        <f t="shared" si="1005"/>
        <v>0.372617644491477</v>
      </c>
    </row>
    <row r="673" spans="1:66" x14ac:dyDescent="0.25">
      <c r="A673" t="s">
        <v>346</v>
      </c>
      <c r="B673" t="s">
        <v>320</v>
      </c>
      <c r="C673" t="s">
        <v>231</v>
      </c>
      <c r="D673" s="11">
        <v>44436</v>
      </c>
      <c r="E673" s="10">
        <f>VLOOKUP(A673,home!$A$2:$E$405,3,FALSE)</f>
        <v>1.4510000000000001</v>
      </c>
      <c r="F673" s="10">
        <f>VLOOKUP(B673,home!$B$2:$E$405,3,FALSE)</f>
        <v>0.86150000000000004</v>
      </c>
      <c r="G673" s="10">
        <f>VLOOKUP(C673,away!$B$2:$E$405,4,FALSE)</f>
        <v>1.2060999999999999</v>
      </c>
      <c r="H673" s="10">
        <f>VLOOKUP(A673,away!$A$2:$E$405,3,FALSE)</f>
        <v>1.0980000000000001</v>
      </c>
      <c r="I673" s="10">
        <f>VLOOKUP(C673,away!$B$2:$E$405,3,FALSE)</f>
        <v>0.68310000000000004</v>
      </c>
      <c r="J673" s="10">
        <f>VLOOKUP(B673,home!$B$2:$E$405,4,FALSE)</f>
        <v>1.8214999999999999</v>
      </c>
      <c r="K673" s="12">
        <f t="shared" si="950"/>
        <v>1.5076690226500002</v>
      </c>
      <c r="L673" s="12">
        <f t="shared" si="951"/>
        <v>1.3662047817000003</v>
      </c>
      <c r="M673" s="13">
        <f t="shared" si="952"/>
        <v>5.6479710904874907E-2</v>
      </c>
      <c r="N673" s="13">
        <f t="shared" si="953"/>
        <v>8.5152710539507306E-2</v>
      </c>
      <c r="O673" s="13">
        <f t="shared" si="954"/>
        <v>7.7162851107273736E-2</v>
      </c>
      <c r="P673" s="13">
        <f t="shared" si="955"/>
        <v>0.11633604031379088</v>
      </c>
      <c r="Q673" s="13">
        <f t="shared" si="956"/>
        <v>6.419105193754869E-2</v>
      </c>
      <c r="R673" s="13">
        <f t="shared" si="957"/>
        <v>5.2710128076181272E-2</v>
      </c>
      <c r="S673" s="13">
        <f t="shared" si="958"/>
        <v>5.9906796879177299E-2</v>
      </c>
      <c r="T673" s="13">
        <f t="shared" si="959"/>
        <v>8.7698122099432091E-2</v>
      </c>
      <c r="U673" s="13">
        <f t="shared" si="960"/>
        <v>7.9469427280372554E-2</v>
      </c>
      <c r="V673" s="13">
        <f t="shared" si="961"/>
        <v>1.3710566591374977E-2</v>
      </c>
      <c r="W673" s="13">
        <f t="shared" si="962"/>
        <v>3.2259620179186481E-2</v>
      </c>
      <c r="X673" s="13">
        <f t="shared" si="963"/>
        <v>4.4073247344630383E-2</v>
      </c>
      <c r="Y673" s="13">
        <f t="shared" si="964"/>
        <v>3.0106540633640436E-2</v>
      </c>
      <c r="Z673" s="13">
        <f t="shared" si="965"/>
        <v>2.4004276340566105E-2</v>
      </c>
      <c r="AA673" s="13">
        <f t="shared" si="966"/>
        <v>3.6190503849801825E-2</v>
      </c>
      <c r="AB673" s="13">
        <f t="shared" si="967"/>
        <v>2.7281650784220901E-2</v>
      </c>
      <c r="AC673" s="13">
        <f t="shared" si="968"/>
        <v>1.7650508941006316E-3</v>
      </c>
      <c r="AD673" s="13">
        <f t="shared" si="969"/>
        <v>1.215920750665358E-2</v>
      </c>
      <c r="AE673" s="13">
        <f t="shared" si="970"/>
        <v>1.6611967437272657E-2</v>
      </c>
      <c r="AF673" s="13">
        <f t="shared" si="971"/>
        <v>1.1347674673123304E-2</v>
      </c>
      <c r="AG673" s="13">
        <f t="shared" si="972"/>
        <v>5.1677491331990162E-3</v>
      </c>
      <c r="AH673" s="13">
        <f t="shared" si="973"/>
        <v>8.1986892794323977E-3</v>
      </c>
      <c r="AI673" s="13">
        <f t="shared" si="974"/>
        <v>1.2360909852932879E-2</v>
      </c>
      <c r="AJ673" s="13">
        <f t="shared" si="975"/>
        <v>9.3180804385180373E-3</v>
      </c>
      <c r="AK673" s="13">
        <f t="shared" si="976"/>
        <v>4.6828604092381916E-3</v>
      </c>
      <c r="AL673" s="13">
        <f t="shared" si="977"/>
        <v>1.4542498796980241E-4</v>
      </c>
      <c r="AM673" s="13">
        <f t="shared" si="978"/>
        <v>3.6664120995509907E-3</v>
      </c>
      <c r="AN673" s="13">
        <f t="shared" si="979"/>
        <v>5.0090697420893003E-3</v>
      </c>
      <c r="AO673" s="13">
        <f t="shared" si="980"/>
        <v>3.4217075167555949E-3</v>
      </c>
      <c r="AP673" s="13">
        <f t="shared" si="981"/>
        <v>1.5582510569901095E-3</v>
      </c>
      <c r="AQ673" s="13">
        <f t="shared" si="982"/>
        <v>5.3222251128724177E-4</v>
      </c>
      <c r="AR673" s="13">
        <f t="shared" si="983"/>
        <v>2.240217699446614E-3</v>
      </c>
      <c r="AS673" s="13">
        <f t="shared" si="984"/>
        <v>3.3775068294479085E-3</v>
      </c>
      <c r="AT673" s="13">
        <f t="shared" si="985"/>
        <v>2.5460812102737155E-3</v>
      </c>
      <c r="AU673" s="13">
        <f t="shared" si="986"/>
        <v>1.2795492566269673E-3</v>
      </c>
      <c r="AV673" s="13">
        <f t="shared" si="987"/>
        <v>4.8228419429282871E-4</v>
      </c>
      <c r="AW673" s="13">
        <f t="shared" si="988"/>
        <v>8.3206709650625443E-6</v>
      </c>
      <c r="AX673" s="13">
        <f t="shared" si="989"/>
        <v>9.212893244603626E-4</v>
      </c>
      <c r="AY673" s="13">
        <f t="shared" si="990"/>
        <v>1.2586698804069102E-3</v>
      </c>
      <c r="AZ673" s="13">
        <f t="shared" si="991"/>
        <v>8.5980040459684417E-4</v>
      </c>
      <c r="BA673" s="13">
        <f t="shared" si="992"/>
        <v>3.9155447468926794E-4</v>
      </c>
      <c r="BB673" s="13">
        <f t="shared" si="993"/>
        <v>1.3373589890412738E-4</v>
      </c>
      <c r="BC673" s="13">
        <f t="shared" si="994"/>
        <v>3.6542124913553327E-5</v>
      </c>
      <c r="BD673" s="13">
        <f t="shared" si="995"/>
        <v>5.1009935550548971E-4</v>
      </c>
      <c r="BE673" s="13">
        <f t="shared" si="996"/>
        <v>7.6906099676935674E-4</v>
      </c>
      <c r="BF673" s="13">
        <f t="shared" si="997"/>
        <v>5.7974472067874572E-4</v>
      </c>
      <c r="BG673" s="13">
        <f t="shared" si="998"/>
        <v>2.9135438547074058E-4</v>
      </c>
      <c r="BH673" s="13">
        <f t="shared" si="999"/>
        <v>1.0981649539686578E-4</v>
      </c>
      <c r="BI673" s="13">
        <f t="shared" si="1000"/>
        <v>3.3113385657168181E-5</v>
      </c>
      <c r="BJ673" s="14">
        <f t="shared" si="1001"/>
        <v>0.40655714651883812</v>
      </c>
      <c r="BK673" s="14">
        <f t="shared" si="1002"/>
        <v>0.24960226045169542</v>
      </c>
      <c r="BL673" s="14">
        <f t="shared" si="1003"/>
        <v>0.31959392960753824</v>
      </c>
      <c r="BM673" s="14">
        <f t="shared" si="1004"/>
        <v>0.54647477083001927</v>
      </c>
      <c r="BN673" s="14">
        <f t="shared" si="1005"/>
        <v>0.45203249287917679</v>
      </c>
    </row>
    <row r="674" spans="1:66" x14ac:dyDescent="0.25">
      <c r="A674" t="s">
        <v>346</v>
      </c>
      <c r="B674" t="s">
        <v>235</v>
      </c>
      <c r="C674" t="s">
        <v>321</v>
      </c>
      <c r="D674" s="11">
        <v>44436</v>
      </c>
      <c r="E674" s="10">
        <f>VLOOKUP(A674,home!$A$2:$E$405,3,FALSE)</f>
        <v>1.4510000000000001</v>
      </c>
      <c r="F674" s="10">
        <f>VLOOKUP(B674,home!$B$2:$E$405,3,FALSE)</f>
        <v>1.3784000000000001</v>
      </c>
      <c r="G674" s="10">
        <f>VLOOKUP(C674,away!$B$2:$E$405,4,FALSE)</f>
        <v>0.68920000000000003</v>
      </c>
      <c r="H674" s="10">
        <f>VLOOKUP(A674,away!$A$2:$E$405,3,FALSE)</f>
        <v>1.0980000000000001</v>
      </c>
      <c r="I674" s="10">
        <f>VLOOKUP(C674,away!$B$2:$E$405,3,FALSE)</f>
        <v>0.60719999999999996</v>
      </c>
      <c r="J674" s="10">
        <f>VLOOKUP(B674,home!$B$2:$E$405,4,FALSE)</f>
        <v>0.60719999999999996</v>
      </c>
      <c r="K674" s="12">
        <f t="shared" si="950"/>
        <v>1.3784402492800003</v>
      </c>
      <c r="L674" s="12">
        <f t="shared" si="951"/>
        <v>0.40482364031999996</v>
      </c>
      <c r="M674" s="13">
        <f t="shared" si="952"/>
        <v>0.16808862824610779</v>
      </c>
      <c r="N674" s="13">
        <f t="shared" si="953"/>
        <v>0.23170013062069814</v>
      </c>
      <c r="O674" s="13">
        <f t="shared" si="954"/>
        <v>6.8046250382984522E-2</v>
      </c>
      <c r="P674" s="13">
        <f t="shared" si="955"/>
        <v>9.37976903404905E-2</v>
      </c>
      <c r="Q674" s="13">
        <f t="shared" si="956"/>
        <v>0.15969239290550191</v>
      </c>
      <c r="R674" s="13">
        <f t="shared" si="957"/>
        <v>1.3773365395082992E-2</v>
      </c>
      <c r="S674" s="13">
        <f t="shared" si="958"/>
        <v>1.3085368720376642E-2</v>
      </c>
      <c r="T674" s="13">
        <f t="shared" si="959"/>
        <v>6.4647255827417011E-2</v>
      </c>
      <c r="U674" s="13">
        <f t="shared" si="960"/>
        <v>1.8985761228622729E-2</v>
      </c>
      <c r="V674" s="13">
        <f t="shared" si="961"/>
        <v>8.1132949922635032E-4</v>
      </c>
      <c r="W674" s="13">
        <f t="shared" si="962"/>
        <v>7.3375473961593274E-2</v>
      </c>
      <c r="X674" s="13">
        <f t="shared" si="963"/>
        <v>2.9704126479337553E-2</v>
      </c>
      <c r="Y674" s="13">
        <f t="shared" si="964"/>
        <v>6.0124663069455664E-3</v>
      </c>
      <c r="Z674" s="13">
        <f t="shared" si="965"/>
        <v>1.8585946395650041E-3</v>
      </c>
      <c r="AA674" s="13">
        <f t="shared" si="966"/>
        <v>2.5619616582724567E-3</v>
      </c>
      <c r="AB674" s="13">
        <f t="shared" si="967"/>
        <v>1.7657555334374443E-3</v>
      </c>
      <c r="AC674" s="13">
        <f t="shared" si="968"/>
        <v>2.829639411310853E-5</v>
      </c>
      <c r="AD674" s="13">
        <f t="shared" si="969"/>
        <v>2.5285926654664208E-2</v>
      </c>
      <c r="AE674" s="13">
        <f t="shared" si="970"/>
        <v>1.0236340877205681E-2</v>
      </c>
      <c r="AF674" s="13">
        <f t="shared" si="971"/>
        <v>2.0719563887334129E-3</v>
      </c>
      <c r="AG674" s="13">
        <f t="shared" si="972"/>
        <v>2.795923092904471E-4</v>
      </c>
      <c r="AH674" s="13">
        <f t="shared" si="973"/>
        <v>1.8810076196698576E-4</v>
      </c>
      <c r="AI674" s="13">
        <f t="shared" si="974"/>
        <v>2.5928566121552986E-4</v>
      </c>
      <c r="AJ674" s="13">
        <f t="shared" si="975"/>
        <v>1.7870489574033237E-4</v>
      </c>
      <c r="AK674" s="13">
        <f t="shared" si="976"/>
        <v>8.2111340343953419E-5</v>
      </c>
      <c r="AL674" s="13">
        <f t="shared" si="977"/>
        <v>6.316040390044149E-7</v>
      </c>
      <c r="AM674" s="13">
        <f t="shared" si="978"/>
        <v>6.9710278082262215E-3</v>
      </c>
      <c r="AN674" s="13">
        <f t="shared" si="979"/>
        <v>2.8220368540980891E-3</v>
      </c>
      <c r="AO674" s="13">
        <f t="shared" si="980"/>
        <v>5.712136161965945E-4</v>
      </c>
      <c r="AP674" s="13">
        <f t="shared" si="981"/>
        <v>7.7080258503018904E-5</v>
      </c>
      <c r="AQ674" s="13">
        <f t="shared" si="982"/>
        <v>7.8009777109996854E-6</v>
      </c>
      <c r="AR674" s="13">
        <f t="shared" si="983"/>
        <v>1.5229527041288202E-5</v>
      </c>
      <c r="AS674" s="13">
        <f t="shared" si="984"/>
        <v>2.0992993051209818E-5</v>
      </c>
      <c r="AT674" s="13">
        <f t="shared" si="985"/>
        <v>1.4468793287321489E-5</v>
      </c>
      <c r="AU674" s="13">
        <f t="shared" si="986"/>
        <v>6.6481223419187432E-6</v>
      </c>
      <c r="AV674" s="13">
        <f t="shared" si="987"/>
        <v>2.2910098545596035E-6</v>
      </c>
      <c r="AW674" s="13">
        <f t="shared" si="988"/>
        <v>9.7903047217312621E-9</v>
      </c>
      <c r="AX674" s="13">
        <f t="shared" si="989"/>
        <v>1.6015242182848615E-3</v>
      </c>
      <c r="AY674" s="13">
        <f t="shared" si="990"/>
        <v>6.4833486410671986E-4</v>
      </c>
      <c r="AZ674" s="13">
        <f t="shared" si="991"/>
        <v>1.3123063991702738E-4</v>
      </c>
      <c r="BA674" s="13">
        <f t="shared" si="992"/>
        <v>1.7708421790911379E-5</v>
      </c>
      <c r="BB674" s="13">
        <f t="shared" si="993"/>
        <v>1.792196943429689E-6</v>
      </c>
      <c r="BC674" s="13">
        <f t="shared" si="994"/>
        <v>1.4510473816191684E-7</v>
      </c>
      <c r="BD674" s="13">
        <f t="shared" si="995"/>
        <v>1.027545429534361E-6</v>
      </c>
      <c r="BE674" s="13">
        <f t="shared" si="996"/>
        <v>1.4164099780338696E-6</v>
      </c>
      <c r="BF674" s="13">
        <f t="shared" si="997"/>
        <v>9.7621826160184373E-7</v>
      </c>
      <c r="BG674" s="13">
        <f t="shared" si="998"/>
        <v>4.485528479580447E-7</v>
      </c>
      <c r="BH674" s="13">
        <f t="shared" si="999"/>
        <v>1.5457582488863533E-7</v>
      </c>
      <c r="BI674" s="13">
        <f t="shared" si="1000"/>
        <v>4.2614707718430401E-8</v>
      </c>
      <c r="BJ674" s="14">
        <f t="shared" si="1001"/>
        <v>0.61585555729190322</v>
      </c>
      <c r="BK674" s="14">
        <f t="shared" si="1002"/>
        <v>0.2764602796684601</v>
      </c>
      <c r="BL674" s="14">
        <f t="shared" si="1003"/>
        <v>0.10590499322029297</v>
      </c>
      <c r="BM674" s="14">
        <f t="shared" si="1004"/>
        <v>0.26433264185555344</v>
      </c>
      <c r="BN674" s="14">
        <f t="shared" si="1005"/>
        <v>0.73509845789086581</v>
      </c>
    </row>
    <row r="675" spans="1:66" x14ac:dyDescent="0.25">
      <c r="A675" t="s">
        <v>346</v>
      </c>
      <c r="B675" t="s">
        <v>234</v>
      </c>
      <c r="C675" t="s">
        <v>238</v>
      </c>
      <c r="D675" s="11">
        <v>44436</v>
      </c>
      <c r="E675" s="10">
        <f>VLOOKUP(A675,home!$A$2:$E$405,3,FALSE)</f>
        <v>1.4510000000000001</v>
      </c>
      <c r="F675" s="10">
        <f>VLOOKUP(B675,home!$B$2:$E$405,3,FALSE)</f>
        <v>0.86150000000000004</v>
      </c>
      <c r="G675" s="10">
        <f>VLOOKUP(C675,away!$B$2:$E$405,4,FALSE)</f>
        <v>0.91890000000000005</v>
      </c>
      <c r="H675" s="10">
        <f>VLOOKUP(A675,away!$A$2:$E$405,3,FALSE)</f>
        <v>1.0980000000000001</v>
      </c>
      <c r="I675" s="10">
        <f>VLOOKUP(C675,away!$B$2:$E$405,3,FALSE)</f>
        <v>0.60719999999999996</v>
      </c>
      <c r="J675" s="10">
        <f>VLOOKUP(B675,home!$B$2:$E$405,4,FALSE)</f>
        <v>0.22770000000000001</v>
      </c>
      <c r="K675" s="12">
        <f t="shared" si="950"/>
        <v>1.1486585398500002</v>
      </c>
      <c r="L675" s="12">
        <f t="shared" si="951"/>
        <v>0.15180886512000002</v>
      </c>
      <c r="M675" s="13">
        <f t="shared" si="952"/>
        <v>0.27240444008448478</v>
      </c>
      <c r="N675" s="13">
        <f t="shared" si="953"/>
        <v>0.31289968639610105</v>
      </c>
      <c r="O675" s="13">
        <f t="shared" si="954"/>
        <v>4.1353408902874672E-2</v>
      </c>
      <c r="P675" s="13">
        <f t="shared" si="955"/>
        <v>4.7500946288196011E-2</v>
      </c>
      <c r="Q675" s="13">
        <f t="shared" si="956"/>
        <v>0.17970744844763423</v>
      </c>
      <c r="R675" s="13">
        <f t="shared" si="957"/>
        <v>3.1389070371943542E-3</v>
      </c>
      <c r="S675" s="13">
        <f t="shared" si="958"/>
        <v>2.0707627760897466E-3</v>
      </c>
      <c r="T675" s="13">
        <f t="shared" si="959"/>
        <v>2.7281183802446263E-2</v>
      </c>
      <c r="U675" s="13">
        <f t="shared" si="960"/>
        <v>3.6055323740685563E-3</v>
      </c>
      <c r="V675" s="13">
        <f t="shared" si="961"/>
        <v>4.0121385267406056E-5</v>
      </c>
      <c r="W675" s="13">
        <f t="shared" si="962"/>
        <v>6.8807498444676249E-2</v>
      </c>
      <c r="X675" s="13">
        <f t="shared" si="963"/>
        <v>1.0445588250632468E-2</v>
      </c>
      <c r="Y675" s="13">
        <f t="shared" si="964"/>
        <v>7.9286644891966049E-4</v>
      </c>
      <c r="Z675" s="13">
        <f t="shared" si="965"/>
        <v>1.5883797167788558E-4</v>
      </c>
      <c r="AA675" s="13">
        <f t="shared" si="966"/>
        <v>1.824505926202557E-4</v>
      </c>
      <c r="AB675" s="13">
        <f t="shared" si="967"/>
        <v>1.0478671565697508E-4</v>
      </c>
      <c r="AC675" s="13">
        <f t="shared" si="968"/>
        <v>4.3726429486703621E-7</v>
      </c>
      <c r="AD675" s="13">
        <f t="shared" si="969"/>
        <v>1.975908017354824E-2</v>
      </c>
      <c r="AE675" s="13">
        <f t="shared" si="970"/>
        <v>2.9996035369614514E-3</v>
      </c>
      <c r="AF675" s="13">
        <f t="shared" si="971"/>
        <v>2.2768320437802794E-4</v>
      </c>
      <c r="AG675" s="13">
        <f t="shared" si="972"/>
        <v>1.1521442954504484E-5</v>
      </c>
      <c r="AH675" s="13">
        <f t="shared" si="973"/>
        <v>6.0282530545956256E-6</v>
      </c>
      <c r="AI675" s="13">
        <f t="shared" si="974"/>
        <v>6.9244043515381136E-6</v>
      </c>
      <c r="AJ675" s="13">
        <f t="shared" si="975"/>
        <v>3.9768880958843792E-6</v>
      </c>
      <c r="AK675" s="13">
        <f t="shared" si="976"/>
        <v>1.5226954911217996E-6</v>
      </c>
      <c r="AL675" s="13">
        <f t="shared" si="977"/>
        <v>3.049945555627969E-9</v>
      </c>
      <c r="AM675" s="13">
        <f t="shared" si="978"/>
        <v>4.5392872361854006E-3</v>
      </c>
      <c r="AN675" s="13">
        <f t="shared" si="979"/>
        <v>6.8910404377900707E-4</v>
      </c>
      <c r="AO675" s="13">
        <f t="shared" si="980"/>
        <v>5.2306051417846926E-5</v>
      </c>
      <c r="AP675" s="13">
        <f t="shared" si="981"/>
        <v>2.6468407682172376E-6</v>
      </c>
      <c r="AQ675" s="13">
        <f t="shared" si="982"/>
        <v>1.0045347329410191E-7</v>
      </c>
      <c r="AR675" s="13">
        <f t="shared" si="983"/>
        <v>1.8302845097486714E-7</v>
      </c>
      <c r="AS675" s="13">
        <f t="shared" si="984"/>
        <v>2.1023719324779818E-7</v>
      </c>
      <c r="AT675" s="13">
        <f t="shared" si="985"/>
        <v>1.207453737090891E-7</v>
      </c>
      <c r="AU675" s="13">
        <f t="shared" si="986"/>
        <v>4.6231734886108305E-8</v>
      </c>
      <c r="AV675" s="13">
        <f t="shared" si="987"/>
        <v>1.3276119272252366E-8</v>
      </c>
      <c r="AW675" s="13">
        <f t="shared" si="988"/>
        <v>1.4773305046683317E-11</v>
      </c>
      <c r="AX675" s="13">
        <f t="shared" si="989"/>
        <v>8.6901517477941035E-4</v>
      </c>
      <c r="AY675" s="13">
        <f t="shared" si="990"/>
        <v>1.3192420745532072E-4</v>
      </c>
      <c r="AZ675" s="13">
        <f t="shared" si="991"/>
        <v>1.0013632107823843E-5</v>
      </c>
      <c r="BA675" s="13">
        <f t="shared" si="992"/>
        <v>5.0671937533931053E-7</v>
      </c>
      <c r="BB675" s="13">
        <f t="shared" si="993"/>
        <v>1.9231123326144006E-8</v>
      </c>
      <c r="BC675" s="13">
        <f t="shared" si="994"/>
        <v>5.8389100142493642E-10</v>
      </c>
      <c r="BD675" s="13">
        <f t="shared" si="995"/>
        <v>4.6308902378610236E-9</v>
      </c>
      <c r="BE675" s="13">
        <f t="shared" si="996"/>
        <v>5.3193116188270621E-9</v>
      </c>
      <c r="BF675" s="13">
        <f t="shared" si="997"/>
        <v>3.0550363585445175E-9</v>
      </c>
      <c r="BG675" s="13">
        <f t="shared" si="998"/>
        <v>1.1697312009314691E-9</v>
      </c>
      <c r="BH675" s="13">
        <f t="shared" si="999"/>
        <v>3.3590543331973206E-10</v>
      </c>
      <c r="BI675" s="13">
        <f t="shared" si="1000"/>
        <v>7.7168128912944969E-11</v>
      </c>
      <c r="BJ675" s="14">
        <f t="shared" si="1001"/>
        <v>0.62922708432260821</v>
      </c>
      <c r="BK675" s="14">
        <f t="shared" si="1002"/>
        <v>0.32214863505573377</v>
      </c>
      <c r="BL675" s="14">
        <f t="shared" si="1003"/>
        <v>4.8404125970323009E-2</v>
      </c>
      <c r="BM675" s="14">
        <f t="shared" si="1004"/>
        <v>0.14280192197117555</v>
      </c>
      <c r="BN675" s="14">
        <f t="shared" si="1005"/>
        <v>0.85700483715648501</v>
      </c>
    </row>
    <row r="676" spans="1:66" x14ac:dyDescent="0.25">
      <c r="A676" t="s">
        <v>346</v>
      </c>
      <c r="B676" t="s">
        <v>232</v>
      </c>
      <c r="C676" t="s">
        <v>237</v>
      </c>
      <c r="D676" s="11">
        <v>44436</v>
      </c>
      <c r="E676" s="10">
        <f>VLOOKUP(A676,home!$A$2:$E$405,3,FALSE)</f>
        <v>1.4510000000000001</v>
      </c>
      <c r="F676" s="10">
        <f>VLOOKUP(B676,home!$B$2:$E$405,3,FALSE)</f>
        <v>0.45950000000000002</v>
      </c>
      <c r="G676" s="10">
        <f>VLOOKUP(C676,away!$B$2:$E$405,4,FALSE)</f>
        <v>0.22969999999999999</v>
      </c>
      <c r="H676" s="10">
        <f>VLOOKUP(A676,away!$A$2:$E$405,3,FALSE)</f>
        <v>1.0980000000000001</v>
      </c>
      <c r="I676" s="10">
        <f>VLOOKUP(C676,away!$B$2:$E$405,3,FALSE)</f>
        <v>0.91069999999999995</v>
      </c>
      <c r="J676" s="10">
        <f>VLOOKUP(B676,home!$B$2:$E$405,4,FALSE)</f>
        <v>1.2142999999999999</v>
      </c>
      <c r="K676" s="12">
        <f t="shared" si="950"/>
        <v>0.15314891465</v>
      </c>
      <c r="L676" s="12">
        <f t="shared" si="951"/>
        <v>1.21423758498</v>
      </c>
      <c r="M676" s="13">
        <f t="shared" si="952"/>
        <v>0.25477193676620363</v>
      </c>
      <c r="N676" s="13">
        <f t="shared" si="953"/>
        <v>3.901804559902252E-2</v>
      </c>
      <c r="O676" s="13">
        <f t="shared" si="954"/>
        <v>0.30935366121967234</v>
      </c>
      <c r="P676" s="13">
        <f t="shared" si="955"/>
        <v>4.7377177458796618E-2</v>
      </c>
      <c r="Q676" s="13">
        <f t="shared" si="956"/>
        <v>2.987785667627254E-3</v>
      </c>
      <c r="R676" s="13">
        <f t="shared" si="957"/>
        <v>0.18781442125204809</v>
      </c>
      <c r="S676" s="13">
        <f t="shared" si="958"/>
        <v>2.2025551287680723E-3</v>
      </c>
      <c r="T676" s="13">
        <f t="shared" si="959"/>
        <v>3.6278816534975732E-3</v>
      </c>
      <c r="U676" s="13">
        <f t="shared" si="960"/>
        <v>2.876357477036906E-2</v>
      </c>
      <c r="V676" s="13">
        <f t="shared" si="961"/>
        <v>4.5509479978639883E-5</v>
      </c>
      <c r="W676" s="13">
        <f t="shared" si="962"/>
        <v>1.5252537740131325E-4</v>
      </c>
      <c r="X676" s="13">
        <f t="shared" si="963"/>
        <v>1.8520204590393366E-4</v>
      </c>
      <c r="Y676" s="13">
        <f t="shared" si="964"/>
        <v>1.1243964247587378E-4</v>
      </c>
      <c r="Z676" s="13">
        <f t="shared" si="965"/>
        <v>7.6017109761834442E-2</v>
      </c>
      <c r="AA676" s="13">
        <f t="shared" si="966"/>
        <v>1.1641937854854865E-2</v>
      </c>
      <c r="AB676" s="13">
        <f t="shared" si="967"/>
        <v>8.9147507344688581E-4</v>
      </c>
      <c r="AC676" s="13">
        <f t="shared" si="968"/>
        <v>5.2893156531800632E-7</v>
      </c>
      <c r="AD676" s="13">
        <f t="shared" si="969"/>
        <v>5.8397740013981881E-6</v>
      </c>
      <c r="AE676" s="13">
        <f t="shared" si="970"/>
        <v>7.0908730802867273E-6</v>
      </c>
      <c r="AF676" s="13">
        <f t="shared" si="971"/>
        <v>4.3050023022035263E-6</v>
      </c>
      <c r="AG676" s="13">
        <f t="shared" si="972"/>
        <v>1.7424318662536504E-6</v>
      </c>
      <c r="AH676" s="13">
        <f t="shared" si="973"/>
        <v>2.3075707943592341E-2</v>
      </c>
      <c r="AI676" s="13">
        <f t="shared" si="974"/>
        <v>3.5340196263415505E-3</v>
      </c>
      <c r="AJ676" s="13">
        <f t="shared" si="975"/>
        <v>2.7061563506300352E-4</v>
      </c>
      <c r="AK676" s="13">
        <f t="shared" si="976"/>
        <v>1.3814830265739828E-5</v>
      </c>
      <c r="AL676" s="13">
        <f t="shared" si="977"/>
        <v>3.9343869582663475E-9</v>
      </c>
      <c r="AM676" s="13">
        <f t="shared" si="978"/>
        <v>1.7887101002308403E-7</v>
      </c>
      <c r="AN676" s="13">
        <f t="shared" si="979"/>
        <v>2.1719190323336292E-7</v>
      </c>
      <c r="AO676" s="13">
        <f t="shared" si="980"/>
        <v>1.3186128602964427E-7</v>
      </c>
      <c r="AP676" s="13">
        <f t="shared" si="981"/>
        <v>5.3370309833664104E-8</v>
      </c>
      <c r="AQ676" s="13">
        <f t="shared" si="982"/>
        <v>1.6201059030515649E-8</v>
      </c>
      <c r="AR676" s="13">
        <f t="shared" si="983"/>
        <v>5.6038783770262727E-3</v>
      </c>
      <c r="AS676" s="13">
        <f t="shared" si="984"/>
        <v>8.5822789127217719E-4</v>
      </c>
      <c r="AT676" s="13">
        <f t="shared" si="985"/>
        <v>6.5718335035346075E-5</v>
      </c>
      <c r="AU676" s="13">
        <f t="shared" si="986"/>
        <v>3.3548972277561078E-6</v>
      </c>
      <c r="AV676" s="13">
        <f t="shared" si="987"/>
        <v>1.284497172982854E-7</v>
      </c>
      <c r="AW676" s="13">
        <f t="shared" si="988"/>
        <v>2.0323203511095657E-11</v>
      </c>
      <c r="AX676" s="13">
        <f t="shared" si="989"/>
        <v>4.5656501745640989E-9</v>
      </c>
      <c r="AY676" s="13">
        <f t="shared" si="990"/>
        <v>5.5437840418262269E-9</v>
      </c>
      <c r="AZ676" s="13">
        <f t="shared" si="991"/>
        <v>3.3657354732988719E-9</v>
      </c>
      <c r="BA676" s="13">
        <f t="shared" si="992"/>
        <v>1.3622675042599801E-9</v>
      </c>
      <c r="BB676" s="13">
        <f t="shared" si="993"/>
        <v>4.1352910111734222E-10</v>
      </c>
      <c r="BC676" s="13">
        <f t="shared" si="994"/>
        <v>1.0042451541193436E-10</v>
      </c>
      <c r="BD676" s="13">
        <f t="shared" si="995"/>
        <v>1.1340732911736702E-3</v>
      </c>
      <c r="BE676" s="13">
        <f t="shared" si="996"/>
        <v>1.7368209367680105E-4</v>
      </c>
      <c r="BF676" s="13">
        <f t="shared" si="997"/>
        <v>1.3299612070370854E-5</v>
      </c>
      <c r="BG676" s="13">
        <f t="shared" si="998"/>
        <v>6.7894038461444546E-7</v>
      </c>
      <c r="BH676" s="13">
        <f t="shared" si="999"/>
        <v>2.5994745753938961E-8</v>
      </c>
      <c r="BI676" s="13">
        <f t="shared" si="1000"/>
        <v>7.9621341976368961E-10</v>
      </c>
      <c r="BJ676" s="14">
        <f t="shared" si="1001"/>
        <v>4.6103470914137586E-2</v>
      </c>
      <c r="BK676" s="14">
        <f t="shared" si="1002"/>
        <v>0.3043977172434833</v>
      </c>
      <c r="BL676" s="14">
        <f t="shared" si="1003"/>
        <v>0.57321229688419761</v>
      </c>
      <c r="BM676" s="14">
        <f t="shared" si="1004"/>
        <v>0.1584075613168214</v>
      </c>
      <c r="BN676" s="14">
        <f t="shared" si="1005"/>
        <v>0.84132302796337044</v>
      </c>
    </row>
    <row r="677" spans="1:66" x14ac:dyDescent="0.25">
      <c r="A677" t="s">
        <v>347</v>
      </c>
      <c r="B677" t="s">
        <v>249</v>
      </c>
      <c r="C677" t="s">
        <v>250</v>
      </c>
      <c r="D677" s="11">
        <v>44436</v>
      </c>
      <c r="E677" s="10">
        <f>VLOOKUP(A677,home!$A$2:$E$405,3,FALSE)</f>
        <v>1.1607000000000001</v>
      </c>
      <c r="F677" s="10">
        <f>VLOOKUP(B677,home!$B$2:$E$405,3,FALSE)</f>
        <v>1.2923</v>
      </c>
      <c r="G677" s="10">
        <f>VLOOKUP(C677,away!$B$2:$E$405,4,FALSE)</f>
        <v>0.6462</v>
      </c>
      <c r="H677" s="10">
        <f>VLOOKUP(A677,away!$A$2:$E$405,3,FALSE)</f>
        <v>0.83930000000000005</v>
      </c>
      <c r="I677" s="10">
        <f>VLOOKUP(C677,away!$B$2:$E$405,3,FALSE)</f>
        <v>1.7871999999999999</v>
      </c>
      <c r="J677" s="10">
        <f>VLOOKUP(B677,home!$B$2:$E$405,4,FALSE)</f>
        <v>1.7871999999999999</v>
      </c>
      <c r="K677" s="12">
        <f t="shared" si="950"/>
        <v>0.96928230058200004</v>
      </c>
      <c r="L677" s="12">
        <f t="shared" si="951"/>
        <v>2.6807945669120001</v>
      </c>
      <c r="M677" s="13">
        <f t="shared" si="952"/>
        <v>2.5989130982603657E-2</v>
      </c>
      <c r="N677" s="13">
        <f t="shared" si="953"/>
        <v>2.5190804668945008E-2</v>
      </c>
      <c r="O677" s="13">
        <f t="shared" si="954"/>
        <v>6.9671521136928219E-2</v>
      </c>
      <c r="P677" s="13">
        <f t="shared" si="955"/>
        <v>6.753137229264923E-2</v>
      </c>
      <c r="Q677" s="13">
        <f t="shared" si="956"/>
        <v>1.2208500551513402E-2</v>
      </c>
      <c r="R677" s="13">
        <f t="shared" si="957"/>
        <v>9.3387517666185901E-2</v>
      </c>
      <c r="S677" s="13">
        <f t="shared" si="958"/>
        <v>4.386916829559484E-2</v>
      </c>
      <c r="T677" s="13">
        <f t="shared" si="959"/>
        <v>3.2728481948639289E-2</v>
      </c>
      <c r="U677" s="13">
        <f t="shared" si="960"/>
        <v>9.051886796912284E-2</v>
      </c>
      <c r="V677" s="13">
        <f t="shared" si="961"/>
        <v>1.2665744077235546E-2</v>
      </c>
      <c r="W677" s="13">
        <f t="shared" si="962"/>
        <v>3.9444945004091765E-3</v>
      </c>
      <c r="X677" s="13">
        <f t="shared" si="963"/>
        <v>1.0574379425911185E-2</v>
      </c>
      <c r="Y677" s="13">
        <f t="shared" si="964"/>
        <v>1.4173869456724372E-2</v>
      </c>
      <c r="Z677" s="13">
        <f t="shared" si="965"/>
        <v>8.3450916658969851E-2</v>
      </c>
      <c r="AA677" s="13">
        <f t="shared" si="966"/>
        <v>8.0887496484883054E-2</v>
      </c>
      <c r="AB677" s="13">
        <f t="shared" si="967"/>
        <v>3.9201409340592942E-2</v>
      </c>
      <c r="AC677" s="13">
        <f t="shared" si="968"/>
        <v>2.056953826235441E-3</v>
      </c>
      <c r="AD677" s="13">
        <f t="shared" si="969"/>
        <v>9.5583217599741303E-4</v>
      </c>
      <c r="AE677" s="13">
        <f t="shared" si="970"/>
        <v>2.5623897042935397E-3</v>
      </c>
      <c r="AF677" s="13">
        <f t="shared" si="971"/>
        <v>3.4346201987906846E-3</v>
      </c>
      <c r="AG677" s="13">
        <f t="shared" si="972"/>
        <v>3.069170389441427E-3</v>
      </c>
      <c r="AH677" s="13">
        <f t="shared" si="973"/>
        <v>5.5928690995798128E-2</v>
      </c>
      <c r="AI677" s="13">
        <f t="shared" si="974"/>
        <v>5.4210690276946999E-2</v>
      </c>
      <c r="AJ677" s="13">
        <f t="shared" si="975"/>
        <v>2.6272731293888723E-2</v>
      </c>
      <c r="AK677" s="13">
        <f t="shared" si="976"/>
        <v>8.4885644770377241E-3</v>
      </c>
      <c r="AL677" s="13">
        <f t="shared" si="977"/>
        <v>2.1379539734710853E-4</v>
      </c>
      <c r="AM677" s="13">
        <f t="shared" si="978"/>
        <v>1.8529424210421441E-4</v>
      </c>
      <c r="AN677" s="13">
        <f t="shared" si="979"/>
        <v>4.9673579751305472E-4</v>
      </c>
      <c r="AO677" s="13">
        <f t="shared" si="980"/>
        <v>6.6582331358184849E-4</v>
      </c>
      <c r="AP677" s="13">
        <f t="shared" si="981"/>
        <v>5.9497850719118805E-4</v>
      </c>
      <c r="AQ677" s="13">
        <f t="shared" si="982"/>
        <v>3.9875378737688733E-4</v>
      </c>
      <c r="AR677" s="13">
        <f t="shared" si="983"/>
        <v>2.9986666191207149E-2</v>
      </c>
      <c r="AS677" s="13">
        <f t="shared" si="984"/>
        <v>2.9065544792597747E-2</v>
      </c>
      <c r="AT677" s="13">
        <f t="shared" si="985"/>
        <v>1.4086359062119157E-2</v>
      </c>
      <c r="AU677" s="13">
        <f t="shared" si="986"/>
        <v>4.5512195061849876E-3</v>
      </c>
      <c r="AV677" s="13">
        <f t="shared" si="987"/>
        <v>1.1028541283521643E-3</v>
      </c>
      <c r="AW677" s="13">
        <f t="shared" si="988"/>
        <v>1.54315541694534E-5</v>
      </c>
      <c r="AX677" s="13">
        <f t="shared" si="989"/>
        <v>2.993373821189516E-5</v>
      </c>
      <c r="AY677" s="13">
        <f t="shared" si="990"/>
        <v>8.0246202765814681E-5</v>
      </c>
      <c r="AZ677" s="13">
        <f t="shared" si="991"/>
        <v>1.0756179219495737E-4</v>
      </c>
      <c r="BA677" s="13">
        <f t="shared" si="992"/>
        <v>9.6117022707853096E-5</v>
      </c>
      <c r="BB677" s="13">
        <f t="shared" si="993"/>
        <v>6.4417498065742488E-5</v>
      </c>
      <c r="BC677" s="13">
        <f t="shared" si="994"/>
        <v>3.4538015765741354E-5</v>
      </c>
      <c r="BD677" s="13">
        <f t="shared" si="995"/>
        <v>1.3398015300865313E-2</v>
      </c>
      <c r="BE677" s="13">
        <f t="shared" si="996"/>
        <v>1.2986459094055568E-2</v>
      </c>
      <c r="BF677" s="13">
        <f t="shared" si="997"/>
        <v>6.2937724735501075E-3</v>
      </c>
      <c r="BG677" s="13">
        <f t="shared" si="998"/>
        <v>2.0334807541674384E-3</v>
      </c>
      <c r="BH677" s="13">
        <f t="shared" si="999"/>
        <v>4.927542258971586E-4</v>
      </c>
      <c r="BI677" s="13">
        <f t="shared" si="1000"/>
        <v>9.5523589939820112E-5</v>
      </c>
      <c r="BJ677" s="14">
        <f t="shared" si="1001"/>
        <v>0.11159694293814469</v>
      </c>
      <c r="BK677" s="14">
        <f t="shared" si="1002"/>
        <v>0.15240641107443165</v>
      </c>
      <c r="BL677" s="14">
        <f t="shared" si="1003"/>
        <v>0.63266013876032112</v>
      </c>
      <c r="BM677" s="14">
        <f t="shared" si="1004"/>
        <v>0.68607074748444563</v>
      </c>
      <c r="BN677" s="14">
        <f t="shared" si="1005"/>
        <v>0.29397884729882545</v>
      </c>
    </row>
    <row r="678" spans="1:66" x14ac:dyDescent="0.25">
      <c r="A678" t="s">
        <v>347</v>
      </c>
      <c r="B678" t="s">
        <v>323</v>
      </c>
      <c r="C678" t="s">
        <v>258</v>
      </c>
      <c r="D678" s="11">
        <v>44436</v>
      </c>
      <c r="E678" s="10">
        <f>VLOOKUP(A678,home!$A$2:$E$405,3,FALSE)</f>
        <v>1.1607000000000001</v>
      </c>
      <c r="F678" s="10">
        <f>VLOOKUP(B678,home!$B$2:$E$405,3,FALSE)</f>
        <v>0.6462</v>
      </c>
      <c r="G678" s="10">
        <f>VLOOKUP(C678,away!$B$2:$E$405,4,FALSE)</f>
        <v>1.7231000000000001</v>
      </c>
      <c r="H678" s="10">
        <f>VLOOKUP(A678,away!$A$2:$E$405,3,FALSE)</f>
        <v>0.83930000000000005</v>
      </c>
      <c r="I678" s="10">
        <f>VLOOKUP(C678,away!$B$2:$E$405,3,FALSE)</f>
        <v>1.1915</v>
      </c>
      <c r="J678" s="10">
        <f>VLOOKUP(B678,home!$B$2:$E$405,4,FALSE)</f>
        <v>0.59570000000000001</v>
      </c>
      <c r="K678" s="12">
        <f t="shared" si="950"/>
        <v>1.2924014022540002</v>
      </c>
      <c r="L678" s="12">
        <f t="shared" si="951"/>
        <v>0.59571545841500007</v>
      </c>
      <c r="M678" s="13">
        <f t="shared" si="952"/>
        <v>0.15135656613608048</v>
      </c>
      <c r="N678" s="13">
        <f t="shared" si="953"/>
        <v>0.19561343831462069</v>
      </c>
      <c r="O678" s="13">
        <f t="shared" si="954"/>
        <v>9.0165446179875444E-2</v>
      </c>
      <c r="P678" s="13">
        <f t="shared" si="955"/>
        <v>0.1165299490777286</v>
      </c>
      <c r="Q678" s="13">
        <f t="shared" si="956"/>
        <v>0.12640554098877113</v>
      </c>
      <c r="R678" s="13">
        <f t="shared" si="957"/>
        <v>2.6856475052118755E-2</v>
      </c>
      <c r="S678" s="13">
        <f t="shared" si="958"/>
        <v>2.242920373181782E-2</v>
      </c>
      <c r="T678" s="13">
        <f t="shared" si="959"/>
        <v>7.5301734796321865E-2</v>
      </c>
      <c r="U678" s="13">
        <f t="shared" si="960"/>
        <v>3.4709346016957847E-2</v>
      </c>
      <c r="V678" s="13">
        <f t="shared" si="961"/>
        <v>1.918702479586332E-3</v>
      </c>
      <c r="W678" s="13">
        <f t="shared" si="962"/>
        <v>5.4455566142187786E-2</v>
      </c>
      <c r="X678" s="13">
        <f t="shared" si="963"/>
        <v>3.244002254764175E-2</v>
      </c>
      <c r="Y678" s="13">
        <f t="shared" si="964"/>
        <v>9.6625114514806709E-3</v>
      </c>
      <c r="Z678" s="13">
        <f t="shared" si="965"/>
        <v>5.3329391156946458E-3</v>
      </c>
      <c r="AA678" s="13">
        <f t="shared" si="966"/>
        <v>6.8922979912589676E-3</v>
      </c>
      <c r="AB678" s="13">
        <f t="shared" si="967"/>
        <v>4.4538077943277613E-3</v>
      </c>
      <c r="AC678" s="13">
        <f t="shared" si="968"/>
        <v>9.2325983912256649E-5</v>
      </c>
      <c r="AD678" s="13">
        <f t="shared" si="969"/>
        <v>1.7594612510674731E-2</v>
      </c>
      <c r="AE678" s="13">
        <f t="shared" si="970"/>
        <v>1.0481382657430892E-2</v>
      </c>
      <c r="AF678" s="13">
        <f t="shared" si="971"/>
        <v>3.1219608372972376E-3</v>
      </c>
      <c r="AG678" s="13">
        <f t="shared" si="972"/>
        <v>6.1993344378140055E-4</v>
      </c>
      <c r="AH678" s="13">
        <f t="shared" si="973"/>
        <v>7.9422856750133012E-4</v>
      </c>
      <c r="AI678" s="13">
        <f t="shared" si="974"/>
        <v>1.0264621143489048E-3</v>
      </c>
      <c r="AJ678" s="13">
        <f t="shared" si="975"/>
        <v>6.633005379725655E-4</v>
      </c>
      <c r="AK678" s="13">
        <f t="shared" si="976"/>
        <v>2.8575018179719224E-4</v>
      </c>
      <c r="AL678" s="13">
        <f t="shared" si="977"/>
        <v>2.8432839033025044E-6</v>
      </c>
      <c r="AM678" s="13">
        <f t="shared" si="978"/>
        <v>4.5478603761823595E-3</v>
      </c>
      <c r="AN678" s="13">
        <f t="shared" si="979"/>
        <v>2.7092307288048884E-3</v>
      </c>
      <c r="AO678" s="13">
        <f t="shared" si="980"/>
        <v>8.0696531278100442E-4</v>
      </c>
      <c r="AP678" s="13">
        <f t="shared" si="981"/>
        <v>1.6024057040944667E-4</v>
      </c>
      <c r="AQ678" s="13">
        <f t="shared" si="982"/>
        <v>2.3864446214536146E-5</v>
      </c>
      <c r="AR678" s="13">
        <f t="shared" si="983"/>
        <v>9.4626847035068792E-5</v>
      </c>
      <c r="AS678" s="13">
        <f t="shared" si="984"/>
        <v>1.2229586979899769E-4</v>
      </c>
      <c r="AT678" s="13">
        <f t="shared" si="985"/>
        <v>7.9027676809048639E-5</v>
      </c>
      <c r="AU678" s="13">
        <f t="shared" si="986"/>
        <v>3.4045160108296809E-5</v>
      </c>
      <c r="AV678" s="13">
        <f t="shared" si="987"/>
        <v>1.1000003165981184E-5</v>
      </c>
      <c r="AW678" s="13">
        <f t="shared" si="988"/>
        <v>6.0807061417158346E-8</v>
      </c>
      <c r="AX678" s="13">
        <f t="shared" si="989"/>
        <v>9.7961018790558053E-4</v>
      </c>
      <c r="AY678" s="13">
        <f t="shared" si="990"/>
        <v>5.8356893215617725E-4</v>
      </c>
      <c r="AZ678" s="13">
        <f t="shared" si="991"/>
        <v>1.7382051696808459E-4</v>
      </c>
      <c r="BA678" s="13">
        <f t="shared" si="992"/>
        <v>3.4515856315858273E-5</v>
      </c>
      <c r="BB678" s="13">
        <f t="shared" si="993"/>
        <v>5.1404072919469458E-6</v>
      </c>
      <c r="BC678" s="13">
        <f t="shared" si="994"/>
        <v>6.1244401727239707E-7</v>
      </c>
      <c r="BD678" s="13">
        <f t="shared" si="995"/>
        <v>9.3951125933103456E-6</v>
      </c>
      <c r="BE678" s="13">
        <f t="shared" si="996"/>
        <v>1.2142256689928505E-5</v>
      </c>
      <c r="BF678" s="13">
        <f t="shared" si="997"/>
        <v>7.8463347862958105E-6</v>
      </c>
      <c r="BG678" s="13">
        <f t="shared" si="998"/>
        <v>3.38020469345435E-6</v>
      </c>
      <c r="BH678" s="13">
        <f t="shared" si="999"/>
        <v>1.0921453214314884E-6</v>
      </c>
      <c r="BI678" s="13">
        <f t="shared" si="1000"/>
        <v>2.8229802897664024E-7</v>
      </c>
      <c r="BJ678" s="14">
        <f t="shared" si="1001"/>
        <v>0.53572213346925535</v>
      </c>
      <c r="BK678" s="14">
        <f t="shared" si="1002"/>
        <v>0.29291315962518494</v>
      </c>
      <c r="BL678" s="14">
        <f t="shared" si="1003"/>
        <v>0.16622224834518956</v>
      </c>
      <c r="BM678" s="14">
        <f t="shared" si="1004"/>
        <v>0.29267955668103485</v>
      </c>
      <c r="BN678" s="14">
        <f t="shared" si="1005"/>
        <v>0.70692741574919504</v>
      </c>
    </row>
    <row r="679" spans="1:66" x14ac:dyDescent="0.25">
      <c r="A679" t="s">
        <v>349</v>
      </c>
      <c r="B679" t="s">
        <v>274</v>
      </c>
      <c r="C679" t="s">
        <v>286</v>
      </c>
      <c r="D679" s="11">
        <v>44436</v>
      </c>
      <c r="E679" s="10">
        <f>VLOOKUP(A679,home!$A$2:$E$405,3,FALSE)</f>
        <v>1.4559</v>
      </c>
      <c r="F679" s="10">
        <f>VLOOKUP(B679,home!$B$2:$E$405,3,FALSE)</f>
        <v>1.1677</v>
      </c>
      <c r="G679" s="10">
        <f>VLOOKUP(C679,away!$B$2:$E$405,4,FALSE)</f>
        <v>1.5264</v>
      </c>
      <c r="H679" s="10">
        <f>VLOOKUP(A679,away!$A$2:$E$405,3,FALSE)</f>
        <v>1.0662</v>
      </c>
      <c r="I679" s="10">
        <f>VLOOKUP(C679,away!$B$2:$E$405,3,FALSE)</f>
        <v>0.62529999999999997</v>
      </c>
      <c r="J679" s="10">
        <f>VLOOKUP(B679,home!$B$2:$E$405,4,FALSE)</f>
        <v>0.46899999999999997</v>
      </c>
      <c r="K679" s="12">
        <f t="shared" si="950"/>
        <v>2.5949630819519998</v>
      </c>
      <c r="L679" s="12">
        <f t="shared" si="951"/>
        <v>0.31267988933999996</v>
      </c>
      <c r="M679" s="13">
        <f t="shared" si="952"/>
        <v>5.4604282169596827E-2</v>
      </c>
      <c r="N679" s="13">
        <f t="shared" si="953"/>
        <v>0.14169609634659361</v>
      </c>
      <c r="O679" s="13">
        <f t="shared" si="954"/>
        <v>1.7073660906279667E-2</v>
      </c>
      <c r="P679" s="13">
        <f t="shared" si="955"/>
        <v>4.4305519725562854E-2</v>
      </c>
      <c r="Q679" s="13">
        <f t="shared" si="956"/>
        <v>0.18384806943806203</v>
      </c>
      <c r="R679" s="13">
        <f t="shared" si="957"/>
        <v>2.6692952014021045E-3</v>
      </c>
      <c r="S679" s="13">
        <f t="shared" si="958"/>
        <v>8.9872945864180268E-3</v>
      </c>
      <c r="T679" s="13">
        <f t="shared" si="959"/>
        <v>5.7485594007265869E-2</v>
      </c>
      <c r="U679" s="13">
        <f t="shared" si="960"/>
        <v>6.9267225024700896E-3</v>
      </c>
      <c r="V679" s="13">
        <f t="shared" si="961"/>
        <v>8.1024731589375272E-4</v>
      </c>
      <c r="W679" s="13">
        <f t="shared" si="962"/>
        <v>0.15902631762663957</v>
      </c>
      <c r="X679" s="13">
        <f t="shared" si="963"/>
        <v>4.9724331397645344E-2</v>
      </c>
      <c r="Y679" s="13">
        <f t="shared" si="964"/>
        <v>7.7738992194606154E-3</v>
      </c>
      <c r="Z679" s="13">
        <f t="shared" si="965"/>
        <v>2.7821164273006773E-4</v>
      </c>
      <c r="AA679" s="13">
        <f t="shared" si="966"/>
        <v>7.2194894185374531E-4</v>
      </c>
      <c r="AB679" s="13">
        <f t="shared" si="967"/>
        <v>9.3671542558239015E-4</v>
      </c>
      <c r="AC679" s="13">
        <f t="shared" si="968"/>
        <v>4.1089300841618475E-5</v>
      </c>
      <c r="AD679" s="13">
        <f t="shared" si="969"/>
        <v>0.10316685582497556</v>
      </c>
      <c r="AE679" s="13">
        <f t="shared" si="970"/>
        <v>3.2258201062909088E-2</v>
      </c>
      <c r="AF679" s="13">
        <f t="shared" si="971"/>
        <v>5.0432453693289416E-3</v>
      </c>
      <c r="AG679" s="13">
        <f t="shared" si="972"/>
        <v>5.2564046799874703E-4</v>
      </c>
      <c r="AH679" s="13">
        <f t="shared" si="973"/>
        <v>2.1747796415484285E-5</v>
      </c>
      <c r="AI679" s="13">
        <f t="shared" si="974"/>
        <v>5.6434728811989751E-5</v>
      </c>
      <c r="AJ679" s="13">
        <f t="shared" si="975"/>
        <v>7.3223018903543133E-5</v>
      </c>
      <c r="AK679" s="13">
        <f t="shared" si="976"/>
        <v>6.33370102679226E-5</v>
      </c>
      <c r="AL679" s="13">
        <f t="shared" si="977"/>
        <v>1.3335824639493518E-6</v>
      </c>
      <c r="AM679" s="13">
        <f t="shared" si="978"/>
        <v>5.3542836429375247E-2</v>
      </c>
      <c r="AN679" s="13">
        <f t="shared" si="979"/>
        <v>1.6741768169686769E-2</v>
      </c>
      <c r="AO679" s="13">
        <f t="shared" si="980"/>
        <v>2.6174071093267963E-3</v>
      </c>
      <c r="AP679" s="13">
        <f t="shared" si="981"/>
        <v>2.7280352176734402E-4</v>
      </c>
      <c r="AQ679" s="13">
        <f t="shared" si="982"/>
        <v>2.1325043749443839E-5</v>
      </c>
      <c r="AR679" s="13">
        <f t="shared" si="983"/>
        <v>1.3600197153164951E-6</v>
      </c>
      <c r="AS679" s="13">
        <f t="shared" si="984"/>
        <v>3.5292009519731733E-6</v>
      </c>
      <c r="AT679" s="13">
        <f t="shared" si="985"/>
        <v>4.5790730895801193E-6</v>
      </c>
      <c r="AU679" s="13">
        <f t="shared" si="986"/>
        <v>3.9608418723400978E-6</v>
      </c>
      <c r="AV679" s="13">
        <f t="shared" si="987"/>
        <v>2.5695596080430474E-6</v>
      </c>
      <c r="AW679" s="13">
        <f t="shared" si="988"/>
        <v>3.0057199125610172E-8</v>
      </c>
      <c r="AX679" s="13">
        <f t="shared" si="989"/>
        <v>2.3156947306203914E-2</v>
      </c>
      <c r="AY679" s="13">
        <f t="shared" si="990"/>
        <v>7.2407117211560493E-3</v>
      </c>
      <c r="AZ679" s="13">
        <f t="shared" si="991"/>
        <v>1.1320124698569569E-3</v>
      </c>
      <c r="BA679" s="13">
        <f t="shared" si="992"/>
        <v>1.1798584460212449E-4</v>
      </c>
      <c r="BB679" s="13">
        <f t="shared" si="993"/>
        <v>9.2229502084696733E-6</v>
      </c>
      <c r="BC679" s="13">
        <f t="shared" si="994"/>
        <v>5.7676621011452559E-7</v>
      </c>
      <c r="BD679" s="13">
        <f t="shared" si="995"/>
        <v>7.0875135680896664E-8</v>
      </c>
      <c r="BE679" s="13">
        <f t="shared" si="996"/>
        <v>1.8391836052026574E-7</v>
      </c>
      <c r="BF679" s="13">
        <f t="shared" si="997"/>
        <v>2.3863067782161395E-7</v>
      </c>
      <c r="BG679" s="13">
        <f t="shared" si="998"/>
        <v>2.0641259972275668E-7</v>
      </c>
      <c r="BH679" s="13">
        <f t="shared" si="999"/>
        <v>1.339082689825723E-7</v>
      </c>
      <c r="BI679" s="13">
        <f t="shared" si="1000"/>
        <v>6.9497402875574642E-8</v>
      </c>
      <c r="BJ679" s="14">
        <f t="shared" si="1001"/>
        <v>0.84540184809302255</v>
      </c>
      <c r="BK679" s="14">
        <f t="shared" si="1002"/>
        <v>0.11599047840193309</v>
      </c>
      <c r="BL679" s="14">
        <f t="shared" si="1003"/>
        <v>2.8559987469669791E-2</v>
      </c>
      <c r="BM679" s="14">
        <f t="shared" si="1004"/>
        <v>0.53879292015590152</v>
      </c>
      <c r="BN679" s="14">
        <f t="shared" si="1005"/>
        <v>0.44419692378749703</v>
      </c>
    </row>
    <row r="680" spans="1:66" x14ac:dyDescent="0.25">
      <c r="A680" t="s">
        <v>349</v>
      </c>
      <c r="B680" t="s">
        <v>275</v>
      </c>
      <c r="C680" t="s">
        <v>284</v>
      </c>
      <c r="D680" s="11">
        <v>44436</v>
      </c>
      <c r="E680" s="10">
        <f>VLOOKUP(A680,home!$A$2:$E$405,3,FALSE)</f>
        <v>1.4559</v>
      </c>
      <c r="F680" s="10">
        <f>VLOOKUP(B680,home!$B$2:$E$405,3,FALSE)</f>
        <v>1.0303</v>
      </c>
      <c r="G680" s="10">
        <f>VLOOKUP(C680,away!$B$2:$E$405,4,FALSE)</f>
        <v>0.96160000000000001</v>
      </c>
      <c r="H680" s="10">
        <f>VLOOKUP(A680,away!$A$2:$E$405,3,FALSE)</f>
        <v>1.0662</v>
      </c>
      <c r="I680" s="10">
        <f>VLOOKUP(C680,away!$B$2:$E$405,3,FALSE)</f>
        <v>0.93789999999999996</v>
      </c>
      <c r="J680" s="10">
        <f>VLOOKUP(B680,home!$B$2:$E$405,4,FALSE)</f>
        <v>1.1724000000000001</v>
      </c>
      <c r="K680" s="12">
        <f t="shared" si="950"/>
        <v>1.4424132412320001</v>
      </c>
      <c r="L680" s="12">
        <f t="shared" si="951"/>
        <v>1.1723870801520002</v>
      </c>
      <c r="M680" s="13">
        <f t="shared" si="952"/>
        <v>7.3182400197518441E-2</v>
      </c>
      <c r="N680" s="13">
        <f t="shared" si="953"/>
        <v>0.10555926307003995</v>
      </c>
      <c r="O680" s="13">
        <f t="shared" si="954"/>
        <v>8.5798100486083814E-2</v>
      </c>
      <c r="P680" s="13">
        <f t="shared" si="955"/>
        <v>0.12375631621368098</v>
      </c>
      <c r="Q680" s="13">
        <f t="shared" si="956"/>
        <v>7.6130039393458873E-2</v>
      </c>
      <c r="R680" s="13">
        <f t="shared" si="957"/>
        <v>5.0294292255733869E-2</v>
      </c>
      <c r="S680" s="13">
        <f t="shared" si="958"/>
        <v>5.2320044715136141E-2</v>
      </c>
      <c r="T680" s="13">
        <f t="shared" si="959"/>
        <v>8.9253874596353991E-2</v>
      </c>
      <c r="U680" s="13">
        <f t="shared" si="960"/>
        <v>7.2545153108062574E-2</v>
      </c>
      <c r="V680" s="13">
        <f t="shared" si="961"/>
        <v>9.8307425170298026E-3</v>
      </c>
      <c r="W680" s="13">
        <f t="shared" si="962"/>
        <v>3.6603658958879605E-2</v>
      </c>
      <c r="X680" s="13">
        <f t="shared" si="963"/>
        <v>4.2913656849680459E-2</v>
      </c>
      <c r="Y680" s="13">
        <f t="shared" si="964"/>
        <v>2.5155708426320887E-2</v>
      </c>
      <c r="Z680" s="13">
        <f t="shared" si="965"/>
        <v>1.9654792815337059E-2</v>
      </c>
      <c r="AA680" s="13">
        <f t="shared" si="966"/>
        <v>2.8350333410513753E-2</v>
      </c>
      <c r="AB680" s="13">
        <f t="shared" si="967"/>
        <v>2.0446448152333509E-2</v>
      </c>
      <c r="AC680" s="13">
        <f t="shared" si="968"/>
        <v>1.0390275498866404E-3</v>
      </c>
      <c r="AD680" s="13">
        <f t="shared" si="969"/>
        <v>1.3199400589957071E-2</v>
      </c>
      <c r="AE680" s="13">
        <f t="shared" si="970"/>
        <v>1.5474806717416358E-2</v>
      </c>
      <c r="AF680" s="13">
        <f t="shared" si="971"/>
        <v>9.0712317316741647E-3</v>
      </c>
      <c r="AG680" s="13">
        <f t="shared" si="972"/>
        <v>3.544998294426548E-3</v>
      </c>
      <c r="AH680" s="13">
        <f t="shared" si="973"/>
        <v>5.7607562899413822E-3</v>
      </c>
      <c r="AI680" s="13">
        <f t="shared" si="974"/>
        <v>8.309391152121981E-3</v>
      </c>
      <c r="AJ680" s="13">
        <f t="shared" si="975"/>
        <v>5.9927879121983874E-3</v>
      </c>
      <c r="AK680" s="13">
        <f t="shared" si="976"/>
        <v>2.8813588788166745E-3</v>
      </c>
      <c r="AL680" s="13">
        <f t="shared" si="977"/>
        <v>7.0282593449487593E-5</v>
      </c>
      <c r="AM680" s="13">
        <f t="shared" si="978"/>
        <v>3.8077980374559084E-3</v>
      </c>
      <c r="AN680" s="13">
        <f t="shared" si="979"/>
        <v>4.464213222941449E-3</v>
      </c>
      <c r="AO680" s="13">
        <f t="shared" si="980"/>
        <v>2.6168929528101385E-3</v>
      </c>
      <c r="AP680" s="13">
        <f t="shared" si="981"/>
        <v>1.0226704960051413E-3</v>
      </c>
      <c r="AQ680" s="13">
        <f t="shared" si="982"/>
        <v>2.9974141919226642E-4</v>
      </c>
      <c r="AR680" s="13">
        <f t="shared" si="983"/>
        <v>1.3507672492463296E-3</v>
      </c>
      <c r="AS680" s="13">
        <f t="shared" si="984"/>
        <v>1.948364566135431E-3</v>
      </c>
      <c r="AT680" s="13">
        <f t="shared" si="985"/>
        <v>1.4051734244704939E-3</v>
      </c>
      <c r="AU680" s="13">
        <f t="shared" si="986"/>
        <v>6.7561358456118444E-4</v>
      </c>
      <c r="AV680" s="13">
        <f t="shared" si="987"/>
        <v>2.4362849508181709E-4</v>
      </c>
      <c r="AW680" s="13">
        <f t="shared" si="988"/>
        <v>3.3014597148801348E-6</v>
      </c>
      <c r="AX680" s="13">
        <f t="shared" si="989"/>
        <v>9.1540305152727037E-4</v>
      </c>
      <c r="AY680" s="13">
        <f t="shared" si="990"/>
        <v>1.0732067107422874E-3</v>
      </c>
      <c r="AZ680" s="13">
        <f t="shared" si="991"/>
        <v>6.2910684100334156E-4</v>
      </c>
      <c r="BA680" s="13">
        <f t="shared" si="992"/>
        <v>2.4585224414251866E-4</v>
      </c>
      <c r="BB680" s="13">
        <f t="shared" si="993"/>
        <v>7.2058498664766062E-5</v>
      </c>
      <c r="BC680" s="13">
        <f t="shared" si="994"/>
        <v>1.6896090569944379E-5</v>
      </c>
      <c r="BD680" s="13">
        <f t="shared" si="995"/>
        <v>2.6393701188480857E-4</v>
      </c>
      <c r="BE680" s="13">
        <f t="shared" si="996"/>
        <v>3.8070624079385564E-4</v>
      </c>
      <c r="BF680" s="13">
        <f t="shared" si="997"/>
        <v>2.7456786137035788E-4</v>
      </c>
      <c r="BG680" s="13">
        <f t="shared" si="998"/>
        <v>1.3201343961911875E-4</v>
      </c>
      <c r="BH680" s="13">
        <f t="shared" si="999"/>
        <v>4.7604483331799517E-5</v>
      </c>
      <c r="BI680" s="13">
        <f t="shared" si="1000"/>
        <v>1.3733067419959124E-5</v>
      </c>
      <c r="BJ680" s="14">
        <f t="shared" si="1001"/>
        <v>0.43207047819326294</v>
      </c>
      <c r="BK680" s="14">
        <f t="shared" si="1002"/>
        <v>0.2612720204974438</v>
      </c>
      <c r="BL680" s="14">
        <f t="shared" si="1003"/>
        <v>0.28711473106972107</v>
      </c>
      <c r="BM680" s="14">
        <f t="shared" si="1004"/>
        <v>0.48432170570822153</v>
      </c>
      <c r="BN680" s="14">
        <f t="shared" si="1005"/>
        <v>0.51472041161651594</v>
      </c>
    </row>
    <row r="681" spans="1:66" x14ac:dyDescent="0.25">
      <c r="A681" t="s">
        <v>349</v>
      </c>
      <c r="B681" t="s">
        <v>289</v>
      </c>
      <c r="C681" t="s">
        <v>280</v>
      </c>
      <c r="D681" s="11">
        <v>44436</v>
      </c>
      <c r="E681" s="10">
        <f>VLOOKUP(A681,home!$A$2:$E$405,3,FALSE)</f>
        <v>1.4559</v>
      </c>
      <c r="F681" s="10">
        <f>VLOOKUP(B681,home!$B$2:$E$405,3,FALSE)</f>
        <v>0.76319999999999999</v>
      </c>
      <c r="G681" s="10">
        <f>VLOOKUP(C681,away!$B$2:$E$405,4,FALSE)</f>
        <v>0.76319999999999999</v>
      </c>
      <c r="H681" s="10">
        <f>VLOOKUP(A681,away!$A$2:$E$405,3,FALSE)</f>
        <v>1.0662</v>
      </c>
      <c r="I681" s="10">
        <f>VLOOKUP(C681,away!$B$2:$E$405,3,FALSE)</f>
        <v>0.72950000000000004</v>
      </c>
      <c r="J681" s="10">
        <f>VLOOKUP(B681,home!$B$2:$E$405,4,FALSE)</f>
        <v>1.1463000000000001</v>
      </c>
      <c r="K681" s="12">
        <f t="shared" si="950"/>
        <v>0.84802424601600002</v>
      </c>
      <c r="L681" s="12">
        <f t="shared" si="951"/>
        <v>0.89158400127000026</v>
      </c>
      <c r="M681" s="13">
        <f t="shared" si="952"/>
        <v>0.17558917468063437</v>
      </c>
      <c r="N681" s="13">
        <f t="shared" si="953"/>
        <v>0.14890387746711667</v>
      </c>
      <c r="O681" s="13">
        <f t="shared" si="954"/>
        <v>0.15655249894145698</v>
      </c>
      <c r="P681" s="13">
        <f t="shared" si="955"/>
        <v>0.13276031487674972</v>
      </c>
      <c r="Q681" s="13">
        <f t="shared" si="956"/>
        <v>6.3137049208955229E-2</v>
      </c>
      <c r="R681" s="13">
        <f t="shared" si="957"/>
        <v>6.9789851707520861E-2</v>
      </c>
      <c r="S681" s="13">
        <f t="shared" si="958"/>
        <v>2.5094515704386443E-2</v>
      </c>
      <c r="T681" s="13">
        <f t="shared" si="959"/>
        <v>5.6291982962101209E-2</v>
      </c>
      <c r="U681" s="13">
        <f t="shared" si="960"/>
        <v>5.9183486373838828E-2</v>
      </c>
      <c r="V681" s="13">
        <f t="shared" si="961"/>
        <v>2.1081759059042192E-3</v>
      </c>
      <c r="W681" s="13">
        <f t="shared" si="962"/>
        <v>1.784724951703312E-2</v>
      </c>
      <c r="X681" s="13">
        <f t="shared" si="963"/>
        <v>1.5912322136060468E-2</v>
      </c>
      <c r="Y681" s="13">
        <f t="shared" si="964"/>
        <v>7.0935859197829949E-3</v>
      </c>
      <c r="Z681" s="13">
        <f t="shared" si="965"/>
        <v>2.0741171744477135E-2</v>
      </c>
      <c r="AA681" s="13">
        <f t="shared" si="966"/>
        <v>1.7589016530098586E-2</v>
      </c>
      <c r="AB681" s="13">
        <f t="shared" si="967"/>
        <v>7.4579562405499072E-3</v>
      </c>
      <c r="AC681" s="13">
        <f t="shared" si="968"/>
        <v>9.9622491531894399E-5</v>
      </c>
      <c r="AD681" s="13">
        <f t="shared" si="969"/>
        <v>3.7837250787853571E-3</v>
      </c>
      <c r="AE681" s="13">
        <f t="shared" si="970"/>
        <v>3.3735087454490951E-3</v>
      </c>
      <c r="AF681" s="13">
        <f t="shared" si="971"/>
        <v>1.5038832127934217E-3</v>
      </c>
      <c r="AG681" s="13">
        <f t="shared" si="972"/>
        <v>4.4694607076838067E-4</v>
      </c>
      <c r="AH681" s="13">
        <f t="shared" si="973"/>
        <v>4.6231242237422992E-3</v>
      </c>
      <c r="AI681" s="13">
        <f t="shared" si="974"/>
        <v>3.9205214340773693E-3</v>
      </c>
      <c r="AJ681" s="13">
        <f t="shared" si="975"/>
        <v>1.6623486165615138E-3</v>
      </c>
      <c r="AK681" s="13">
        <f t="shared" si="976"/>
        <v>4.6990397739177285E-4</v>
      </c>
      <c r="AL681" s="13">
        <f t="shared" si="977"/>
        <v>3.0129222644018314E-6</v>
      </c>
      <c r="AM681" s="13">
        <f t="shared" si="978"/>
        <v>6.4173812141375686E-4</v>
      </c>
      <c r="AN681" s="13">
        <f t="shared" si="979"/>
        <v>5.7216344205757044E-4</v>
      </c>
      <c r="AO681" s="13">
        <f t="shared" si="980"/>
        <v>2.5506588552505233E-4</v>
      </c>
      <c r="AP681" s="13">
        <f t="shared" si="981"/>
        <v>7.5804220934633999E-5</v>
      </c>
      <c r="AQ681" s="13">
        <f t="shared" si="982"/>
        <v>1.6896457653514026E-5</v>
      </c>
      <c r="AR681" s="13">
        <f t="shared" si="983"/>
        <v>8.2438071875448463E-4</v>
      </c>
      <c r="AS681" s="13">
        <f t="shared" si="984"/>
        <v>6.9909483745190007E-4</v>
      </c>
      <c r="AT681" s="13">
        <f t="shared" si="985"/>
        <v>2.9642468621191281E-4</v>
      </c>
      <c r="AU681" s="13">
        <f t="shared" si="986"/>
        <v>8.3791773675128924E-5</v>
      </c>
      <c r="AV681" s="13">
        <f t="shared" si="987"/>
        <v>1.7764363923298626E-5</v>
      </c>
      <c r="AW681" s="13">
        <f t="shared" si="988"/>
        <v>6.3278468879397887E-8</v>
      </c>
      <c r="AX681" s="13">
        <f t="shared" si="989"/>
        <v>9.0701581091937533E-5</v>
      </c>
      <c r="AY681" s="13">
        <f t="shared" si="990"/>
        <v>8.0868078591465054E-5</v>
      </c>
      <c r="AZ681" s="13">
        <f t="shared" si="991"/>
        <v>3.6050342542797636E-5</v>
      </c>
      <c r="BA681" s="13">
        <f t="shared" si="992"/>
        <v>1.071396955048721E-5</v>
      </c>
      <c r="BB681" s="13">
        <f t="shared" si="993"/>
        <v>2.3881009603270832E-6</v>
      </c>
      <c r="BC681" s="13">
        <f t="shared" si="994"/>
        <v>4.2583852192903023E-7</v>
      </c>
      <c r="BD681" s="13">
        <f t="shared" si="995"/>
        <v>1.2250077663282697E-4</v>
      </c>
      <c r="BE681" s="13">
        <f t="shared" si="996"/>
        <v>1.0388362874042753E-4</v>
      </c>
      <c r="BF681" s="13">
        <f t="shared" si="997"/>
        <v>4.4047917968003559E-5</v>
      </c>
      <c r="BG681" s="13">
        <f t="shared" si="998"/>
        <v>1.245123414113028E-5</v>
      </c>
      <c r="BH681" s="13">
        <f t="shared" si="999"/>
        <v>2.6397371111251702E-6</v>
      </c>
      <c r="BI681" s="13">
        <f t="shared" si="1000"/>
        <v>4.477122146684755E-7</v>
      </c>
      <c r="BJ681" s="14">
        <f t="shared" si="1001"/>
        <v>0.32007694635768946</v>
      </c>
      <c r="BK681" s="14">
        <f t="shared" si="1002"/>
        <v>0.33573568466006248</v>
      </c>
      <c r="BL681" s="14">
        <f t="shared" si="1003"/>
        <v>0.32345613543206303</v>
      </c>
      <c r="BM681" s="14">
        <f t="shared" si="1004"/>
        <v>0.2531963665117356</v>
      </c>
      <c r="BN681" s="14">
        <f t="shared" si="1005"/>
        <v>0.74673276688243384</v>
      </c>
    </row>
    <row r="682" spans="1:66" s="10" customFormat="1" x14ac:dyDescent="0.25">
      <c r="A682" t="s">
        <v>357</v>
      </c>
      <c r="B682" t="s">
        <v>331</v>
      </c>
      <c r="C682" t="s">
        <v>333</v>
      </c>
      <c r="D682" s="11">
        <v>44436</v>
      </c>
      <c r="E682" s="10">
        <f>VLOOKUP(A682,home!$A$2:$E$405,3,FALSE)</f>
        <v>1.9167000000000001</v>
      </c>
      <c r="F682" s="10">
        <f>VLOOKUP(B682,home!$B$2:$E$405,3,FALSE)</f>
        <v>1.0435000000000001</v>
      </c>
      <c r="G682" s="10">
        <f>VLOOKUP(C682,away!$B$2:$E$405,4,FALSE)</f>
        <v>0.6956</v>
      </c>
      <c r="H682" s="10">
        <f>VLOOKUP(A682,away!$A$2:$E$405,3,FALSE)</f>
        <v>1.5417000000000001</v>
      </c>
      <c r="I682" s="10">
        <f>VLOOKUP(C682,away!$B$2:$E$405,3,FALSE)</f>
        <v>1.7297</v>
      </c>
      <c r="J682" s="10">
        <f>VLOOKUP(B682,home!$B$2:$E$405,4,FALSE)</f>
        <v>1.2972999999999999</v>
      </c>
      <c r="K682" s="12">
        <f t="shared" si="950"/>
        <v>1.3912531786200002</v>
      </c>
      <c r="L682" s="12">
        <f t="shared" si="951"/>
        <v>3.4594820050770001</v>
      </c>
      <c r="M682" s="13">
        <f t="shared" si="952"/>
        <v>7.8226243687589906E-3</v>
      </c>
      <c r="N682" s="13">
        <f t="shared" si="953"/>
        <v>1.0883251018186218E-2</v>
      </c>
      <c r="O682" s="13">
        <f t="shared" si="954"/>
        <v>2.7062228236198558E-2</v>
      </c>
      <c r="P682" s="13">
        <f t="shared" si="955"/>
        <v>3.7650411054151164E-2</v>
      </c>
      <c r="Q682" s="13">
        <f t="shared" si="956"/>
        <v>7.5706787863854662E-3</v>
      </c>
      <c r="R682" s="13">
        <f t="shared" si="957"/>
        <v>4.6810645800207801E-2</v>
      </c>
      <c r="S682" s="13">
        <f t="shared" si="958"/>
        <v>4.530300145203809E-2</v>
      </c>
      <c r="T682" s="13">
        <f t="shared" si="959"/>
        <v>2.6190627027718707E-2</v>
      </c>
      <c r="U682" s="13">
        <f t="shared" si="960"/>
        <v>6.5125459762794061E-2</v>
      </c>
      <c r="V682" s="13">
        <f t="shared" si="961"/>
        <v>2.4227115639207233E-2</v>
      </c>
      <c r="W682" s="13">
        <f t="shared" si="962"/>
        <v>3.5109103086232618E-3</v>
      </c>
      <c r="X682" s="13">
        <f t="shared" si="963"/>
        <v>1.2145931034121512E-2</v>
      </c>
      <c r="Y682" s="13">
        <f t="shared" si="964"/>
        <v>2.1009314923724827E-2</v>
      </c>
      <c r="Z682" s="13">
        <f t="shared" si="965"/>
        <v>5.3980195597284036E-2</v>
      </c>
      <c r="AA682" s="13">
        <f t="shared" si="966"/>
        <v>7.5100118707250765E-2</v>
      </c>
      <c r="AB682" s="13">
        <f t="shared" si="967"/>
        <v>5.2241639433100992E-2</v>
      </c>
      <c r="AC682" s="13">
        <f t="shared" si="968"/>
        <v>7.2878424448216475E-3</v>
      </c>
      <c r="AD682" s="13">
        <f t="shared" si="969"/>
        <v>1.2211412816804598E-3</v>
      </c>
      <c r="AE682" s="13">
        <f t="shared" si="970"/>
        <v>4.224516289630215E-3</v>
      </c>
      <c r="AF682" s="13">
        <f t="shared" si="971"/>
        <v>7.3073190420651938E-3</v>
      </c>
      <c r="AG682" s="13">
        <f t="shared" si="972"/>
        <v>8.4265129104603466E-3</v>
      </c>
      <c r="AH682" s="13">
        <f t="shared" si="973"/>
        <v>4.6685878824835214E-2</v>
      </c>
      <c r="AI682" s="13">
        <f t="shared" si="974"/>
        <v>6.4951877311720155E-2</v>
      </c>
      <c r="AJ682" s="13">
        <f t="shared" si="975"/>
        <v>4.5182252883633478E-2</v>
      </c>
      <c r="AK682" s="13">
        <f t="shared" si="976"/>
        <v>2.0953317647189249E-2</v>
      </c>
      <c r="AL682" s="13">
        <f t="shared" si="977"/>
        <v>1.4030598981142437E-3</v>
      </c>
      <c r="AM682" s="13">
        <f t="shared" si="978"/>
        <v>3.3978333793640778E-4</v>
      </c>
      <c r="AN682" s="13">
        <f t="shared" si="979"/>
        <v>1.175474343216E-3</v>
      </c>
      <c r="AO682" s="13">
        <f t="shared" si="980"/>
        <v>2.0332661688927289E-3</v>
      </c>
      <c r="AP682" s="13">
        <f t="shared" si="981"/>
        <v>2.3446825742720824E-3</v>
      </c>
      <c r="AQ682" s="13">
        <f t="shared" si="982"/>
        <v>2.0278467933279717E-3</v>
      </c>
      <c r="AR682" s="13">
        <f t="shared" si="983"/>
        <v>3.2301791537144561E-2</v>
      </c>
      <c r="AS682" s="13">
        <f t="shared" si="984"/>
        <v>4.4939970151173E-2</v>
      </c>
      <c r="AT682" s="13">
        <f t="shared" si="985"/>
        <v>3.1261438159953692E-2</v>
      </c>
      <c r="AU682" s="13">
        <f t="shared" si="986"/>
        <v>1.4497525069422713E-2</v>
      </c>
      <c r="AV682" s="13">
        <f t="shared" si="987"/>
        <v>5.0424319587393726E-3</v>
      </c>
      <c r="AW682" s="13">
        <f t="shared" si="988"/>
        <v>1.8758191130192125E-4</v>
      </c>
      <c r="AX682" s="13">
        <f t="shared" si="989"/>
        <v>7.8787441491023484E-5</v>
      </c>
      <c r="AY682" s="13">
        <f t="shared" si="990"/>
        <v>2.7256373606425276E-4</v>
      </c>
      <c r="AZ682" s="13">
        <f t="shared" si="991"/>
        <v>4.7146467007541974E-4</v>
      </c>
      <c r="BA682" s="13">
        <f t="shared" si="992"/>
        <v>5.4367451405182645E-4</v>
      </c>
      <c r="BB682" s="13">
        <f t="shared" si="993"/>
        <v>4.7020804949531909E-4</v>
      </c>
      <c r="BC682" s="13">
        <f t="shared" si="994"/>
        <v>3.2533525717428241E-4</v>
      </c>
      <c r="BD682" s="13">
        <f t="shared" si="995"/>
        <v>1.8624577759083348E-2</v>
      </c>
      <c r="BE682" s="13">
        <f t="shared" si="996"/>
        <v>2.5911503007780071E-2</v>
      </c>
      <c r="BF682" s="13">
        <f t="shared" si="997"/>
        <v>1.8024730461197864E-2</v>
      </c>
      <c r="BG682" s="13">
        <f t="shared" si="998"/>
        <v>8.3589878493034227E-3</v>
      </c>
      <c r="BH682" s="13">
        <f t="shared" si="999"/>
        <v>2.9073671038473367E-3</v>
      </c>
      <c r="BI682" s="13">
        <f t="shared" si="1000"/>
        <v>8.0897674492856543E-4</v>
      </c>
      <c r="BJ682" s="14">
        <f t="shared" si="1001"/>
        <v>0.11257328950859354</v>
      </c>
      <c r="BK682" s="14">
        <f t="shared" si="1002"/>
        <v>0.12396661859315564</v>
      </c>
      <c r="BL682" s="14">
        <f t="shared" si="1003"/>
        <v>0.64679271840950414</v>
      </c>
      <c r="BM682" s="14">
        <f t="shared" si="1004"/>
        <v>0.79942800101988698</v>
      </c>
      <c r="BN682" s="14">
        <f t="shared" si="1005"/>
        <v>0.1377998392638882</v>
      </c>
    </row>
    <row r="683" spans="1:66" x14ac:dyDescent="0.25">
      <c r="A683" t="s">
        <v>357</v>
      </c>
      <c r="B683" t="s">
        <v>336</v>
      </c>
      <c r="C683" t="s">
        <v>332</v>
      </c>
      <c r="D683" s="11">
        <v>44436</v>
      </c>
      <c r="E683" s="10">
        <f>VLOOKUP(A683,home!$A$2:$E$405,3,FALSE)</f>
        <v>1.9167000000000001</v>
      </c>
      <c r="F683" s="10">
        <f>VLOOKUP(B683,home!$B$2:$E$405,3,FALSE)</f>
        <v>0.86960000000000004</v>
      </c>
      <c r="G683" s="10">
        <f>VLOOKUP(C683,away!$B$2:$E$405,4,FALSE)</f>
        <v>0.78259999999999996</v>
      </c>
      <c r="H683" s="10">
        <f>VLOOKUP(A683,away!$A$2:$E$405,3,FALSE)</f>
        <v>1.5417000000000001</v>
      </c>
      <c r="I683" s="10">
        <f>VLOOKUP(C683,away!$B$2:$E$405,3,FALSE)</f>
        <v>1.2972999999999999</v>
      </c>
      <c r="J683" s="10">
        <f>VLOOKUP(B683,home!$B$2:$E$405,4,FALSE)</f>
        <v>0.86480000000000001</v>
      </c>
      <c r="K683" s="12">
        <f t="shared" si="950"/>
        <v>1.3044081916320001</v>
      </c>
      <c r="L683" s="12">
        <f t="shared" si="951"/>
        <v>1.729641000168</v>
      </c>
      <c r="M683" s="13">
        <f t="shared" si="952"/>
        <v>4.8120394396776948E-2</v>
      </c>
      <c r="N683" s="13">
        <f t="shared" si="953"/>
        <v>6.2768636635718453E-2</v>
      </c>
      <c r="O683" s="13">
        <f t="shared" si="954"/>
        <v>8.3231007092919918E-2</v>
      </c>
      <c r="P683" s="13">
        <f t="shared" si="955"/>
        <v>0.10856720744978583</v>
      </c>
      <c r="Q683" s="13">
        <f t="shared" si="956"/>
        <v>4.0937961902601815E-2</v>
      </c>
      <c r="R683" s="13">
        <f t="shared" si="957"/>
        <v>7.1979881176593957E-2</v>
      </c>
      <c r="S683" s="13">
        <f t="shared" si="958"/>
        <v>6.1236190399108124E-2</v>
      </c>
      <c r="T683" s="13">
        <f t="shared" si="959"/>
        <v>7.0807977370055689E-2</v>
      </c>
      <c r="U683" s="13">
        <f t="shared" si="960"/>
        <v>9.3891146639447171E-2</v>
      </c>
      <c r="V683" s="13">
        <f t="shared" si="961"/>
        <v>1.5350946008178394E-2</v>
      </c>
      <c r="W683" s="13">
        <f t="shared" si="962"/>
        <v>1.7799937618157517E-2</v>
      </c>
      <c r="X683" s="13">
        <f t="shared" si="963"/>
        <v>3.0787501904797974E-2</v>
      </c>
      <c r="Y683" s="13">
        <f t="shared" si="964"/>
        <v>2.6625662793644492E-2</v>
      </c>
      <c r="Z683" s="13">
        <f t="shared" si="965"/>
        <v>4.1499784556752607E-2</v>
      </c>
      <c r="AA683" s="13">
        <f t="shared" si="966"/>
        <v>5.4132658926791276E-2</v>
      </c>
      <c r="AB683" s="13">
        <f t="shared" si="967"/>
        <v>3.530554186946383E-2</v>
      </c>
      <c r="AC683" s="13">
        <f t="shared" si="968"/>
        <v>2.1646348714413192E-3</v>
      </c>
      <c r="AD683" s="13">
        <f t="shared" si="969"/>
        <v>5.8045961099158156E-3</v>
      </c>
      <c r="AE683" s="13">
        <f t="shared" si="970"/>
        <v>1.0039867421126074E-2</v>
      </c>
      <c r="AF683" s="13">
        <f t="shared" si="971"/>
        <v>8.6826831639153119E-3</v>
      </c>
      <c r="AG683" s="13">
        <f t="shared" si="972"/>
        <v>5.0059749305921136E-3</v>
      </c>
      <c r="AH683" s="13">
        <f t="shared" si="973"/>
        <v>1.7944932216874522E-2</v>
      </c>
      <c r="AI683" s="13">
        <f t="shared" si="974"/>
        <v>2.3407516581972116E-2</v>
      </c>
      <c r="AJ683" s="13">
        <f t="shared" si="975"/>
        <v>1.5266478187643154E-2</v>
      </c>
      <c r="AK683" s="13">
        <f t="shared" si="976"/>
        <v>6.6379064017776605E-3</v>
      </c>
      <c r="AL683" s="13">
        <f t="shared" si="977"/>
        <v>1.9535032169773779E-4</v>
      </c>
      <c r="AM683" s="13">
        <f t="shared" si="978"/>
        <v>1.5143125429778854E-3</v>
      </c>
      <c r="AN683" s="13">
        <f t="shared" si="979"/>
        <v>2.6192170614032177E-3</v>
      </c>
      <c r="AO683" s="13">
        <f t="shared" si="980"/>
        <v>2.2651526088712758E-3</v>
      </c>
      <c r="AP683" s="13">
        <f t="shared" si="981"/>
        <v>1.3059669413137565E-3</v>
      </c>
      <c r="AQ683" s="13">
        <f t="shared" si="982"/>
        <v>5.6471349164006731E-4</v>
      </c>
      <c r="AR683" s="13">
        <f t="shared" si="983"/>
        <v>6.2076581015083595E-3</v>
      </c>
      <c r="AS683" s="13">
        <f t="shared" si="984"/>
        <v>8.0973200784582536E-3</v>
      </c>
      <c r="AT683" s="13">
        <f t="shared" si="985"/>
        <v>5.2811053203036095E-3</v>
      </c>
      <c r="AU683" s="13">
        <f t="shared" si="986"/>
        <v>2.2962390135584554E-3</v>
      </c>
      <c r="AV683" s="13">
        <f t="shared" si="987"/>
        <v>7.4880824480765831E-4</v>
      </c>
      <c r="AW683" s="13">
        <f t="shared" si="988"/>
        <v>1.2242810262678972E-5</v>
      </c>
      <c r="AX683" s="13">
        <f t="shared" si="989"/>
        <v>3.292136142919067E-4</v>
      </c>
      <c r="AY683" s="13">
        <f t="shared" si="990"/>
        <v>5.6942136509277575E-4</v>
      </c>
      <c r="AZ683" s="13">
        <f t="shared" si="991"/>
        <v>4.9244726971804827E-4</v>
      </c>
      <c r="BA683" s="13">
        <f t="shared" si="992"/>
        <v>2.8391899604170872E-4</v>
      </c>
      <c r="BB683" s="13">
        <f t="shared" si="993"/>
        <v>1.2276948407006886E-4</v>
      </c>
      <c r="BC683" s="13">
        <f t="shared" si="994"/>
        <v>4.2469426643412632E-5</v>
      </c>
      <c r="BD683" s="13">
        <f t="shared" si="995"/>
        <v>1.7895033278989871E-3</v>
      </c>
      <c r="BE683" s="13">
        <f t="shared" si="996"/>
        <v>2.3342427998641639E-3</v>
      </c>
      <c r="BF683" s="13">
        <f t="shared" si="997"/>
        <v>1.5224027147004158E-3</v>
      </c>
      <c r="BG683" s="13">
        <f t="shared" si="998"/>
        <v>6.6194485733933898E-4</v>
      </c>
      <c r="BH683" s="13">
        <f t="shared" si="999"/>
        <v>2.1586157358052742E-4</v>
      </c>
      <c r="BI683" s="13">
        <f t="shared" si="1000"/>
        <v>5.6314320967402711E-5</v>
      </c>
      <c r="BJ683" s="14">
        <f t="shared" si="1001"/>
        <v>0.28937040265258929</v>
      </c>
      <c r="BK683" s="14">
        <f t="shared" si="1002"/>
        <v>0.23620414481208113</v>
      </c>
      <c r="BL683" s="14">
        <f t="shared" si="1003"/>
        <v>0.43100846944647075</v>
      </c>
      <c r="BM683" s="14">
        <f t="shared" si="1004"/>
        <v>0.58192053425866686</v>
      </c>
      <c r="BN683" s="14">
        <f t="shared" si="1005"/>
        <v>0.41560508865439694</v>
      </c>
    </row>
    <row r="684" spans="1:66" x14ac:dyDescent="0.25">
      <c r="A684" t="s">
        <v>290</v>
      </c>
      <c r="B684" t="s">
        <v>294</v>
      </c>
      <c r="C684" t="s">
        <v>316</v>
      </c>
      <c r="D684" s="11">
        <v>44436</v>
      </c>
      <c r="E684" s="10">
        <f>VLOOKUP(A684,home!$A$2:$E$405,3,FALSE)</f>
        <v>1.5758000000000001</v>
      </c>
      <c r="F684" s="10">
        <f>VLOOKUP(B684,home!$B$2:$E$405,3,FALSE)</f>
        <v>1.2692000000000001</v>
      </c>
      <c r="G684" s="10">
        <f>VLOOKUP(C684,away!$B$2:$E$405,4,FALSE)</f>
        <v>1.6109</v>
      </c>
      <c r="H684" s="10">
        <f>VLOOKUP(A684,away!$A$2:$E$405,3,FALSE)</f>
        <v>1.1246</v>
      </c>
      <c r="I684" s="10">
        <f>VLOOKUP(C684,away!$B$2:$E$405,3,FALSE)</f>
        <v>0.95760000000000001</v>
      </c>
      <c r="J684" s="10">
        <f>VLOOKUP(B684,home!$B$2:$E$405,4,FALSE)</f>
        <v>1.1559999999999999</v>
      </c>
      <c r="K684" s="12">
        <f t="shared" si="950"/>
        <v>3.2218086344240007</v>
      </c>
      <c r="L684" s="12">
        <f t="shared" si="951"/>
        <v>1.2449160057600002</v>
      </c>
      <c r="M684" s="13">
        <f t="shared" si="952"/>
        <v>1.1484871399236497E-2</v>
      </c>
      <c r="N684" s="13">
        <f t="shared" si="953"/>
        <v>3.7002057839309398E-2</v>
      </c>
      <c r="O684" s="13">
        <f t="shared" si="954"/>
        <v>1.4297700229004765E-2</v>
      </c>
      <c r="P684" s="13">
        <f t="shared" si="955"/>
        <v>4.606445405021356E-2</v>
      </c>
      <c r="Q684" s="13">
        <f t="shared" si="956"/>
        <v>5.9606774719071672E-2</v>
      </c>
      <c r="R684" s="13">
        <f t="shared" si="957"/>
        <v>8.8997179303232261E-3</v>
      </c>
      <c r="S684" s="13">
        <f t="shared" si="958"/>
        <v>4.6189762453180398E-2</v>
      </c>
      <c r="T684" s="13">
        <f t="shared" si="959"/>
        <v>7.4205427899502865E-2</v>
      </c>
      <c r="U684" s="13">
        <f t="shared" si="960"/>
        <v>2.8673188071853466E-2</v>
      </c>
      <c r="V684" s="13">
        <f t="shared" si="961"/>
        <v>2.0584627435824981E-2</v>
      </c>
      <c r="W684" s="13">
        <f t="shared" si="962"/>
        <v>6.401387382002377E-2</v>
      </c>
      <c r="X684" s="13">
        <f t="shared" si="963"/>
        <v>7.9691896109248636E-2</v>
      </c>
      <c r="Y684" s="13">
        <f t="shared" si="964"/>
        <v>4.9604858497883361E-2</v>
      </c>
      <c r="Z684" s="13">
        <f t="shared" si="965"/>
        <v>3.6931337660695484E-3</v>
      </c>
      <c r="AA684" s="13">
        <f t="shared" si="966"/>
        <v>1.1898570255605699E-2</v>
      </c>
      <c r="AB684" s="13">
        <f t="shared" si="967"/>
        <v>1.9167458193405523E-2</v>
      </c>
      <c r="AC684" s="13">
        <f t="shared" si="968"/>
        <v>5.1601558677518283E-3</v>
      </c>
      <c r="AD684" s="13">
        <f t="shared" si="969"/>
        <v>5.1560112849070278E-2</v>
      </c>
      <c r="AE684" s="13">
        <f t="shared" si="970"/>
        <v>6.4188009744599442E-2</v>
      </c>
      <c r="AF684" s="13">
        <f t="shared" si="971"/>
        <v>3.9954340354465351E-2</v>
      </c>
      <c r="AG684" s="13">
        <f t="shared" si="972"/>
        <v>1.6579932602285529E-2</v>
      </c>
      <c r="AH684" s="13">
        <f t="shared" si="973"/>
        <v>1.1494103341981726E-3</v>
      </c>
      <c r="AI684" s="13">
        <f t="shared" si="974"/>
        <v>3.7031801392158488E-3</v>
      </c>
      <c r="AJ684" s="13">
        <f t="shared" si="975"/>
        <v>5.9654688736765493E-3</v>
      </c>
      <c r="AK684" s="13">
        <f t="shared" si="976"/>
        <v>6.4065330418662404E-3</v>
      </c>
      <c r="AL684" s="13">
        <f t="shared" si="977"/>
        <v>8.2787087325260247E-4</v>
      </c>
      <c r="AM684" s="13">
        <f t="shared" si="978"/>
        <v>3.3223363353802084E-2</v>
      </c>
      <c r="AN684" s="13">
        <f t="shared" si="979"/>
        <v>4.1360296804328463E-2</v>
      </c>
      <c r="AO684" s="13">
        <f t="shared" si="980"/>
        <v>2.5745047747346345E-2</v>
      </c>
      <c r="AP684" s="13">
        <f t="shared" si="981"/>
        <v>1.0683474003242299E-2</v>
      </c>
      <c r="AQ684" s="13">
        <f t="shared" si="982"/>
        <v>3.3250069459393019E-3</v>
      </c>
      <c r="AR684" s="13">
        <f t="shared" si="983"/>
        <v>2.8618386444585124E-4</v>
      </c>
      <c r="AS684" s="13">
        <f t="shared" si="984"/>
        <v>9.2202964550447126E-4</v>
      </c>
      <c r="AT684" s="13">
        <f t="shared" si="985"/>
        <v>1.4853015365406035E-3</v>
      </c>
      <c r="AU684" s="13">
        <f t="shared" si="986"/>
        <v>1.5951191050499168E-3</v>
      </c>
      <c r="AV684" s="13">
        <f t="shared" si="987"/>
        <v>1.284792126396127E-3</v>
      </c>
      <c r="AW684" s="13">
        <f t="shared" si="988"/>
        <v>9.2235879693848094E-5</v>
      </c>
      <c r="AX684" s="13">
        <f t="shared" si="989"/>
        <v>1.7839886486314238E-2</v>
      </c>
      <c r="AY684" s="13">
        <f t="shared" si="990"/>
        <v>2.220916022775413E-2</v>
      </c>
      <c r="AZ684" s="13">
        <f t="shared" si="991"/>
        <v>1.3824269521009763E-2</v>
      </c>
      <c r="BA684" s="13">
        <f t="shared" si="992"/>
        <v>5.7366847982150615E-3</v>
      </c>
      <c r="BB684" s="13">
        <f t="shared" si="993"/>
        <v>1.7854226813245023E-3</v>
      </c>
      <c r="BC684" s="13">
        <f t="shared" si="994"/>
        <v>4.4454025460556184E-4</v>
      </c>
      <c r="BD684" s="13">
        <f t="shared" si="995"/>
        <v>5.9379145573148298E-5</v>
      </c>
      <c r="BE684" s="13">
        <f t="shared" si="996"/>
        <v>1.9130824391228886E-4</v>
      </c>
      <c r="BF684" s="13">
        <f t="shared" si="997"/>
        <v>3.0817927603655262E-4</v>
      </c>
      <c r="BG684" s="13">
        <f t="shared" si="998"/>
        <v>3.3096488416170083E-4</v>
      </c>
      <c r="BH684" s="13">
        <f t="shared" si="999"/>
        <v>2.6657638037082677E-4</v>
      </c>
      <c r="BI684" s="13">
        <f t="shared" si="1000"/>
        <v>1.7177161680244525E-4</v>
      </c>
      <c r="BJ684" s="14">
        <f t="shared" si="1001"/>
        <v>0.71258443725934228</v>
      </c>
      <c r="BK684" s="14">
        <f t="shared" si="1002"/>
        <v>0.15252090230721396</v>
      </c>
      <c r="BL684" s="14">
        <f t="shared" si="1003"/>
        <v>0.10706283289394343</v>
      </c>
      <c r="BM684" s="14">
        <f t="shared" si="1004"/>
        <v>0.77638880571135005</v>
      </c>
      <c r="BN684" s="14">
        <f t="shared" si="1005"/>
        <v>0.17735557616715913</v>
      </c>
    </row>
    <row r="685" spans="1:66" x14ac:dyDescent="0.25">
      <c r="A685" t="s">
        <v>290</v>
      </c>
      <c r="B685" t="s">
        <v>309</v>
      </c>
      <c r="C685" t="s">
        <v>301</v>
      </c>
      <c r="D685" s="11">
        <v>44436</v>
      </c>
      <c r="E685" s="10">
        <f>VLOOKUP(A685,home!$A$2:$E$405,3,FALSE)</f>
        <v>1.5758000000000001</v>
      </c>
      <c r="F685" s="10">
        <f>VLOOKUP(B685,home!$B$2:$E$405,3,FALSE)</f>
        <v>1.1105</v>
      </c>
      <c r="G685" s="10">
        <f>VLOOKUP(C685,away!$B$2:$E$405,4,FALSE)</f>
        <v>0.57110000000000005</v>
      </c>
      <c r="H685" s="10">
        <f>VLOOKUP(A685,away!$A$2:$E$405,3,FALSE)</f>
        <v>1.1246</v>
      </c>
      <c r="I685" s="10">
        <f>VLOOKUP(C685,away!$B$2:$E$405,3,FALSE)</f>
        <v>0.62239999999999995</v>
      </c>
      <c r="J685" s="10">
        <f>VLOOKUP(B685,home!$B$2:$E$405,4,FALSE)</f>
        <v>0.66690000000000005</v>
      </c>
      <c r="K685" s="12">
        <f t="shared" si="950"/>
        <v>0.9993826814900002</v>
      </c>
      <c r="L685" s="12">
        <f t="shared" si="951"/>
        <v>0.46679734857600003</v>
      </c>
      <c r="M685" s="13">
        <f t="shared" si="952"/>
        <v>0.23080547332122767</v>
      </c>
      <c r="N685" s="13">
        <f t="shared" si="953"/>
        <v>0.23066299283033717</v>
      </c>
      <c r="O685" s="13">
        <f t="shared" si="954"/>
        <v>0.1077393829831778</v>
      </c>
      <c r="P685" s="13">
        <f t="shared" si="955"/>
        <v>0.10767287346780631</v>
      </c>
      <c r="Q685" s="13">
        <f t="shared" si="956"/>
        <v>0.11526030014764553</v>
      </c>
      <c r="R685" s="13">
        <f t="shared" si="957"/>
        <v>2.5146229156880806E-2</v>
      </c>
      <c r="S685" s="13">
        <f t="shared" si="958"/>
        <v>1.2557596137114607E-2</v>
      </c>
      <c r="T685" s="13">
        <f t="shared" si="959"/>
        <v>5.3803202504994881E-2</v>
      </c>
      <c r="U685" s="13">
        <f t="shared" si="960"/>
        <v>2.5130705924165563E-2</v>
      </c>
      <c r="V685" s="13">
        <f t="shared" si="961"/>
        <v>6.5091488346577736E-4</v>
      </c>
      <c r="W685" s="13">
        <f t="shared" si="962"/>
        <v>3.8396382610298756E-2</v>
      </c>
      <c r="X685" s="13">
        <f t="shared" si="963"/>
        <v>1.7923329597397095E-2</v>
      </c>
      <c r="Y685" s="13">
        <f t="shared" si="964"/>
        <v>4.183281366859355E-3</v>
      </c>
      <c r="Z685" s="13">
        <f t="shared" si="965"/>
        <v>3.9127310323721545E-3</v>
      </c>
      <c r="AA685" s="13">
        <f t="shared" si="966"/>
        <v>3.9103156310812195E-3</v>
      </c>
      <c r="AB685" s="13">
        <f t="shared" si="967"/>
        <v>1.953950860431106E-3</v>
      </c>
      <c r="AC685" s="13">
        <f t="shared" si="968"/>
        <v>1.8978610774802567E-5</v>
      </c>
      <c r="AD685" s="13">
        <f t="shared" si="969"/>
        <v>9.593169953149093E-3</v>
      </c>
      <c r="AE685" s="13">
        <f t="shared" si="970"/>
        <v>4.4780662985689475E-3</v>
      </c>
      <c r="AF685" s="13">
        <f t="shared" si="971"/>
        <v>1.0451747374597637E-3</v>
      </c>
      <c r="AG685" s="13">
        <f t="shared" si="972"/>
        <v>1.6262826541494485E-4</v>
      </c>
      <c r="AH685" s="13">
        <f t="shared" si="973"/>
        <v>4.5661311790058928E-4</v>
      </c>
      <c r="AI685" s="13">
        <f t="shared" si="974"/>
        <v>4.5633124217100046E-4</v>
      </c>
      <c r="AJ685" s="13">
        <f t="shared" si="975"/>
        <v>2.2802477022425854E-4</v>
      </c>
      <c r="AK685" s="13">
        <f t="shared" si="976"/>
        <v>7.5961335437620226E-5</v>
      </c>
      <c r="AL685" s="13">
        <f t="shared" si="977"/>
        <v>3.5414785050716909E-7</v>
      </c>
      <c r="AM685" s="13">
        <f t="shared" si="978"/>
        <v>1.9174495823534889E-3</v>
      </c>
      <c r="AN685" s="13">
        <f t="shared" si="979"/>
        <v>8.9506038107076732E-4</v>
      </c>
      <c r="AO685" s="13">
        <f t="shared" si="980"/>
        <v>2.089059063496292E-4</v>
      </c>
      <c r="AP685" s="13">
        <f t="shared" si="981"/>
        <v>3.2505574395291023E-5</v>
      </c>
      <c r="AQ685" s="13">
        <f t="shared" si="982"/>
        <v>3.7933789854154411E-6</v>
      </c>
      <c r="AR685" s="13">
        <f t="shared" si="983"/>
        <v>4.2629158552203127E-5</v>
      </c>
      <c r="AS685" s="13">
        <f t="shared" si="984"/>
        <v>4.2602842783563128E-5</v>
      </c>
      <c r="AT685" s="13">
        <f t="shared" si="985"/>
        <v>2.1288271630067109E-5</v>
      </c>
      <c r="AU685" s="13">
        <f t="shared" si="986"/>
        <v>7.0917099953146568E-6</v>
      </c>
      <c r="AV685" s="13">
        <f t="shared" si="987"/>
        <v>1.7718330378667491E-6</v>
      </c>
      <c r="AW685" s="13">
        <f t="shared" si="988"/>
        <v>4.5892562622159716E-9</v>
      </c>
      <c r="AX685" s="13">
        <f t="shared" si="989"/>
        <v>3.1937765087238499E-4</v>
      </c>
      <c r="AY685" s="13">
        <f t="shared" si="990"/>
        <v>1.4908464062166074E-4</v>
      </c>
      <c r="AZ685" s="13">
        <f t="shared" si="991"/>
        <v>3.4796157477798532E-5</v>
      </c>
      <c r="BA685" s="13">
        <f t="shared" si="992"/>
        <v>5.414251350423103E-6</v>
      </c>
      <c r="BB685" s="13">
        <f t="shared" si="993"/>
        <v>6.3183954372538304E-7</v>
      </c>
      <c r="BC685" s="13">
        <f t="shared" si="994"/>
        <v>5.8988204747295702E-8</v>
      </c>
      <c r="BD685" s="13">
        <f t="shared" si="995"/>
        <v>3.31652969736572E-6</v>
      </c>
      <c r="BE685" s="13">
        <f t="shared" si="996"/>
        <v>3.3144823421945714E-6</v>
      </c>
      <c r="BF685" s="13">
        <f t="shared" si="997"/>
        <v>1.6562181254468337E-6</v>
      </c>
      <c r="BG685" s="13">
        <f t="shared" si="998"/>
        <v>5.5173190378046616E-7</v>
      </c>
      <c r="BH685" s="13">
        <f t="shared" si="999"/>
        <v>1.3784782736592621E-7</v>
      </c>
      <c r="BI685" s="13">
        <f t="shared" si="1000"/>
        <v>2.7552546270106005E-8</v>
      </c>
      <c r="BJ685" s="14">
        <f t="shared" si="1001"/>
        <v>0.47907560666335097</v>
      </c>
      <c r="BK685" s="14">
        <f t="shared" si="1002"/>
        <v>0.3518552752088614</v>
      </c>
      <c r="BL685" s="14">
        <f t="shared" si="1003"/>
        <v>0.16522190319991145</v>
      </c>
      <c r="BM685" s="14">
        <f t="shared" si="1004"/>
        <v>0.18262918414605514</v>
      </c>
      <c r="BN685" s="14">
        <f t="shared" si="1005"/>
        <v>0.8172872519070753</v>
      </c>
    </row>
    <row r="686" spans="1:66" x14ac:dyDescent="0.25">
      <c r="A686" t="s">
        <v>290</v>
      </c>
      <c r="B686" t="s">
        <v>291</v>
      </c>
      <c r="C686" t="s">
        <v>305</v>
      </c>
      <c r="D686" s="11">
        <v>44436</v>
      </c>
      <c r="E686" s="10">
        <f>VLOOKUP(A686,home!$A$2:$E$405,3,FALSE)</f>
        <v>1.5758000000000001</v>
      </c>
      <c r="F686" s="10">
        <f>VLOOKUP(B686,home!$B$2:$E$405,3,FALSE)</f>
        <v>0.63460000000000005</v>
      </c>
      <c r="G686" s="10">
        <f>VLOOKUP(C686,away!$B$2:$E$405,4,FALSE)</f>
        <v>0.55530000000000002</v>
      </c>
      <c r="H686" s="10">
        <f>VLOOKUP(A686,away!$A$2:$E$405,3,FALSE)</f>
        <v>1.1246</v>
      </c>
      <c r="I686" s="10">
        <f>VLOOKUP(C686,away!$B$2:$E$405,3,FALSE)</f>
        <v>0.66690000000000005</v>
      </c>
      <c r="J686" s="10">
        <f>VLOOKUP(B686,home!$B$2:$E$405,4,FALSE)</f>
        <v>0.80030000000000001</v>
      </c>
      <c r="K686" s="12">
        <f t="shared" si="950"/>
        <v>0.55530148820400005</v>
      </c>
      <c r="L686" s="12">
        <f t="shared" si="951"/>
        <v>0.6002215907220001</v>
      </c>
      <c r="M686" s="13">
        <f t="shared" si="952"/>
        <v>0.31489278003955995</v>
      </c>
      <c r="N686" s="13">
        <f t="shared" si="953"/>
        <v>0.17486042938066251</v>
      </c>
      <c r="O686" s="13">
        <f t="shared" si="954"/>
        <v>0.18900544534221753</v>
      </c>
      <c r="P686" s="13">
        <f t="shared" si="955"/>
        <v>0.1049550050771932</v>
      </c>
      <c r="Q686" s="13">
        <f t="shared" si="956"/>
        <v>4.8550128331536158E-2</v>
      </c>
      <c r="R686" s="13">
        <f t="shared" si="957"/>
        <v>5.6722574529212935E-2</v>
      </c>
      <c r="S686" s="13">
        <f t="shared" si="958"/>
        <v>8.7454792464356952E-3</v>
      </c>
      <c r="T686" s="13">
        <f t="shared" si="959"/>
        <v>2.9140835256911871E-2</v>
      </c>
      <c r="U686" s="13">
        <f t="shared" si="960"/>
        <v>3.1498130050834253E-2</v>
      </c>
      <c r="V686" s="13">
        <f t="shared" si="961"/>
        <v>3.2387807917660558E-4</v>
      </c>
      <c r="W686" s="13">
        <f t="shared" si="962"/>
        <v>8.9866528383324065E-3</v>
      </c>
      <c r="X686" s="13">
        <f t="shared" si="963"/>
        <v>5.393983061890254E-3</v>
      </c>
      <c r="Y686" s="13">
        <f t="shared" si="964"/>
        <v>1.6187925468676466E-3</v>
      </c>
      <c r="Z686" s="13">
        <f t="shared" si="965"/>
        <v>1.1348704637923797E-2</v>
      </c>
      <c r="AA686" s="13">
        <f t="shared" si="966"/>
        <v>6.3019525746267225E-3</v>
      </c>
      <c r="AB686" s="13">
        <f t="shared" si="967"/>
        <v>1.7497418216406238E-3</v>
      </c>
      <c r="AC686" s="13">
        <f t="shared" si="968"/>
        <v>6.7468650440520023E-6</v>
      </c>
      <c r="AD686" s="13">
        <f t="shared" si="969"/>
        <v>1.2475754237746715E-3</v>
      </c>
      <c r="AE686" s="13">
        <f t="shared" si="970"/>
        <v>7.4882170540370658E-4</v>
      </c>
      <c r="AF686" s="13">
        <f t="shared" si="971"/>
        <v>2.2472947759228688E-4</v>
      </c>
      <c r="AG686" s="13">
        <f t="shared" si="972"/>
        <v>4.4962494840855501E-5</v>
      </c>
      <c r="AH686" s="13">
        <f t="shared" si="973"/>
        <v>1.7029343876021903E-3</v>
      </c>
      <c r="AI686" s="13">
        <f t="shared" si="974"/>
        <v>9.4564199974926384E-4</v>
      </c>
      <c r="AJ686" s="13">
        <f t="shared" si="975"/>
        <v>2.6255820488448636E-4</v>
      </c>
      <c r="AK686" s="13">
        <f t="shared" si="976"/>
        <v>4.8599653970842025E-5</v>
      </c>
      <c r="AL686" s="13">
        <f t="shared" si="977"/>
        <v>8.9950268769535469E-8</v>
      </c>
      <c r="AM686" s="13">
        <f t="shared" si="978"/>
        <v>1.3855609789376224E-4</v>
      </c>
      <c r="AN686" s="13">
        <f t="shared" si="979"/>
        <v>8.3164361482027124E-5</v>
      </c>
      <c r="AO686" s="13">
        <f t="shared" si="980"/>
        <v>2.4958522670060882E-5</v>
      </c>
      <c r="AP686" s="13">
        <f t="shared" si="981"/>
        <v>4.9935480596983478E-6</v>
      </c>
      <c r="AQ686" s="13">
        <f t="shared" si="982"/>
        <v>7.4930883993472484E-7</v>
      </c>
      <c r="AR686" s="13">
        <f t="shared" si="983"/>
        <v>2.0442759740435645E-4</v>
      </c>
      <c r="AS686" s="13">
        <f t="shared" si="984"/>
        <v>1.1351894906860733E-4</v>
      </c>
      <c r="AT686" s="13">
        <f t="shared" si="985"/>
        <v>3.1518620678575856E-5</v>
      </c>
      <c r="AU686" s="13">
        <f t="shared" si="986"/>
        <v>5.8341123229835164E-6</v>
      </c>
      <c r="AV686" s="13">
        <f t="shared" si="987"/>
        <v>8.099228138255104E-7</v>
      </c>
      <c r="AW686" s="13">
        <f t="shared" si="988"/>
        <v>8.3279942269515778E-10</v>
      </c>
      <c r="AX686" s="13">
        <f t="shared" si="989"/>
        <v>1.282340122669088E-5</v>
      </c>
      <c r="AY686" s="13">
        <f t="shared" si="990"/>
        <v>7.6968822827508463E-6</v>
      </c>
      <c r="AZ686" s="13">
        <f t="shared" si="991"/>
        <v>2.3099174636763465E-6</v>
      </c>
      <c r="BA686" s="13">
        <f t="shared" si="992"/>
        <v>4.6215411149478151E-7</v>
      </c>
      <c r="BB686" s="13">
        <f t="shared" si="993"/>
        <v>6.9348718990027584E-8</v>
      </c>
      <c r="BC686" s="13">
        <f t="shared" si="994"/>
        <v>8.3249196853454707E-9</v>
      </c>
      <c r="BD686" s="13">
        <f t="shared" si="995"/>
        <v>2.045030961691989E-5</v>
      </c>
      <c r="BE686" s="13">
        <f t="shared" si="996"/>
        <v>1.135608736450819E-5</v>
      </c>
      <c r="BF686" s="13">
        <f t="shared" si="997"/>
        <v>3.1530261068430186E-6</v>
      </c>
      <c r="BG686" s="13">
        <f t="shared" si="998"/>
        <v>5.8362669649199768E-7</v>
      </c>
      <c r="BH686" s="13">
        <f t="shared" si="999"/>
        <v>8.1022193279397637E-8</v>
      </c>
      <c r="BI686" s="13">
        <f t="shared" si="1000"/>
        <v>8.9983489011203294E-9</v>
      </c>
      <c r="BJ686" s="14">
        <f t="shared" si="1001"/>
        <v>0.27109270238548117</v>
      </c>
      <c r="BK686" s="14">
        <f t="shared" si="1002"/>
        <v>0.42893167613996103</v>
      </c>
      <c r="BL686" s="14">
        <f t="shared" si="1003"/>
        <v>0.28862932083735404</v>
      </c>
      <c r="BM686" s="14">
        <f t="shared" si="1004"/>
        <v>0.11100834525085448</v>
      </c>
      <c r="BN686" s="14">
        <f t="shared" si="1005"/>
        <v>0.88898636270038234</v>
      </c>
    </row>
    <row r="687" spans="1:66" x14ac:dyDescent="0.25">
      <c r="A687" t="s">
        <v>290</v>
      </c>
      <c r="B687" t="s">
        <v>308</v>
      </c>
      <c r="C687" t="s">
        <v>293</v>
      </c>
      <c r="D687" s="11">
        <v>44436</v>
      </c>
      <c r="E687" s="10">
        <f>VLOOKUP(A687,home!$A$2:$E$405,3,FALSE)</f>
        <v>1.5758000000000001</v>
      </c>
      <c r="F687" s="10">
        <f>VLOOKUP(B687,home!$B$2:$E$405,3,FALSE)</f>
        <v>0.82499999999999996</v>
      </c>
      <c r="G687" s="10">
        <f>VLOOKUP(C687,away!$B$2:$E$405,4,FALSE)</f>
        <v>1.2692000000000001</v>
      </c>
      <c r="H687" s="10">
        <f>VLOOKUP(A687,away!$A$2:$E$405,3,FALSE)</f>
        <v>1.1246</v>
      </c>
      <c r="I687" s="10">
        <f>VLOOKUP(C687,away!$B$2:$E$405,3,FALSE)</f>
        <v>0.59279999999999999</v>
      </c>
      <c r="J687" s="10">
        <f>VLOOKUP(B687,home!$B$2:$E$405,4,FALSE)</f>
        <v>0.71140000000000003</v>
      </c>
      <c r="K687" s="12">
        <f t="shared" si="950"/>
        <v>1.6500044220000003</v>
      </c>
      <c r="L687" s="12">
        <f t="shared" si="951"/>
        <v>0.47426397283200006</v>
      </c>
      <c r="M687" s="13">
        <f t="shared" si="952"/>
        <v>0.11952037801434583</v>
      </c>
      <c r="N687" s="13">
        <f t="shared" si="953"/>
        <v>0.19720915224278221</v>
      </c>
      <c r="O687" s="13">
        <f t="shared" si="954"/>
        <v>5.6684209311466095E-2</v>
      </c>
      <c r="P687" s="13">
        <f t="shared" si="955"/>
        <v>9.3529196021492636E-2</v>
      </c>
      <c r="Q687" s="13">
        <f t="shared" si="956"/>
        <v>0.16269798662973101</v>
      </c>
      <c r="R687" s="13">
        <f t="shared" si="957"/>
        <v>1.3441639152448278E-2</v>
      </c>
      <c r="S687" s="13">
        <f t="shared" si="958"/>
        <v>1.8297529370633395E-2</v>
      </c>
      <c r="T687" s="13">
        <f t="shared" si="959"/>
        <v>7.7161793510783866E-2</v>
      </c>
      <c r="U687" s="13">
        <f t="shared" si="960"/>
        <v>2.217876404046799E-2</v>
      </c>
      <c r="V687" s="13">
        <f t="shared" si="961"/>
        <v>1.590945075314622E-3</v>
      </c>
      <c r="W687" s="13">
        <f t="shared" si="962"/>
        <v>8.9484132463184332E-2</v>
      </c>
      <c r="X687" s="13">
        <f t="shared" si="963"/>
        <v>4.2439100167414756E-2</v>
      </c>
      <c r="Y687" s="13">
        <f t="shared" si="964"/>
        <v>1.006366812440666E-2</v>
      </c>
      <c r="Z687" s="13">
        <f t="shared" si="965"/>
        <v>2.1249617286047602E-3</v>
      </c>
      <c r="AA687" s="13">
        <f t="shared" si="966"/>
        <v>3.506196248778618E-3</v>
      </c>
      <c r="AB687" s="13">
        <f t="shared" si="967"/>
        <v>2.8926196574422676E-3</v>
      </c>
      <c r="AC687" s="13">
        <f t="shared" si="968"/>
        <v>7.7810901517704715E-5</v>
      </c>
      <c r="AD687" s="13">
        <f t="shared" si="969"/>
        <v>3.6912303565771992E-2</v>
      </c>
      <c r="AE687" s="13">
        <f t="shared" si="970"/>
        <v>1.7506175735483832E-2</v>
      </c>
      <c r="AF687" s="13">
        <f t="shared" si="971"/>
        <v>4.1512742267028604E-3</v>
      </c>
      <c r="AG687" s="13">
        <f t="shared" si="972"/>
        <v>6.5626660235706263E-4</v>
      </c>
      <c r="AH687" s="13">
        <f t="shared" si="973"/>
        <v>2.5194819788101186E-4</v>
      </c>
      <c r="AI687" s="13">
        <f t="shared" si="974"/>
        <v>4.1571564061860069E-4</v>
      </c>
      <c r="AJ687" s="13">
        <f t="shared" si="975"/>
        <v>3.4296632265762712E-4</v>
      </c>
      <c r="AK687" s="13">
        <f t="shared" si="976"/>
        <v>1.8863198299405451E-4</v>
      </c>
      <c r="AL687" s="13">
        <f t="shared" si="977"/>
        <v>2.4355984080923657E-6</v>
      </c>
      <c r="AM687" s="13">
        <f t="shared" si="978"/>
        <v>1.218109282194603E-2</v>
      </c>
      <c r="AN687" s="13">
        <f t="shared" si="979"/>
        <v>5.7770534751714836E-3</v>
      </c>
      <c r="AO687" s="13">
        <f t="shared" si="980"/>
        <v>1.3699241661988698E-3</v>
      </c>
      <c r="AP687" s="13">
        <f t="shared" si="981"/>
        <v>2.1656855918001375E-4</v>
      </c>
      <c r="AQ687" s="13">
        <f t="shared" si="982"/>
        <v>2.5677666316803855E-5</v>
      </c>
      <c r="AR687" s="13">
        <f t="shared" si="983"/>
        <v>2.3897990654982324E-5</v>
      </c>
      <c r="AS687" s="13">
        <f t="shared" si="984"/>
        <v>3.943179025763551E-5</v>
      </c>
      <c r="AT687" s="13">
        <f t="shared" si="985"/>
        <v>3.2531314146237572E-5</v>
      </c>
      <c r="AU687" s="13">
        <f t="shared" si="986"/>
        <v>1.7892270731587716E-5</v>
      </c>
      <c r="AV687" s="13">
        <f t="shared" si="987"/>
        <v>7.3805814566852299E-6</v>
      </c>
      <c r="AW687" s="13">
        <f t="shared" si="988"/>
        <v>5.2942985010557026E-8</v>
      </c>
      <c r="AX687" s="13">
        <f t="shared" si="989"/>
        <v>3.3498095035005685E-3</v>
      </c>
      <c r="AY687" s="13">
        <f t="shared" si="990"/>
        <v>1.5886939633605694E-3</v>
      </c>
      <c r="AZ687" s="13">
        <f t="shared" si="991"/>
        <v>3.7673015533879975E-4</v>
      </c>
      <c r="BA687" s="13">
        <f t="shared" si="992"/>
        <v>5.9556513385531912E-5</v>
      </c>
      <c r="BB687" s="13">
        <f t="shared" si="993"/>
        <v>7.0613771615611368E-6</v>
      </c>
      <c r="BC687" s="13">
        <f t="shared" si="994"/>
        <v>6.6979135726142742E-7</v>
      </c>
      <c r="BD687" s="13">
        <f t="shared" si="995"/>
        <v>1.8889926651223217E-6</v>
      </c>
      <c r="BE687" s="13">
        <f t="shared" si="996"/>
        <v>3.1168462505773963E-6</v>
      </c>
      <c r="BF687" s="13">
        <f t="shared" si="997"/>
        <v>2.5714050480734134E-6</v>
      </c>
      <c r="BG687" s="13">
        <f t="shared" si="998"/>
        <v>1.414276566691418E-6</v>
      </c>
      <c r="BH687" s="13">
        <f t="shared" si="999"/>
        <v>5.8339064724295473E-7</v>
      </c>
      <c r="BI687" s="13">
        <f t="shared" si="1000"/>
        <v>1.9251942954086344E-7</v>
      </c>
      <c r="BJ687" s="14">
        <f t="shared" si="1001"/>
        <v>0.66323469126153611</v>
      </c>
      <c r="BK687" s="14">
        <f t="shared" si="1002"/>
        <v>0.23460698894507284</v>
      </c>
      <c r="BL687" s="14">
        <f t="shared" si="1003"/>
        <v>0.1000335919326089</v>
      </c>
      <c r="BM687" s="14">
        <f t="shared" si="1004"/>
        <v>0.35532903147518086</v>
      </c>
      <c r="BN687" s="14">
        <f t="shared" si="1005"/>
        <v>0.64308256137226605</v>
      </c>
    </row>
    <row r="688" spans="1:66" x14ac:dyDescent="0.25">
      <c r="A688" t="s">
        <v>338</v>
      </c>
      <c r="B688" t="s">
        <v>84</v>
      </c>
      <c r="C688" t="s">
        <v>78</v>
      </c>
      <c r="D688" s="11">
        <v>44437</v>
      </c>
      <c r="E688" s="10">
        <f>VLOOKUP(A688,home!$A$2:$E$405,3,FALSE)</f>
        <v>1.3308</v>
      </c>
      <c r="F688" s="10">
        <f>VLOOKUP(B688,home!$B$2:$E$405,3,FALSE)</f>
        <v>0.90169999999999995</v>
      </c>
      <c r="G688" s="10">
        <f>VLOOKUP(C688,away!$B$2:$E$405,4,FALSE)</f>
        <v>1.2022999999999999</v>
      </c>
      <c r="H688" s="10">
        <f>VLOOKUP(A688,away!$A$2:$E$405,3,FALSE)</f>
        <v>0.86150000000000004</v>
      </c>
      <c r="I688" s="10">
        <f>VLOOKUP(C688,away!$B$2:$E$405,3,FALSE)</f>
        <v>0.92859999999999998</v>
      </c>
      <c r="J688" s="10">
        <f>VLOOKUP(B688,home!$B$2:$E$405,4,FALSE)</f>
        <v>0</v>
      </c>
      <c r="K688" s="12">
        <f t="shared" si="950"/>
        <v>1.4427387914279999</v>
      </c>
      <c r="L688" s="12">
        <f t="shared" si="951"/>
        <v>0</v>
      </c>
      <c r="M688" s="13">
        <f t="shared" si="952"/>
        <v>0.23627975075192792</v>
      </c>
      <c r="N688" s="13">
        <f t="shared" si="953"/>
        <v>0.34088996203874555</v>
      </c>
      <c r="O688" s="13">
        <f t="shared" si="954"/>
        <v>0</v>
      </c>
      <c r="P688" s="13">
        <f t="shared" si="955"/>
        <v>0</v>
      </c>
      <c r="Q688" s="13">
        <f t="shared" si="956"/>
        <v>0.24590758592085829</v>
      </c>
      <c r="R688" s="13">
        <f t="shared" si="957"/>
        <v>0</v>
      </c>
      <c r="S688" s="13">
        <f t="shared" si="958"/>
        <v>0</v>
      </c>
      <c r="T688" s="13">
        <f t="shared" si="959"/>
        <v>0</v>
      </c>
      <c r="U688" s="13">
        <f t="shared" si="960"/>
        <v>0</v>
      </c>
      <c r="V688" s="13">
        <f t="shared" si="961"/>
        <v>0</v>
      </c>
      <c r="W688" s="13">
        <f t="shared" si="962"/>
        <v>0.11826013777147869</v>
      </c>
      <c r="X688" s="13">
        <f t="shared" si="963"/>
        <v>0</v>
      </c>
      <c r="Y688" s="13">
        <f t="shared" si="964"/>
        <v>0</v>
      </c>
      <c r="Z688" s="13">
        <f t="shared" si="965"/>
        <v>0</v>
      </c>
      <c r="AA688" s="13">
        <f t="shared" si="966"/>
        <v>0</v>
      </c>
      <c r="AB688" s="13">
        <f t="shared" si="967"/>
        <v>0</v>
      </c>
      <c r="AC688" s="13">
        <f t="shared" si="968"/>
        <v>0</v>
      </c>
      <c r="AD688" s="13">
        <f t="shared" si="969"/>
        <v>4.2654622060633009E-2</v>
      </c>
      <c r="AE688" s="13">
        <f t="shared" si="970"/>
        <v>0</v>
      </c>
      <c r="AF688" s="13">
        <f t="shared" si="971"/>
        <v>0</v>
      </c>
      <c r="AG688" s="13">
        <f t="shared" si="972"/>
        <v>0</v>
      </c>
      <c r="AH688" s="13">
        <f t="shared" si="973"/>
        <v>0</v>
      </c>
      <c r="AI688" s="13">
        <f t="shared" si="974"/>
        <v>0</v>
      </c>
      <c r="AJ688" s="13">
        <f t="shared" si="975"/>
        <v>0</v>
      </c>
      <c r="AK688" s="13">
        <f t="shared" si="976"/>
        <v>0</v>
      </c>
      <c r="AL688" s="13">
        <f t="shared" si="977"/>
        <v>0</v>
      </c>
      <c r="AM688" s="13">
        <f t="shared" si="978"/>
        <v>1.2307895576115136E-2</v>
      </c>
      <c r="AN688" s="13">
        <f t="shared" si="979"/>
        <v>0</v>
      </c>
      <c r="AO688" s="13">
        <f t="shared" si="980"/>
        <v>0</v>
      </c>
      <c r="AP688" s="13">
        <f t="shared" si="981"/>
        <v>0</v>
      </c>
      <c r="AQ688" s="13">
        <f t="shared" si="982"/>
        <v>0</v>
      </c>
      <c r="AR688" s="13">
        <f t="shared" si="983"/>
        <v>0</v>
      </c>
      <c r="AS688" s="13">
        <f t="shared" si="984"/>
        <v>0</v>
      </c>
      <c r="AT688" s="13">
        <f t="shared" si="985"/>
        <v>0</v>
      </c>
      <c r="AU688" s="13">
        <f t="shared" si="986"/>
        <v>0</v>
      </c>
      <c r="AV688" s="13">
        <f t="shared" si="987"/>
        <v>0</v>
      </c>
      <c r="AW688" s="13">
        <f t="shared" si="988"/>
        <v>0</v>
      </c>
      <c r="AX688" s="13">
        <f t="shared" si="989"/>
        <v>2.9595130647510665E-3</v>
      </c>
      <c r="AY688" s="13">
        <f t="shared" si="990"/>
        <v>0</v>
      </c>
      <c r="AZ688" s="13">
        <f t="shared" si="991"/>
        <v>0</v>
      </c>
      <c r="BA688" s="13">
        <f t="shared" si="992"/>
        <v>0</v>
      </c>
      <c r="BB688" s="13">
        <f t="shared" si="993"/>
        <v>0</v>
      </c>
      <c r="BC688" s="13">
        <f t="shared" si="994"/>
        <v>0</v>
      </c>
      <c r="BD688" s="13">
        <f t="shared" si="995"/>
        <v>0</v>
      </c>
      <c r="BE688" s="13">
        <f t="shared" si="996"/>
        <v>0</v>
      </c>
      <c r="BF688" s="13">
        <f t="shared" si="997"/>
        <v>0</v>
      </c>
      <c r="BG688" s="13">
        <f t="shared" si="998"/>
        <v>0</v>
      </c>
      <c r="BH688" s="13">
        <f t="shared" si="999"/>
        <v>0</v>
      </c>
      <c r="BI688" s="13">
        <f t="shared" si="1000"/>
        <v>0</v>
      </c>
      <c r="BJ688" s="14">
        <f t="shared" si="1001"/>
        <v>0.76297971643258167</v>
      </c>
      <c r="BK688" s="14">
        <f t="shared" si="1002"/>
        <v>0.23627975075192792</v>
      </c>
      <c r="BL688" s="14">
        <f t="shared" si="1003"/>
        <v>0</v>
      </c>
      <c r="BM688" s="14">
        <f t="shared" si="1004"/>
        <v>0.17618216847297791</v>
      </c>
      <c r="BN688" s="14">
        <f t="shared" si="1005"/>
        <v>0.82307729871153168</v>
      </c>
    </row>
    <row r="689" spans="1:66" x14ac:dyDescent="0.25">
      <c r="A689" t="s">
        <v>338</v>
      </c>
      <c r="B689" t="s">
        <v>73</v>
      </c>
      <c r="C689" t="s">
        <v>79</v>
      </c>
      <c r="D689" s="11">
        <v>44437</v>
      </c>
      <c r="E689" s="10">
        <f>VLOOKUP(A689,home!$A$2:$E$405,3,FALSE)</f>
        <v>1.3308</v>
      </c>
      <c r="F689" s="10">
        <f>VLOOKUP(B689,home!$B$2:$E$405,3,FALSE)</f>
        <v>0.60109999999999997</v>
      </c>
      <c r="G689" s="10">
        <f>VLOOKUP(C689,away!$B$2:$E$405,4,FALSE)</f>
        <v>0.45090000000000002</v>
      </c>
      <c r="H689" s="10">
        <f>VLOOKUP(A689,away!$A$2:$E$405,3,FALSE)</f>
        <v>0.86150000000000004</v>
      </c>
      <c r="I689" s="10">
        <f>VLOOKUP(C689,away!$B$2:$E$405,3,FALSE)</f>
        <v>0.23219999999999999</v>
      </c>
      <c r="J689" s="10">
        <f>VLOOKUP(B689,home!$B$2:$E$405,4,FALSE)</f>
        <v>1.3929</v>
      </c>
      <c r="K689" s="12">
        <f t="shared" si="950"/>
        <v>0.36069469549200001</v>
      </c>
      <c r="L689" s="12">
        <f t="shared" si="951"/>
        <v>0.27863613387000002</v>
      </c>
      <c r="M689" s="13">
        <f t="shared" si="952"/>
        <v>0.52764539073516015</v>
      </c>
      <c r="N689" s="13">
        <f t="shared" si="953"/>
        <v>0.19031889353897594</v>
      </c>
      <c r="O689" s="13">
        <f t="shared" si="954"/>
        <v>0.14702107172877052</v>
      </c>
      <c r="P689" s="13">
        <f t="shared" si="955"/>
        <v>5.3029720698116373E-2</v>
      </c>
      <c r="Q689" s="13">
        <f t="shared" si="956"/>
        <v>3.4323507675707639E-2</v>
      </c>
      <c r="R689" s="13">
        <f t="shared" si="957"/>
        <v>2.0482691511964288E-2</v>
      </c>
      <c r="S689" s="13">
        <f t="shared" si="958"/>
        <v>1.3324058765121138E-3</v>
      </c>
      <c r="T689" s="13">
        <f t="shared" si="959"/>
        <v>9.5637694796164453E-3</v>
      </c>
      <c r="U689" s="13">
        <f t="shared" si="960"/>
        <v>7.3879981777645312E-3</v>
      </c>
      <c r="V689" s="13">
        <f t="shared" si="961"/>
        <v>1.4878913571842654E-5</v>
      </c>
      <c r="W689" s="13">
        <f t="shared" si="962"/>
        <v>4.1267690497688971E-3</v>
      </c>
      <c r="X689" s="13">
        <f t="shared" si="963"/>
        <v>1.1498669734019791E-3</v>
      </c>
      <c r="Y689" s="13">
        <f t="shared" si="964"/>
        <v>1.6019724396676278E-4</v>
      </c>
      <c r="Z689" s="13">
        <f t="shared" si="965"/>
        <v>1.9024059913818646E-3</v>
      </c>
      <c r="AA689" s="13">
        <f t="shared" si="966"/>
        <v>6.86187749763638E-4</v>
      </c>
      <c r="AB689" s="13">
        <f t="shared" si="967"/>
        <v>1.2375214072566802E-4</v>
      </c>
      <c r="AC689" s="13">
        <f t="shared" si="968"/>
        <v>9.3460570875414699E-8</v>
      </c>
      <c r="AD689" s="13">
        <f t="shared" si="969"/>
        <v>3.7212592644305059E-4</v>
      </c>
      <c r="AE689" s="13">
        <f t="shared" si="970"/>
        <v>1.0368772945688362E-4</v>
      </c>
      <c r="AF689" s="13">
        <f t="shared" si="971"/>
        <v>1.4445574032812283E-5</v>
      </c>
      <c r="AG689" s="13">
        <f t="shared" si="972"/>
        <v>1.341686300011893E-6</v>
      </c>
      <c r="AH689" s="13">
        <f t="shared" si="973"/>
        <v>1.3251976262244184E-4</v>
      </c>
      <c r="AI689" s="13">
        <f t="shared" si="974"/>
        <v>4.7799175425773775E-5</v>
      </c>
      <c r="AJ689" s="13">
        <f t="shared" si="975"/>
        <v>8.6204545124840785E-6</v>
      </c>
      <c r="AK689" s="13">
        <f t="shared" si="976"/>
        <v>1.0364507384610275E-6</v>
      </c>
      <c r="AL689" s="13">
        <f t="shared" si="977"/>
        <v>3.7572112307505406E-10</v>
      </c>
      <c r="AM689" s="13">
        <f t="shared" si="978"/>
        <v>2.6844769544610902E-5</v>
      </c>
      <c r="AN689" s="13">
        <f t="shared" si="979"/>
        <v>7.4799228005415012E-6</v>
      </c>
      <c r="AO689" s="13">
        <f t="shared" si="980"/>
        <v>1.0420883853944735E-6</v>
      </c>
      <c r="AP689" s="13">
        <f t="shared" si="981"/>
        <v>9.6787826285715566E-8</v>
      </c>
      <c r="AQ689" s="13">
        <f t="shared" si="982"/>
        <v>6.7421464304832364E-9</v>
      </c>
      <c r="AR689" s="13">
        <f t="shared" si="983"/>
        <v>7.3849588636974672E-6</v>
      </c>
      <c r="AS689" s="13">
        <f t="shared" si="984"/>
        <v>2.663715488562304E-6</v>
      </c>
      <c r="AT689" s="13">
        <f t="shared" si="985"/>
        <v>4.8039402351215202E-7</v>
      </c>
      <c r="AU689" s="13">
        <f t="shared" si="986"/>
        <v>5.7758525342297461E-8</v>
      </c>
      <c r="AV689" s="13">
        <f t="shared" si="987"/>
        <v>5.2082984276017368E-9</v>
      </c>
      <c r="AW689" s="13">
        <f t="shared" si="988"/>
        <v>1.048915014541847E-12</v>
      </c>
      <c r="AX689" s="13">
        <f t="shared" si="989"/>
        <v>1.6137943294077242E-6</v>
      </c>
      <c r="AY689" s="13">
        <f t="shared" si="990"/>
        <v>4.4966141280749748E-7</v>
      </c>
      <c r="AZ689" s="13">
        <f t="shared" si="991"/>
        <v>6.2645958807601602E-8</v>
      </c>
      <c r="BA689" s="13">
        <f t="shared" si="992"/>
        <v>5.8184759215764619E-9</v>
      </c>
      <c r="BB689" s="13">
        <f t="shared" si="993"/>
        <v>4.0530940895093768E-10</v>
      </c>
      <c r="BC689" s="13">
        <f t="shared" si="994"/>
        <v>2.2586769346244817E-11</v>
      </c>
      <c r="BD689" s="13">
        <f t="shared" si="995"/>
        <v>3.4295273109494169E-7</v>
      </c>
      <c r="BE689" s="13">
        <f t="shared" si="996"/>
        <v>1.2370123091043973E-7</v>
      </c>
      <c r="BF689" s="13">
        <f t="shared" si="997"/>
        <v>2.2309188907613315E-8</v>
      </c>
      <c r="BG689" s="13">
        <f t="shared" si="998"/>
        <v>2.6822686999016963E-9</v>
      </c>
      <c r="BH689" s="13">
        <f t="shared" si="999"/>
        <v>2.4187002298469125E-10</v>
      </c>
      <c r="BI689" s="13">
        <f t="shared" si="1000"/>
        <v>1.7448246857821247E-11</v>
      </c>
      <c r="BJ689" s="14">
        <f t="shared" si="1001"/>
        <v>0.24017220753644677</v>
      </c>
      <c r="BK689" s="14">
        <f t="shared" si="1002"/>
        <v>0.58202293972106522</v>
      </c>
      <c r="BL689" s="14">
        <f t="shared" si="1003"/>
        <v>0.17590276109222525</v>
      </c>
      <c r="BM689" s="14">
        <f t="shared" si="1004"/>
        <v>2.7178588792060383E-2</v>
      </c>
      <c r="BN689" s="14">
        <f t="shared" si="1005"/>
        <v>0.97282127588869494</v>
      </c>
    </row>
    <row r="690" spans="1:66" x14ac:dyDescent="0.25">
      <c r="A690" t="s">
        <v>338</v>
      </c>
      <c r="B690" t="s">
        <v>71</v>
      </c>
      <c r="C690" t="s">
        <v>85</v>
      </c>
      <c r="D690" s="11">
        <v>44437</v>
      </c>
      <c r="E690" s="10">
        <f>VLOOKUP(A690,home!$A$2:$E$405,3,FALSE)</f>
        <v>1.3308</v>
      </c>
      <c r="F690" s="10">
        <f>VLOOKUP(B690,home!$B$2:$E$405,3,FALSE)</f>
        <v>0.90169999999999995</v>
      </c>
      <c r="G690" s="10">
        <f>VLOOKUP(C690,away!$B$2:$E$405,4,FALSE)</f>
        <v>1.5028999999999999</v>
      </c>
      <c r="H690" s="10">
        <f>VLOOKUP(A690,away!$A$2:$E$405,3,FALSE)</f>
        <v>0.86150000000000004</v>
      </c>
      <c r="I690" s="10">
        <f>VLOOKUP(C690,away!$B$2:$E$405,3,FALSE)</f>
        <v>2.6116999999999999</v>
      </c>
      <c r="J690" s="10">
        <f>VLOOKUP(B690,home!$B$2:$E$405,4,FALSE)</f>
        <v>1.6251</v>
      </c>
      <c r="K690" s="12">
        <f t="shared" si="950"/>
        <v>1.8034534888439997</v>
      </c>
      <c r="L690" s="12">
        <f t="shared" si="951"/>
        <v>3.656441766705</v>
      </c>
      <c r="M690" s="13">
        <f t="shared" si="952"/>
        <v>4.254001304510961E-3</v>
      </c>
      <c r="N690" s="13">
        <f t="shared" si="953"/>
        <v>7.6718934941672175E-3</v>
      </c>
      <c r="O690" s="13">
        <f t="shared" si="954"/>
        <v>1.5554508045431433E-2</v>
      </c>
      <c r="P690" s="13">
        <f t="shared" si="955"/>
        <v>2.8051831801785377E-2</v>
      </c>
      <c r="Q690" s="13">
        <f t="shared" si="956"/>
        <v>6.9179515440477273E-3</v>
      </c>
      <c r="R690" s="13">
        <f t="shared" si="957"/>
        <v>2.8437076438932223E-2</v>
      </c>
      <c r="S690" s="13">
        <f t="shared" si="958"/>
        <v>4.6245006236905715E-2</v>
      </c>
      <c r="T690" s="13">
        <f t="shared" si="959"/>
        <v>2.5295086965697457E-2</v>
      </c>
      <c r="U690" s="13">
        <f t="shared" si="960"/>
        <v>5.1284944716315818E-2</v>
      </c>
      <c r="V690" s="13">
        <f t="shared" si="961"/>
        <v>3.3883318675749619E-2</v>
      </c>
      <c r="W690" s="13">
        <f t="shared" si="962"/>
        <v>4.1587346159222037E-3</v>
      </c>
      <c r="X690" s="13">
        <f t="shared" si="963"/>
        <v>1.5206170946299823E-2</v>
      </c>
      <c r="Y690" s="13">
        <f t="shared" si="964"/>
        <v>2.7800239279853381E-2</v>
      </c>
      <c r="Z690" s="13">
        <f t="shared" si="965"/>
        <v>3.4659504671431501E-2</v>
      </c>
      <c r="AA690" s="13">
        <f t="shared" si="966"/>
        <v>6.250680462129804E-2</v>
      </c>
      <c r="AB690" s="13">
        <f t="shared" si="967"/>
        <v>5.6364057435385105E-2</v>
      </c>
      <c r="AC690" s="13">
        <f t="shared" si="968"/>
        <v>1.3964634239923114E-2</v>
      </c>
      <c r="AD690" s="13">
        <f t="shared" si="969"/>
        <v>1.8750211130653025E-3</v>
      </c>
      <c r="AE690" s="13">
        <f t="shared" si="970"/>
        <v>6.8559055112656702E-3</v>
      </c>
      <c r="AF690" s="13">
        <f t="shared" si="971"/>
        <v>1.2534109629987397E-2</v>
      </c>
      <c r="AG690" s="13">
        <f t="shared" si="972"/>
        <v>1.5276747319848429E-2</v>
      </c>
      <c r="AH690" s="13">
        <f t="shared" si="973"/>
        <v>3.1682615123482298E-2</v>
      </c>
      <c r="AI690" s="13">
        <f t="shared" si="974"/>
        <v>5.7138122780145809E-2</v>
      </c>
      <c r="AJ690" s="13">
        <f t="shared" si="975"/>
        <v>5.1522973436925398E-2</v>
      </c>
      <c r="AK690" s="13">
        <f t="shared" si="976"/>
        <v>3.0973095400146613E-2</v>
      </c>
      <c r="AL690" s="13">
        <f t="shared" si="977"/>
        <v>3.6834363022538838E-3</v>
      </c>
      <c r="AM690" s="13">
        <f t="shared" si="978"/>
        <v>6.7630267360275587E-4</v>
      </c>
      <c r="AN690" s="13">
        <f t="shared" si="979"/>
        <v>2.4728613426953758E-3</v>
      </c>
      <c r="AO690" s="13">
        <f t="shared" si="980"/>
        <v>4.520936748350789E-3</v>
      </c>
      <c r="AP690" s="13">
        <f t="shared" si="981"/>
        <v>5.5101806504337736E-3</v>
      </c>
      <c r="AQ690" s="13">
        <f t="shared" si="982"/>
        <v>5.0369136680839428E-3</v>
      </c>
      <c r="AR690" s="13">
        <f t="shared" si="983"/>
        <v>2.3169127443188036E-2</v>
      </c>
      <c r="AS690" s="13">
        <f t="shared" si="984"/>
        <v>4.1784443720888721E-2</v>
      </c>
      <c r="AT690" s="13">
        <f t="shared" si="985"/>
        <v>3.7678150403921265E-2</v>
      </c>
      <c r="AU690" s="13">
        <f t="shared" si="986"/>
        <v>2.2650263933046925E-2</v>
      </c>
      <c r="AV690" s="13">
        <f t="shared" si="987"/>
        <v>1.0212174378322725E-2</v>
      </c>
      <c r="AW690" s="13">
        <f t="shared" si="988"/>
        <v>6.7470553151040161E-4</v>
      </c>
      <c r="AX690" s="13">
        <f t="shared" si="989"/>
        <v>2.0328006937056945E-4</v>
      </c>
      <c r="AY690" s="13">
        <f t="shared" si="990"/>
        <v>7.4328173598523992E-4</v>
      </c>
      <c r="AZ690" s="13">
        <f t="shared" si="991"/>
        <v>1.3588831919427152E-3</v>
      </c>
      <c r="BA690" s="13">
        <f t="shared" si="992"/>
        <v>1.6562257530309172E-3</v>
      </c>
      <c r="BB690" s="13">
        <f t="shared" si="993"/>
        <v>1.5139732546186715E-3</v>
      </c>
      <c r="BC690" s="13">
        <f t="shared" si="994"/>
        <v>1.107151008372403E-3</v>
      </c>
      <c r="BD690" s="13">
        <f t="shared" si="995"/>
        <v>1.4119427546897288E-2</v>
      </c>
      <c r="BE690" s="13">
        <f t="shared" si="996"/>
        <v>2.5463730869931984E-2</v>
      </c>
      <c r="BF690" s="13">
        <f t="shared" si="997"/>
        <v>2.2961327138181754E-2</v>
      </c>
      <c r="BG690" s="13">
        <f t="shared" si="998"/>
        <v>1.3803228511947433E-2</v>
      </c>
      <c r="BH690" s="13">
        <f t="shared" si="999"/>
        <v>6.2233701542956429E-3</v>
      </c>
      <c r="BI690" s="13">
        <f t="shared" si="1000"/>
        <v>2.2447117234264194E-3</v>
      </c>
      <c r="BJ690" s="14">
        <f t="shared" si="1001"/>
        <v>0.14839185051664178</v>
      </c>
      <c r="BK690" s="14">
        <f t="shared" si="1002"/>
        <v>0.1308255102971139</v>
      </c>
      <c r="BL690" s="14">
        <f t="shared" si="1003"/>
        <v>0.60577415382211108</v>
      </c>
      <c r="BM690" s="14">
        <f t="shared" si="1004"/>
        <v>0.8286951804739483</v>
      </c>
      <c r="BN690" s="14">
        <f t="shared" si="1005"/>
        <v>9.0887262628874949E-2</v>
      </c>
    </row>
    <row r="691" spans="1:66" x14ac:dyDescent="0.25">
      <c r="A691" t="s">
        <v>338</v>
      </c>
      <c r="B691" t="s">
        <v>77</v>
      </c>
      <c r="C691" t="s">
        <v>91</v>
      </c>
      <c r="D691" s="11">
        <v>44437</v>
      </c>
      <c r="E691" s="10">
        <f>VLOOKUP(A691,home!$A$2:$E$405,3,FALSE)</f>
        <v>1.3308</v>
      </c>
      <c r="F691" s="10">
        <f>VLOOKUP(B691,home!$B$2:$E$405,3,FALSE)</f>
        <v>1.2022999999999999</v>
      </c>
      <c r="G691" s="10">
        <f>VLOOKUP(C691,away!$B$2:$E$405,4,FALSE)</f>
        <v>1.052</v>
      </c>
      <c r="H691" s="10">
        <f>VLOOKUP(A691,away!$A$2:$E$405,3,FALSE)</f>
        <v>0.86150000000000004</v>
      </c>
      <c r="I691" s="10">
        <f>VLOOKUP(C691,away!$B$2:$E$405,3,FALSE)</f>
        <v>1.3929</v>
      </c>
      <c r="J691" s="10">
        <f>VLOOKUP(B691,home!$B$2:$E$405,4,FALSE)</f>
        <v>2.3214999999999999</v>
      </c>
      <c r="K691" s="12">
        <f t="shared" si="950"/>
        <v>1.6832219236799999</v>
      </c>
      <c r="L691" s="12">
        <f t="shared" si="951"/>
        <v>2.7857613470250002</v>
      </c>
      <c r="M691" s="13">
        <f t="shared" si="952"/>
        <v>1.1458960590651119E-2</v>
      </c>
      <c r="N691" s="13">
        <f t="shared" si="953"/>
        <v>1.9287973688769083E-2</v>
      </c>
      <c r="O691" s="13">
        <f t="shared" si="954"/>
        <v>3.1921929490518655E-2</v>
      </c>
      <c r="P691" s="13">
        <f t="shared" si="955"/>
        <v>5.3731691564608122E-2</v>
      </c>
      <c r="Q691" s="13">
        <f t="shared" si="956"/>
        <v>1.623297008814956E-2</v>
      </c>
      <c r="R691" s="13">
        <f t="shared" si="957"/>
        <v>4.4463438648572169E-2</v>
      </c>
      <c r="S691" s="13">
        <f t="shared" si="958"/>
        <v>6.2987708517595373E-2</v>
      </c>
      <c r="T691" s="13">
        <f t="shared" si="959"/>
        <v>4.5221180618980061E-2</v>
      </c>
      <c r="U691" s="13">
        <f t="shared" si="960"/>
        <v>7.48418347354773E-2</v>
      </c>
      <c r="V691" s="13">
        <f t="shared" si="961"/>
        <v>3.2816978077304784E-2</v>
      </c>
      <c r="W691" s="13">
        <f t="shared" si="962"/>
        <v>9.107897046271669E-3</v>
      </c>
      <c r="X691" s="13">
        <f t="shared" si="963"/>
        <v>2.5372427544186789E-2</v>
      </c>
      <c r="Y691" s="13">
        <f t="shared" si="964"/>
        <v>3.5340763966394004E-2</v>
      </c>
      <c r="Z691" s="13">
        <f t="shared" si="965"/>
        <v>4.128817624766995E-2</v>
      </c>
      <c r="AA691" s="13">
        <f t="shared" si="966"/>
        <v>6.9497163448841895E-2</v>
      </c>
      <c r="AB691" s="13">
        <f t="shared" si="967"/>
        <v>5.8489574575331521E-2</v>
      </c>
      <c r="AC691" s="13">
        <f t="shared" si="968"/>
        <v>9.6175375712679086E-3</v>
      </c>
      <c r="AD691" s="13">
        <f t="shared" si="969"/>
        <v>3.8326529967261966E-3</v>
      </c>
      <c r="AE691" s="13">
        <f t="shared" si="970"/>
        <v>1.0676856574839374E-2</v>
      </c>
      <c r="AF691" s="13">
        <f t="shared" si="971"/>
        <v>1.4871587176958634E-2</v>
      </c>
      <c r="AG691" s="13">
        <f t="shared" si="972"/>
        <v>1.3809564242161334E-2</v>
      </c>
      <c r="AH691" s="13">
        <f t="shared" si="973"/>
        <v>2.8754751369978664E-2</v>
      </c>
      <c r="AI691" s="13">
        <f t="shared" si="974"/>
        <v>4.8400627915915602E-2</v>
      </c>
      <c r="AJ691" s="13">
        <f t="shared" si="975"/>
        <v>4.0734499013973684E-2</v>
      </c>
      <c r="AK691" s="13">
        <f t="shared" si="976"/>
        <v>2.2855067263480622E-2</v>
      </c>
      <c r="AL691" s="13">
        <f t="shared" si="977"/>
        <v>1.8038863413563197E-3</v>
      </c>
      <c r="AM691" s="13">
        <f t="shared" si="978"/>
        <v>1.2902411099894764E-3</v>
      </c>
      <c r="AN691" s="13">
        <f t="shared" si="979"/>
        <v>3.5943038125513154E-3</v>
      </c>
      <c r="AO691" s="13">
        <f t="shared" si="980"/>
        <v>5.0064363152350234E-3</v>
      </c>
      <c r="AP691" s="13">
        <f t="shared" si="981"/>
        <v>4.648912257774666E-3</v>
      </c>
      <c r="AQ691" s="13">
        <f t="shared" si="982"/>
        <v>3.2376900183548473E-3</v>
      </c>
      <c r="AR691" s="13">
        <f t="shared" si="983"/>
        <v>1.602077498196015E-2</v>
      </c>
      <c r="AS691" s="13">
        <f t="shared" si="984"/>
        <v>2.6966519683979381E-2</v>
      </c>
      <c r="AT691" s="13">
        <f t="shared" si="985"/>
        <v>2.2695318568711181E-2</v>
      </c>
      <c r="AU691" s="13">
        <f t="shared" si="986"/>
        <v>1.2733752593252155E-2</v>
      </c>
      <c r="AV691" s="13">
        <f t="shared" si="987"/>
        <v>5.3584328839197696E-3</v>
      </c>
      <c r="AW691" s="13">
        <f t="shared" si="988"/>
        <v>2.3495893052571988E-4</v>
      </c>
      <c r="AX691" s="13">
        <f t="shared" si="989"/>
        <v>3.6196035386125127E-4</v>
      </c>
      <c r="AY691" s="13">
        <f t="shared" si="990"/>
        <v>1.0083351629421649E-3</v>
      </c>
      <c r="AZ691" s="13">
        <f t="shared" si="991"/>
        <v>1.4044905608852196E-3</v>
      </c>
      <c r="BA691" s="13">
        <f t="shared" si="992"/>
        <v>1.304191838925169E-3</v>
      </c>
      <c r="BB691" s="13">
        <f t="shared" si="993"/>
        <v>9.0829180349579787E-4</v>
      </c>
      <c r="BC691" s="13">
        <f t="shared" si="994"/>
        <v>5.0605683959964421E-4</v>
      </c>
      <c r="BD691" s="13">
        <f t="shared" si="995"/>
        <v>7.4383426156882891E-3</v>
      </c>
      <c r="BE691" s="13">
        <f t="shared" si="996"/>
        <v>1.2520381366569765E-2</v>
      </c>
      <c r="BF691" s="13">
        <f t="shared" si="997"/>
        <v>1.0537290204522393E-2</v>
      </c>
      <c r="BG691" s="13">
        <f t="shared" si="998"/>
        <v>5.9121992961435358E-3</v>
      </c>
      <c r="BH691" s="13">
        <f t="shared" si="999"/>
        <v>2.4878858681085655E-3</v>
      </c>
      <c r="BI691" s="13">
        <f t="shared" si="1000"/>
        <v>8.3753280736279672E-4</v>
      </c>
      <c r="BJ691" s="14">
        <f t="shared" si="1001"/>
        <v>0.2170247840170513</v>
      </c>
      <c r="BK691" s="14">
        <f t="shared" si="1002"/>
        <v>0.17342509782572574</v>
      </c>
      <c r="BL691" s="14">
        <f t="shared" si="1003"/>
        <v>0.54346731733230813</v>
      </c>
      <c r="BM691" s="14">
        <f t="shared" si="1004"/>
        <v>0.79733503511906978</v>
      </c>
      <c r="BN691" s="14">
        <f t="shared" si="1005"/>
        <v>0.17709696407126871</v>
      </c>
    </row>
    <row r="692" spans="1:66" x14ac:dyDescent="0.25">
      <c r="A692" t="s">
        <v>338</v>
      </c>
      <c r="B692" t="s">
        <v>96</v>
      </c>
      <c r="C692" t="s">
        <v>82</v>
      </c>
      <c r="D692" s="11">
        <v>44437</v>
      </c>
      <c r="E692" s="10">
        <f>VLOOKUP(A692,home!$A$2:$E$405,3,FALSE)</f>
        <v>1.3308</v>
      </c>
      <c r="F692" s="10">
        <f>VLOOKUP(B692,home!$B$2:$E$405,3,FALSE)</f>
        <v>1.5028999999999999</v>
      </c>
      <c r="G692" s="10">
        <f>VLOOKUP(C692,away!$B$2:$E$405,4,FALSE)</f>
        <v>1.5028999999999999</v>
      </c>
      <c r="H692" s="10">
        <f>VLOOKUP(A692,away!$A$2:$E$405,3,FALSE)</f>
        <v>0.86150000000000004</v>
      </c>
      <c r="I692" s="10">
        <f>VLOOKUP(C692,away!$B$2:$E$405,3,FALSE)</f>
        <v>0.87060000000000004</v>
      </c>
      <c r="J692" s="10">
        <f>VLOOKUP(B692,home!$B$2:$E$405,4,FALSE)</f>
        <v>0.38690000000000002</v>
      </c>
      <c r="K692" s="12">
        <f t="shared" si="950"/>
        <v>3.0058891520279993</v>
      </c>
      <c r="L692" s="12">
        <f t="shared" si="951"/>
        <v>0.29018347311000003</v>
      </c>
      <c r="M692" s="13">
        <f t="shared" si="952"/>
        <v>3.7028306246493718E-2</v>
      </c>
      <c r="N692" s="13">
        <f t="shared" si="953"/>
        <v>0.11130298406430607</v>
      </c>
      <c r="O692" s="13">
        <f t="shared" si="954"/>
        <v>1.0745002509988255E-2</v>
      </c>
      <c r="P692" s="13">
        <f t="shared" si="955"/>
        <v>3.2298286483287322E-2</v>
      </c>
      <c r="Q692" s="13">
        <f t="shared" si="956"/>
        <v>0.16728221619362149</v>
      </c>
      <c r="R692" s="13">
        <f t="shared" si="957"/>
        <v>1.5590110734620298E-3</v>
      </c>
      <c r="S692" s="13">
        <f t="shared" si="958"/>
        <v>7.0431206251520169E-3</v>
      </c>
      <c r="T692" s="13">
        <f t="shared" si="959"/>
        <v>4.8542534484602974E-2</v>
      </c>
      <c r="U692" s="13">
        <f t="shared" si="960"/>
        <v>4.6862144736110412E-3</v>
      </c>
      <c r="V692" s="13">
        <f t="shared" si="961"/>
        <v>6.8260309400775486E-4</v>
      </c>
      <c r="W692" s="13">
        <f t="shared" si="962"/>
        <v>0.16761059966120309</v>
      </c>
      <c r="X692" s="13">
        <f t="shared" si="963"/>
        <v>4.8637825939737707E-2</v>
      </c>
      <c r="Y692" s="13">
        <f t="shared" si="964"/>
        <v>7.056946627856369E-3</v>
      </c>
      <c r="Z692" s="13">
        <f t="shared" si="965"/>
        <v>1.5079974930472042E-4</v>
      </c>
      <c r="AA692" s="13">
        <f t="shared" si="966"/>
        <v>4.5328733056360093E-4</v>
      </c>
      <c r="AB692" s="13">
        <f t="shared" si="967"/>
        <v>6.8126573484642906E-4</v>
      </c>
      <c r="AC692" s="13">
        <f t="shared" si="968"/>
        <v>3.721293336015139E-5</v>
      </c>
      <c r="AD692" s="13">
        <f t="shared" si="969"/>
        <v>0.12595472082162956</v>
      </c>
      <c r="AE692" s="13">
        <f t="shared" si="970"/>
        <v>3.6549978342620908E-2</v>
      </c>
      <c r="AF692" s="13">
        <f t="shared" si="971"/>
        <v>5.303099828778508E-3</v>
      </c>
      <c r="AG692" s="13">
        <f t="shared" si="972"/>
        <v>5.1295730885466469E-4</v>
      </c>
      <c r="AH692" s="13">
        <f t="shared" si="973"/>
        <v>1.0939898749340268E-5</v>
      </c>
      <c r="AI692" s="13">
        <f t="shared" si="974"/>
        <v>3.2884122974926594E-5</v>
      </c>
      <c r="AJ692" s="13">
        <f t="shared" si="975"/>
        <v>4.9423014262143283E-5</v>
      </c>
      <c r="AK692" s="13">
        <f t="shared" si="976"/>
        <v>4.9520034143700529E-5</v>
      </c>
      <c r="AL692" s="13">
        <f t="shared" si="977"/>
        <v>1.2983731684064928E-6</v>
      </c>
      <c r="AM692" s="13">
        <f t="shared" si="978"/>
        <v>7.5721185792890264E-2</v>
      </c>
      <c r="AN692" s="13">
        <f t="shared" si="979"/>
        <v>2.1973036681388489E-2</v>
      </c>
      <c r="AO692" s="13">
        <f t="shared" si="980"/>
        <v>3.1881060494893701E-3</v>
      </c>
      <c r="AP692" s="13">
        <f t="shared" si="981"/>
        <v>3.0837856202794241E-4</v>
      </c>
      <c r="AQ692" s="13">
        <f t="shared" si="982"/>
        <v>2.2371590540483972E-5</v>
      </c>
      <c r="AR692" s="13">
        <f t="shared" si="983"/>
        <v>6.3491556291106119E-7</v>
      </c>
      <c r="AS692" s="13">
        <f t="shared" si="984"/>
        <v>1.9084858030081094E-6</v>
      </c>
      <c r="AT692" s="13">
        <f t="shared" si="985"/>
        <v>2.8683483860307618E-6</v>
      </c>
      <c r="AU692" s="13">
        <f t="shared" si="986"/>
        <v>2.8739790992689622E-6</v>
      </c>
      <c r="AV692" s="13">
        <f t="shared" si="987"/>
        <v>2.1597156494119436E-6</v>
      </c>
      <c r="AW692" s="13">
        <f t="shared" si="988"/>
        <v>3.1458837250561572E-8</v>
      </c>
      <c r="AX692" s="13">
        <f t="shared" si="989"/>
        <v>3.7934915158924248E-2</v>
      </c>
      <c r="AY692" s="13">
        <f t="shared" si="990"/>
        <v>1.1008085432949828E-2</v>
      </c>
      <c r="AZ692" s="13">
        <f t="shared" si="991"/>
        <v>1.5971822316124895E-3</v>
      </c>
      <c r="BA692" s="13">
        <f t="shared" si="992"/>
        <v>1.5449196238629759E-4</v>
      </c>
      <c r="BB692" s="13">
        <f t="shared" si="993"/>
        <v>1.1207753553208828E-5</v>
      </c>
      <c r="BC692" s="13">
        <f t="shared" si="994"/>
        <v>6.5046097036621654E-7</v>
      </c>
      <c r="BD692" s="13">
        <f t="shared" si="995"/>
        <v>3.0707000529520395E-8</v>
      </c>
      <c r="BE692" s="13">
        <f t="shared" si="996"/>
        <v>9.2301839783003384E-8</v>
      </c>
      <c r="BF692" s="13">
        <f t="shared" si="997"/>
        <v>1.3872454945797819E-7</v>
      </c>
      <c r="BG692" s="13">
        <f t="shared" si="998"/>
        <v>1.3899687277856941E-7</v>
      </c>
      <c r="BH692" s="13">
        <f t="shared" si="999"/>
        <v>1.0445229801272945E-7</v>
      </c>
      <c r="BI692" s="13">
        <f t="shared" si="1000"/>
        <v>6.279440590017181E-8</v>
      </c>
      <c r="BJ692" s="14">
        <f t="shared" si="1001"/>
        <v>0.87067347494994451</v>
      </c>
      <c r="BK692" s="14">
        <f t="shared" si="1002"/>
        <v>8.8098913188419184E-2</v>
      </c>
      <c r="BL692" s="14">
        <f t="shared" si="1003"/>
        <v>1.8278561614068555E-2</v>
      </c>
      <c r="BM692" s="14">
        <f t="shared" si="1004"/>
        <v>0.60597788895646554</v>
      </c>
      <c r="BN692" s="14">
        <f t="shared" si="1005"/>
        <v>0.36021580657115887</v>
      </c>
    </row>
    <row r="693" spans="1:66" x14ac:dyDescent="0.25">
      <c r="A693" t="s">
        <v>350</v>
      </c>
      <c r="B693" t="s">
        <v>98</v>
      </c>
      <c r="C693" t="s">
        <v>106</v>
      </c>
      <c r="D693" s="11">
        <v>44437</v>
      </c>
      <c r="E693" s="10">
        <f>VLOOKUP(A693,home!$A$2:$E$405,3,FALSE)</f>
        <v>1.6389</v>
      </c>
      <c r="F693" s="10">
        <f>VLOOKUP(B693,home!$B$2:$E$405,3,FALSE)</f>
        <v>1.0168999999999999</v>
      </c>
      <c r="G693" s="10">
        <f>VLOOKUP(C693,away!$B$2:$E$405,4,FALSE)</f>
        <v>0.61019999999999996</v>
      </c>
      <c r="H693" s="10">
        <f>VLOOKUP(A693,away!$A$2:$E$405,3,FALSE)</f>
        <v>1.1943999999999999</v>
      </c>
      <c r="I693" s="10">
        <f>VLOOKUP(C693,away!$B$2:$E$405,3,FALSE)</f>
        <v>2.2326000000000001</v>
      </c>
      <c r="J693" s="10">
        <f>VLOOKUP(B693,home!$B$2:$E$405,4,FALSE)</f>
        <v>0.55820000000000003</v>
      </c>
      <c r="K693" s="12">
        <f t="shared" si="950"/>
        <v>1.0169577395819998</v>
      </c>
      <c r="L693" s="12">
        <f t="shared" si="951"/>
        <v>1.4885058550080001</v>
      </c>
      <c r="M693" s="13">
        <f t="shared" si="952"/>
        <v>8.1637742395433796E-2</v>
      </c>
      <c r="N693" s="13">
        <f t="shared" si="953"/>
        <v>8.3022133971037942E-2</v>
      </c>
      <c r="O693" s="13">
        <f t="shared" si="954"/>
        <v>0.12151825754523803</v>
      </c>
      <c r="P693" s="13">
        <f t="shared" si="955"/>
        <v>0.12357893251114856</v>
      </c>
      <c r="Q693" s="13">
        <f t="shared" si="956"/>
        <v>4.2215000849230348E-2</v>
      </c>
      <c r="R693" s="13">
        <f t="shared" si="957"/>
        <v>9.0440318923228472E-2</v>
      </c>
      <c r="S693" s="13">
        <f t="shared" si="958"/>
        <v>4.6766826569695788E-2</v>
      </c>
      <c r="T693" s="13">
        <f t="shared" si="959"/>
        <v>6.2837275933247061E-2</v>
      </c>
      <c r="U693" s="13">
        <f t="shared" si="960"/>
        <v>9.1973982299241586E-2</v>
      </c>
      <c r="V693" s="13">
        <f t="shared" si="961"/>
        <v>7.8659076806016914E-3</v>
      </c>
      <c r="W693" s="13">
        <f t="shared" si="962"/>
        <v>1.4310290613361832E-2</v>
      </c>
      <c r="X693" s="13">
        <f t="shared" si="963"/>
        <v>2.130095136485511E-2</v>
      </c>
      <c r="Y693" s="13">
        <f t="shared" si="964"/>
        <v>1.5853295411913746E-2</v>
      </c>
      <c r="Z693" s="13">
        <f t="shared" si="965"/>
        <v>4.4873648082005467E-2</v>
      </c>
      <c r="AA693" s="13">
        <f t="shared" si="966"/>
        <v>4.5634603720274412E-2</v>
      </c>
      <c r="AB693" s="13">
        <f t="shared" si="967"/>
        <v>2.3204231723045293E-2</v>
      </c>
      <c r="AC693" s="13">
        <f t="shared" si="968"/>
        <v>7.4418740483688569E-4</v>
      </c>
      <c r="AD693" s="13">
        <f t="shared" si="969"/>
        <v>3.6382401987314888E-3</v>
      </c>
      <c r="AE693" s="13">
        <f t="shared" si="970"/>
        <v>5.4155418377372904E-3</v>
      </c>
      <c r="AF693" s="13">
        <f t="shared" si="971"/>
        <v>4.0305328667563723E-3</v>
      </c>
      <c r="AG693" s="13">
        <f t="shared" si="972"/>
        <v>1.9998239236563463E-3</v>
      </c>
      <c r="AH693" s="13">
        <f t="shared" si="973"/>
        <v>1.6698671976408411E-2</v>
      </c>
      <c r="AI693" s="13">
        <f t="shared" si="974"/>
        <v>1.6981843707149582E-2</v>
      </c>
      <c r="AJ693" s="13">
        <f t="shared" si="975"/>
        <v>8.6349086951788227E-3</v>
      </c>
      <c r="AK693" s="13">
        <f t="shared" si="976"/>
        <v>2.9271124093820035E-3</v>
      </c>
      <c r="AL693" s="13">
        <f t="shared" si="977"/>
        <v>4.5060474422491234E-5</v>
      </c>
      <c r="AM693" s="13">
        <f t="shared" si="978"/>
        <v>7.3998730571166833E-4</v>
      </c>
      <c r="AN693" s="13">
        <f t="shared" si="979"/>
        <v>1.1014754371834131E-3</v>
      </c>
      <c r="AO693" s="13">
        <f t="shared" si="980"/>
        <v>8.1977631869750386E-4</v>
      </c>
      <c r="AP693" s="13">
        <f t="shared" si="981"/>
        <v>4.0674728339271283E-4</v>
      </c>
      <c r="AQ693" s="13">
        <f t="shared" si="982"/>
        <v>1.5136142820966283E-4</v>
      </c>
      <c r="AR693" s="13">
        <f t="shared" si="983"/>
        <v>4.9712142015483855E-3</v>
      </c>
      <c r="AS693" s="13">
        <f t="shared" si="984"/>
        <v>5.0555147573845818E-3</v>
      </c>
      <c r="AT693" s="13">
        <f t="shared" si="985"/>
        <v>2.5706224300466331E-3</v>
      </c>
      <c r="AU693" s="13">
        <f t="shared" si="986"/>
        <v>8.7140479192633711E-4</v>
      </c>
      <c r="AV693" s="13">
        <f t="shared" si="987"/>
        <v>2.2154546186458262E-4</v>
      </c>
      <c r="AW693" s="13">
        <f t="shared" si="988"/>
        <v>1.8947272984367018E-6</v>
      </c>
      <c r="AX693" s="13">
        <f t="shared" si="989"/>
        <v>1.2542263628931869E-4</v>
      </c>
      <c r="AY693" s="13">
        <f t="shared" si="990"/>
        <v>1.8669232846718969E-4</v>
      </c>
      <c r="AZ693" s="13">
        <f t="shared" si="991"/>
        <v>1.3894631200424433E-4</v>
      </c>
      <c r="BA693" s="13">
        <f t="shared" si="992"/>
        <v>6.8940799650028689E-5</v>
      </c>
      <c r="BB693" s="13">
        <f t="shared" si="993"/>
        <v>2.5654695982000295E-5</v>
      </c>
      <c r="BC693" s="13">
        <f t="shared" si="994"/>
        <v>7.6374330355315289E-6</v>
      </c>
      <c r="BD693" s="13">
        <f t="shared" si="995"/>
        <v>1.2332802409172827E-3</v>
      </c>
      <c r="BE693" s="13">
        <f t="shared" si="996"/>
        <v>1.2541938860743838E-3</v>
      </c>
      <c r="BF693" s="13">
        <f t="shared" si="997"/>
        <v>6.3773108968988475E-4</v>
      </c>
      <c r="BG693" s="13">
        <f t="shared" si="998"/>
        <v>2.1618185581073025E-4</v>
      </c>
      <c r="BH693" s="13">
        <f t="shared" si="999"/>
        <v>5.4961952855980504E-5</v>
      </c>
      <c r="BI693" s="13">
        <f t="shared" si="1000"/>
        <v>1.1178796667886078E-5</v>
      </c>
      <c r="BJ693" s="14">
        <f t="shared" si="1001"/>
        <v>0.25839572894915086</v>
      </c>
      <c r="BK693" s="14">
        <f t="shared" si="1002"/>
        <v>0.26082534936460638</v>
      </c>
      <c r="BL693" s="14">
        <f t="shared" si="1003"/>
        <v>0.43511176046393324</v>
      </c>
      <c r="BM693" s="14">
        <f t="shared" si="1004"/>
        <v>0.45660930306321001</v>
      </c>
      <c r="BN693" s="14">
        <f t="shared" si="1005"/>
        <v>0.54241238619531718</v>
      </c>
    </row>
    <row r="694" spans="1:66" x14ac:dyDescent="0.25">
      <c r="A694" t="s">
        <v>350</v>
      </c>
      <c r="B694" t="s">
        <v>100</v>
      </c>
      <c r="C694" t="s">
        <v>103</v>
      </c>
      <c r="D694" s="11">
        <v>44437</v>
      </c>
      <c r="E694" s="10">
        <f>VLOOKUP(A694,home!$A$2:$E$405,3,FALSE)</f>
        <v>1.6389</v>
      </c>
      <c r="F694" s="10">
        <f>VLOOKUP(B694,home!$B$2:$E$405,3,FALSE)</f>
        <v>0.61019999999999996</v>
      </c>
      <c r="G694" s="10">
        <f>VLOOKUP(C694,away!$B$2:$E$405,4,FALSE)</f>
        <v>0.81359999999999999</v>
      </c>
      <c r="H694" s="10">
        <f>VLOOKUP(A694,away!$A$2:$E$405,3,FALSE)</f>
        <v>1.1943999999999999</v>
      </c>
      <c r="I694" s="10">
        <f>VLOOKUP(C694,away!$B$2:$E$405,3,FALSE)</f>
        <v>0.83720000000000006</v>
      </c>
      <c r="J694" s="10">
        <f>VLOOKUP(B694,home!$B$2:$E$405,4,FALSE)</f>
        <v>0.83720000000000006</v>
      </c>
      <c r="K694" s="12">
        <f t="shared" si="950"/>
        <v>0.81364619620799994</v>
      </c>
      <c r="L694" s="12">
        <f t="shared" si="951"/>
        <v>0.83715954649600011</v>
      </c>
      <c r="M694" s="13">
        <f t="shared" si="952"/>
        <v>0.19189522813278487</v>
      </c>
      <c r="N694" s="13">
        <f t="shared" si="953"/>
        <v>0.15613482244070681</v>
      </c>
      <c r="O694" s="13">
        <f t="shared" si="954"/>
        <v>0.16064692215838866</v>
      </c>
      <c r="P694" s="13">
        <f t="shared" si="955"/>
        <v>0.13070975714669561</v>
      </c>
      <c r="Q694" s="13">
        <f t="shared" si="956"/>
        <v>6.3519252187246272E-2</v>
      </c>
      <c r="R694" s="13">
        <f t="shared" si="957"/>
        <v>6.7243552250047425E-2</v>
      </c>
      <c r="S694" s="13">
        <f t="shared" si="958"/>
        <v>2.22582926886617E-2</v>
      </c>
      <c r="T694" s="13">
        <f t="shared" si="959"/>
        <v>5.3175748354840152E-2</v>
      </c>
      <c r="U694" s="13">
        <f t="shared" si="960"/>
        <v>5.4712460507764994E-2</v>
      </c>
      <c r="V694" s="13">
        <f t="shared" si="961"/>
        <v>1.68458594141559E-3</v>
      </c>
      <c r="W694" s="13">
        <f t="shared" si="962"/>
        <v>1.7227399309376536E-2</v>
      </c>
      <c r="X694" s="13">
        <f t="shared" si="963"/>
        <v>1.4422081793143166E-2</v>
      </c>
      <c r="Y694" s="13">
        <f t="shared" si="964"/>
        <v>6.0367917267379759E-3</v>
      </c>
      <c r="Z694" s="13">
        <f t="shared" si="965"/>
        <v>1.8764527235476603E-2</v>
      </c>
      <c r="AA694" s="13">
        <f t="shared" si="966"/>
        <v>1.5267686208786956E-2</v>
      </c>
      <c r="AB694" s="13">
        <f t="shared" si="967"/>
        <v>6.2112474043384226E-3</v>
      </c>
      <c r="AC694" s="13">
        <f t="shared" si="968"/>
        <v>7.1716159072101847E-5</v>
      </c>
      <c r="AD694" s="13">
        <f t="shared" si="969"/>
        <v>3.5042519796576349E-3</v>
      </c>
      <c r="AE694" s="13">
        <f t="shared" si="970"/>
        <v>2.9336179980978959E-3</v>
      </c>
      <c r="AF694" s="13">
        <f t="shared" si="971"/>
        <v>1.2279531564400692E-3</v>
      </c>
      <c r="AG694" s="13">
        <f t="shared" si="972"/>
        <v>3.4266423585456679E-4</v>
      </c>
      <c r="AH694" s="13">
        <f t="shared" si="973"/>
        <v>3.9272257776658574E-3</v>
      </c>
      <c r="AI694" s="13">
        <f t="shared" si="974"/>
        <v>3.1953723156478296E-3</v>
      </c>
      <c r="AJ694" s="13">
        <f t="shared" si="975"/>
        <v>1.2999512650476023E-3</v>
      </c>
      <c r="AK694" s="13">
        <f t="shared" si="976"/>
        <v>3.52566800687253E-4</v>
      </c>
      <c r="AL694" s="13">
        <f t="shared" si="977"/>
        <v>1.9539832911992466E-6</v>
      </c>
      <c r="AM694" s="13">
        <f t="shared" si="978"/>
        <v>5.7024425876055782E-4</v>
      </c>
      <c r="AN694" s="13">
        <f t="shared" si="979"/>
        <v>4.7738542505593634E-4</v>
      </c>
      <c r="AO694" s="13">
        <f t="shared" si="980"/>
        <v>1.9982388297181392E-4</v>
      </c>
      <c r="AP694" s="13">
        <f t="shared" si="981"/>
        <v>5.576149041591786E-5</v>
      </c>
      <c r="AQ694" s="13">
        <f t="shared" si="982"/>
        <v>1.1670316007132708E-5</v>
      </c>
      <c r="AR694" s="13">
        <f t="shared" si="983"/>
        <v>6.5754291020363035E-4</v>
      </c>
      <c r="AS694" s="13">
        <f t="shared" si="984"/>
        <v>5.3500728773072238E-4</v>
      </c>
      <c r="AT694" s="13">
        <f t="shared" si="985"/>
        <v>2.1765332230283055E-4</v>
      </c>
      <c r="AU694" s="13">
        <f t="shared" si="986"/>
        <v>5.9030932594577303E-5</v>
      </c>
      <c r="AV694" s="13">
        <f t="shared" si="987"/>
        <v>1.2007573441047163E-5</v>
      </c>
      <c r="AW694" s="13">
        <f t="shared" si="988"/>
        <v>3.697108340874646E-8</v>
      </c>
      <c r="AX694" s="13">
        <f t="shared" si="989"/>
        <v>7.7329512008329686E-5</v>
      </c>
      <c r="AY694" s="13">
        <f t="shared" si="990"/>
        <v>6.4737139203650275E-5</v>
      </c>
      <c r="AZ694" s="13">
        <f t="shared" si="991"/>
        <v>2.7097657048588143E-5</v>
      </c>
      <c r="BA694" s="13">
        <f t="shared" si="992"/>
        <v>7.561687428633399E-6</v>
      </c>
      <c r="BB694" s="13">
        <f t="shared" si="993"/>
        <v>1.5825847046248095E-6</v>
      </c>
      <c r="BC694" s="13">
        <f t="shared" si="994"/>
        <v>2.6497517872304248E-7</v>
      </c>
      <c r="BD694" s="13">
        <f t="shared" si="995"/>
        <v>9.1744720751288508E-5</v>
      </c>
      <c r="BE694" s="13">
        <f t="shared" si="996"/>
        <v>7.4647743061451066E-5</v>
      </c>
      <c r="BF694" s="13">
        <f t="shared" si="997"/>
        <v>3.0368426098730885E-5</v>
      </c>
      <c r="BG694" s="13">
        <f t="shared" si="998"/>
        <v>8.2363847933520453E-6</v>
      </c>
      <c r="BH694" s="13">
        <f t="shared" si="999"/>
        <v>1.6753757894040758E-6</v>
      </c>
      <c r="BI694" s="13">
        <f t="shared" si="1000"/>
        <v>2.7263262765352041E-7</v>
      </c>
      <c r="BJ694" s="14">
        <f t="shared" si="1001"/>
        <v>0.32001804211088508</v>
      </c>
      <c r="BK694" s="14">
        <f t="shared" si="1002"/>
        <v>0.34668627119112466</v>
      </c>
      <c r="BL694" s="14">
        <f t="shared" si="1003"/>
        <v>0.3145451719977696</v>
      </c>
      <c r="BM694" s="14">
        <f t="shared" si="1004"/>
        <v>0.2297997780512662</v>
      </c>
      <c r="BN694" s="14">
        <f t="shared" si="1005"/>
        <v>0.77014953431586963</v>
      </c>
    </row>
    <row r="695" spans="1:66" x14ac:dyDescent="0.25">
      <c r="A695" t="s">
        <v>350</v>
      </c>
      <c r="B695" t="s">
        <v>104</v>
      </c>
      <c r="C695" t="s">
        <v>102</v>
      </c>
      <c r="D695" s="11">
        <v>44437</v>
      </c>
      <c r="E695" s="10">
        <f>VLOOKUP(A695,home!$A$2:$E$405,3,FALSE)</f>
        <v>1.6389</v>
      </c>
      <c r="F695" s="10">
        <f>VLOOKUP(B695,home!$B$2:$E$405,3,FALSE)</f>
        <v>1.0168999999999999</v>
      </c>
      <c r="G695" s="10">
        <f>VLOOKUP(C695,away!$B$2:$E$405,4,FALSE)</f>
        <v>0.40679999999999999</v>
      </c>
      <c r="H695" s="10">
        <f>VLOOKUP(A695,away!$A$2:$E$405,3,FALSE)</f>
        <v>1.1943999999999999</v>
      </c>
      <c r="I695" s="10">
        <f>VLOOKUP(C695,away!$B$2:$E$405,3,FALSE)</f>
        <v>0.55820000000000003</v>
      </c>
      <c r="J695" s="10">
        <f>VLOOKUP(B695,home!$B$2:$E$405,4,FALSE)</f>
        <v>0.55820000000000003</v>
      </c>
      <c r="K695" s="12">
        <f t="shared" si="950"/>
        <v>0.67797182638799991</v>
      </c>
      <c r="L695" s="12">
        <f t="shared" si="951"/>
        <v>0.37215979945600003</v>
      </c>
      <c r="M695" s="13">
        <f t="shared" si="952"/>
        <v>0.34989169129084735</v>
      </c>
      <c r="N695" s="13">
        <f t="shared" si="953"/>
        <v>0.23721670898244201</v>
      </c>
      <c r="O695" s="13">
        <f t="shared" si="954"/>
        <v>0.13021562166212242</v>
      </c>
      <c r="P695" s="13">
        <f t="shared" si="955"/>
        <v>8.8282522842517933E-2</v>
      </c>
      <c r="Q695" s="13">
        <f t="shared" si="956"/>
        <v>8.0413122719288424E-2</v>
      </c>
      <c r="R695" s="13">
        <f t="shared" si="957"/>
        <v>2.4230509821906929E-2</v>
      </c>
      <c r="S695" s="13">
        <f t="shared" si="958"/>
        <v>5.5687260039572542E-3</v>
      </c>
      <c r="T695" s="13">
        <f t="shared" si="959"/>
        <v>2.9926531624841102E-2</v>
      </c>
      <c r="U695" s="13">
        <f t="shared" si="960"/>
        <v>1.6427602998270608E-2</v>
      </c>
      <c r="V695" s="13">
        <f t="shared" si="961"/>
        <v>1.5611852749643546E-4</v>
      </c>
      <c r="W695" s="13">
        <f t="shared" si="962"/>
        <v>1.8172610558519455E-2</v>
      </c>
      <c r="X695" s="13">
        <f t="shared" si="963"/>
        <v>6.7631151010505881E-3</v>
      </c>
      <c r="Y695" s="13">
        <f t="shared" si="964"/>
        <v>1.2584797798524162E-3</v>
      </c>
      <c r="Z695" s="13">
        <f t="shared" si="965"/>
        <v>3.0058738920125077E-3</v>
      </c>
      <c r="AA695" s="13">
        <f t="shared" si="966"/>
        <v>2.0378978124597253E-3</v>
      </c>
      <c r="AB695" s="13">
        <f t="shared" si="967"/>
        <v>6.9081865095271474E-4</v>
      </c>
      <c r="AC695" s="13">
        <f t="shared" si="968"/>
        <v>2.4619292578434634E-6</v>
      </c>
      <c r="AD695" s="13">
        <f t="shared" si="969"/>
        <v>3.0801294926493207E-3</v>
      </c>
      <c r="AE695" s="13">
        <f t="shared" si="970"/>
        <v>1.1463003742828823E-3</v>
      </c>
      <c r="AF695" s="13">
        <f t="shared" si="971"/>
        <v>2.1330345870472763E-4</v>
      </c>
      <c r="AG695" s="13">
        <f t="shared" si="972"/>
        <v>2.6460990804940877E-5</v>
      </c>
      <c r="AH695" s="13">
        <f t="shared" si="973"/>
        <v>2.796663562103502E-4</v>
      </c>
      <c r="AI695" s="13">
        <f t="shared" si="974"/>
        <v>1.8960591029920805E-4</v>
      </c>
      <c r="AJ695" s="13">
        <f t="shared" si="975"/>
        <v>6.4273732649756672E-5</v>
      </c>
      <c r="AK695" s="13">
        <f t="shared" si="976"/>
        <v>1.4525259971109856E-5</v>
      </c>
      <c r="AL695" s="13">
        <f t="shared" si="977"/>
        <v>2.4847154859880422E-8</v>
      </c>
      <c r="AM695" s="13">
        <f t="shared" si="978"/>
        <v>4.1764820352860072E-4</v>
      </c>
      <c r="AN695" s="13">
        <f t="shared" si="979"/>
        <v>1.5543187166836272E-4</v>
      </c>
      <c r="AO695" s="13">
        <f t="shared" si="980"/>
        <v>2.8922747094584302E-5</v>
      </c>
      <c r="AP695" s="13">
        <f t="shared" si="981"/>
        <v>3.5879612528123675E-6</v>
      </c>
      <c r="AQ695" s="13">
        <f t="shared" si="982"/>
        <v>3.3382373507563719E-7</v>
      </c>
      <c r="AR695" s="13">
        <f t="shared" si="983"/>
        <v>2.0816115008366852E-5</v>
      </c>
      <c r="AS695" s="13">
        <f t="shared" si="984"/>
        <v>1.4112739510525127E-5</v>
      </c>
      <c r="AT695" s="13">
        <f t="shared" si="985"/>
        <v>4.7840198906444042E-6</v>
      </c>
      <c r="AU695" s="13">
        <f t="shared" si="986"/>
        <v>1.0811435675789024E-6</v>
      </c>
      <c r="AV695" s="13">
        <f t="shared" si="987"/>
        <v>1.8324621977477659E-7</v>
      </c>
      <c r="AW695" s="13">
        <f t="shared" si="988"/>
        <v>1.7414670906971612E-10</v>
      </c>
      <c r="AX695" s="13">
        <f t="shared" si="989"/>
        <v>4.7192285888992077E-5</v>
      </c>
      <c r="AY695" s="13">
        <f t="shared" si="990"/>
        <v>1.7563071652317513E-5</v>
      </c>
      <c r="AZ695" s="13">
        <f t="shared" si="991"/>
        <v>3.2681346119789223E-6</v>
      </c>
      <c r="BA695" s="13">
        <f t="shared" si="992"/>
        <v>4.054227739297628E-7</v>
      </c>
      <c r="BB695" s="13">
        <f t="shared" si="993"/>
        <v>3.7720514560148924E-8</v>
      </c>
      <c r="BC695" s="13">
        <f t="shared" si="994"/>
        <v>2.8076118268164325E-9</v>
      </c>
      <c r="BD695" s="13">
        <f t="shared" si="995"/>
        <v>1.291153531161139E-6</v>
      </c>
      <c r="BE695" s="13">
        <f t="shared" si="996"/>
        <v>8.7536571766863273E-7</v>
      </c>
      <c r="BF695" s="13">
        <f t="shared" si="997"/>
        <v>2.9673664718262259E-7</v>
      </c>
      <c r="BG695" s="13">
        <f t="shared" si="998"/>
        <v>6.7059695548884746E-8</v>
      </c>
      <c r="BH695" s="13">
        <f t="shared" si="999"/>
        <v>1.1366146067075154E-8</v>
      </c>
      <c r="BI695" s="13">
        <f t="shared" si="1000"/>
        <v>1.5411853616175446E-9</v>
      </c>
      <c r="BJ695" s="14">
        <f t="shared" si="1001"/>
        <v>0.37889115713276889</v>
      </c>
      <c r="BK695" s="14">
        <f t="shared" si="1002"/>
        <v>0.44391910851288391</v>
      </c>
      <c r="BL695" s="14">
        <f t="shared" si="1003"/>
        <v>0.17419404269196276</v>
      </c>
      <c r="BM695" s="14">
        <f t="shared" si="1004"/>
        <v>8.9742442012997428E-2</v>
      </c>
      <c r="BN695" s="14">
        <f t="shared" si="1005"/>
        <v>0.91025017731912505</v>
      </c>
    </row>
    <row r="696" spans="1:66" x14ac:dyDescent="0.25">
      <c r="A696" t="s">
        <v>339</v>
      </c>
      <c r="B696" t="s">
        <v>122</v>
      </c>
      <c r="C696" t="s">
        <v>117</v>
      </c>
      <c r="D696" s="11">
        <v>44437</v>
      </c>
      <c r="E696" s="10">
        <f>VLOOKUP(A696,home!$A$2:$E$405,3,FALSE)</f>
        <v>1.1719999999999999</v>
      </c>
      <c r="F696" s="10">
        <f>VLOOKUP(B696,home!$B$2:$E$405,3,FALSE)</f>
        <v>0.66359999999999997</v>
      </c>
      <c r="G696" s="10">
        <f>VLOOKUP(C696,away!$B$2:$E$405,4,FALSE)</f>
        <v>0.34129999999999999</v>
      </c>
      <c r="H696" s="10">
        <f>VLOOKUP(A696,away!$A$2:$E$405,3,FALSE)</f>
        <v>1.0484</v>
      </c>
      <c r="I696" s="10">
        <f>VLOOKUP(C696,away!$B$2:$E$405,3,FALSE)</f>
        <v>0.7631</v>
      </c>
      <c r="J696" s="10">
        <f>VLOOKUP(B696,home!$B$2:$E$405,4,FALSE)</f>
        <v>0.7419</v>
      </c>
      <c r="K696" s="12">
        <f t="shared" si="950"/>
        <v>0.26544238896</v>
      </c>
      <c r="L696" s="12">
        <f t="shared" si="951"/>
        <v>0.59354525427600002</v>
      </c>
      <c r="M696" s="13">
        <f t="shared" si="952"/>
        <v>0.4235906902295053</v>
      </c>
      <c r="N696" s="13">
        <f t="shared" si="953"/>
        <v>0.11243892475573522</v>
      </c>
      <c r="O696" s="13">
        <f t="shared" si="954"/>
        <v>0.25142024394121809</v>
      </c>
      <c r="P696" s="13">
        <f t="shared" si="955"/>
        <v>6.6737590184662895E-2</v>
      </c>
      <c r="Q696" s="13">
        <f t="shared" si="956"/>
        <v>1.4923028399628021E-2</v>
      </c>
      <c r="R696" s="13">
        <f t="shared" si="957"/>
        <v>7.4614646310112109E-2</v>
      </c>
      <c r="S696" s="13">
        <f t="shared" si="958"/>
        <v>2.6286613742873138E-3</v>
      </c>
      <c r="T696" s="13">
        <f t="shared" si="959"/>
        <v>8.8574926860251826E-3</v>
      </c>
      <c r="U696" s="13">
        <f t="shared" si="960"/>
        <v>1.980588996796161E-2</v>
      </c>
      <c r="V696" s="13">
        <f t="shared" si="961"/>
        <v>4.6016782389724616E-5</v>
      </c>
      <c r="W696" s="13">
        <f t="shared" si="962"/>
        <v>1.320401436305063E-3</v>
      </c>
      <c r="X696" s="13">
        <f t="shared" si="963"/>
        <v>7.837180062580842E-4</v>
      </c>
      <c r="Y696" s="13">
        <f t="shared" si="964"/>
        <v>2.3258605165256716E-4</v>
      </c>
      <c r="Z696" s="13">
        <f t="shared" si="965"/>
        <v>1.4762389738949767E-2</v>
      </c>
      <c r="AA696" s="13">
        <f t="shared" si="966"/>
        <v>3.9185639990654171E-3</v>
      </c>
      <c r="AB696" s="13">
        <f t="shared" si="967"/>
        <v>5.200764946022878E-4</v>
      </c>
      <c r="AC696" s="13">
        <f t="shared" si="968"/>
        <v>4.5312745823661916E-7</v>
      </c>
      <c r="AD696" s="13">
        <f t="shared" si="969"/>
        <v>8.7622627909757781E-5</v>
      </c>
      <c r="AE696" s="13">
        <f t="shared" si="970"/>
        <v>5.2007994963028517E-5</v>
      </c>
      <c r="AF696" s="13">
        <f t="shared" si="971"/>
        <v>1.5434549297357845E-5</v>
      </c>
      <c r="AG696" s="13">
        <f t="shared" si="972"/>
        <v>3.0537011624452398E-6</v>
      </c>
      <c r="AH696" s="13">
        <f t="shared" si="973"/>
        <v>2.1905365928315884E-3</v>
      </c>
      <c r="AI696" s="13">
        <f t="shared" si="974"/>
        <v>5.8146126630551564E-4</v>
      </c>
      <c r="AJ696" s="13">
        <f t="shared" si="975"/>
        <v>7.7172233807921414E-5</v>
      </c>
      <c r="AK696" s="13">
        <f t="shared" si="976"/>
        <v>6.8282607011181153E-6</v>
      </c>
      <c r="AL696" s="13">
        <f t="shared" si="977"/>
        <v>2.8556467653081613E-9</v>
      </c>
      <c r="AM696" s="13">
        <f t="shared" si="978"/>
        <v>4.6517519358638549E-6</v>
      </c>
      <c r="AN696" s="13">
        <f t="shared" si="979"/>
        <v>2.7610252856011868E-6</v>
      </c>
      <c r="AO696" s="13">
        <f t="shared" si="980"/>
        <v>8.1939672760231097E-7</v>
      </c>
      <c r="AP696" s="13">
        <f t="shared" si="981"/>
        <v>1.6211634634587866E-7</v>
      </c>
      <c r="AQ696" s="13">
        <f t="shared" si="982"/>
        <v>2.4055847003540162E-8</v>
      </c>
      <c r="AR696" s="13">
        <f t="shared" si="983"/>
        <v>2.6003651979862174E-4</v>
      </c>
      <c r="AS696" s="13">
        <f t="shared" si="984"/>
        <v>6.9024715032190489E-5</v>
      </c>
      <c r="AT696" s="13">
        <f t="shared" si="985"/>
        <v>9.1610426277139342E-6</v>
      </c>
      <c r="AU696" s="13">
        <f t="shared" si="986"/>
        <v>8.1057634682159441E-7</v>
      </c>
      <c r="AV696" s="13">
        <f t="shared" si="987"/>
        <v>5.379033048369837E-8</v>
      </c>
      <c r="AW696" s="13">
        <f t="shared" si="988"/>
        <v>1.249758499387678E-11</v>
      </c>
      <c r="AX696" s="13">
        <f t="shared" si="989"/>
        <v>2.057953577841678E-7</v>
      </c>
      <c r="AY696" s="13">
        <f t="shared" si="990"/>
        <v>1.2214885796482429E-7</v>
      </c>
      <c r="AZ696" s="13">
        <f t="shared" si="991"/>
        <v>3.6250437480127319E-8</v>
      </c>
      <c r="BA696" s="13">
        <f t="shared" si="992"/>
        <v>7.1720917105861366E-9</v>
      </c>
      <c r="BB696" s="13">
        <f t="shared" si="993"/>
        <v>1.0642402495126603E-9</v>
      </c>
      <c r="BC696" s="13">
        <f t="shared" si="994"/>
        <v>1.2633494990154919E-10</v>
      </c>
      <c r="BD696" s="13">
        <f t="shared" si="995"/>
        <v>2.5723907044153153E-5</v>
      </c>
      <c r="BE696" s="13">
        <f t="shared" si="996"/>
        <v>6.828215339184986E-6</v>
      </c>
      <c r="BF696" s="13">
        <f t="shared" si="997"/>
        <v>9.0624889598328965E-7</v>
      </c>
      <c r="BG696" s="13">
        <f t="shared" si="998"/>
        <v>8.0185623980722338E-8</v>
      </c>
      <c r="BH696" s="13">
        <f t="shared" si="999"/>
        <v>5.3211658974227998E-9</v>
      </c>
      <c r="BI696" s="13">
        <f t="shared" si="1000"/>
        <v>2.8249259757287804E-10</v>
      </c>
      <c r="BJ696" s="14">
        <f t="shared" si="1001"/>
        <v>0.13872306111239932</v>
      </c>
      <c r="BK696" s="14">
        <f t="shared" si="1002"/>
        <v>0.49300353670280822</v>
      </c>
      <c r="BL696" s="14">
        <f t="shared" si="1003"/>
        <v>0.3535080498713033</v>
      </c>
      <c r="BM696" s="14">
        <f t="shared" si="1004"/>
        <v>5.6271791468238519E-2</v>
      </c>
      <c r="BN696" s="14">
        <f t="shared" si="1005"/>
        <v>0.94372512382086149</v>
      </c>
    </row>
    <row r="697" spans="1:66" x14ac:dyDescent="0.25">
      <c r="A697" t="s">
        <v>339</v>
      </c>
      <c r="B697" t="s">
        <v>125</v>
      </c>
      <c r="C697" t="s">
        <v>110</v>
      </c>
      <c r="D697" s="11">
        <v>44437</v>
      </c>
      <c r="E697" s="10">
        <f>VLOOKUP(A697,home!$A$2:$E$405,3,FALSE)</f>
        <v>1.1719999999999999</v>
      </c>
      <c r="F697" s="10">
        <f>VLOOKUP(B697,home!$B$2:$E$405,3,FALSE)</f>
        <v>1.6212</v>
      </c>
      <c r="G697" s="10">
        <f>VLOOKUP(C697,away!$B$2:$E$405,4,FALSE)</f>
        <v>0.93859999999999999</v>
      </c>
      <c r="H697" s="10">
        <f>VLOOKUP(A697,away!$A$2:$E$405,3,FALSE)</f>
        <v>1.0484</v>
      </c>
      <c r="I697" s="10">
        <f>VLOOKUP(C697,away!$B$2:$E$405,3,FALSE)</f>
        <v>1.24</v>
      </c>
      <c r="J697" s="10">
        <f>VLOOKUP(B697,home!$B$2:$E$405,4,FALSE)</f>
        <v>1.24</v>
      </c>
      <c r="K697" s="12">
        <f t="shared" si="950"/>
        <v>1.7833835510399998</v>
      </c>
      <c r="L697" s="12">
        <f t="shared" si="951"/>
        <v>1.6120198400000001</v>
      </c>
      <c r="M697" s="13">
        <f t="shared" si="952"/>
        <v>3.3527026941684177E-2</v>
      </c>
      <c r="N697" s="13">
        <f t="shared" si="953"/>
        <v>5.9791548363074466E-2</v>
      </c>
      <c r="O697" s="13">
        <f t="shared" si="954"/>
        <v>5.4046232606209416E-2</v>
      </c>
      <c r="P697" s="13">
        <f t="shared" si="955"/>
        <v>9.6385162225595566E-2</v>
      </c>
      <c r="Q697" s="13">
        <f t="shared" si="956"/>
        <v>5.3315631920959825E-2</v>
      </c>
      <c r="R697" s="13">
        <f t="shared" si="957"/>
        <v>4.3561799619232254E-2</v>
      </c>
      <c r="S697" s="13">
        <f t="shared" si="958"/>
        <v>6.9273212872507886E-2</v>
      </c>
      <c r="T697" s="13">
        <f t="shared" si="959"/>
        <v>8.5945856438724558E-2</v>
      </c>
      <c r="U697" s="13">
        <f t="shared" si="960"/>
        <v>7.7687396894639327E-2</v>
      </c>
      <c r="V697" s="13">
        <f t="shared" si="961"/>
        <v>2.2127785881251652E-2</v>
      </c>
      <c r="W697" s="13">
        <f t="shared" si="962"/>
        <v>3.1694073660380961E-2</v>
      </c>
      <c r="X697" s="13">
        <f t="shared" si="963"/>
        <v>5.1091475550955542E-2</v>
      </c>
      <c r="Y697" s="13">
        <f t="shared" si="964"/>
        <v>4.1180236121507646E-2</v>
      </c>
      <c r="Z697" s="13">
        <f t="shared" si="965"/>
        <v>2.3407495084102278E-2</v>
      </c>
      <c r="AA697" s="13">
        <f t="shared" si="966"/>
        <v>4.1744541704037658E-2</v>
      </c>
      <c r="AB697" s="13">
        <f t="shared" si="967"/>
        <v>3.7223264510342031E-2</v>
      </c>
      <c r="AC697" s="13">
        <f t="shared" si="968"/>
        <v>3.9758786164655127E-3</v>
      </c>
      <c r="AD697" s="13">
        <f t="shared" si="969"/>
        <v>1.4130672407843383E-2</v>
      </c>
      <c r="AE697" s="13">
        <f t="shared" si="970"/>
        <v>2.2778924273984105E-2</v>
      </c>
      <c r="AF697" s="13">
        <f t="shared" si="971"/>
        <v>1.8360038931759994E-2</v>
      </c>
      <c r="AG697" s="13">
        <f t="shared" si="972"/>
        <v>9.8655823403898373E-3</v>
      </c>
      <c r="AH697" s="13">
        <f t="shared" si="973"/>
        <v>9.4333366200688353E-3</v>
      </c>
      <c r="AI697" s="13">
        <f t="shared" si="974"/>
        <v>1.682325735965403E-2</v>
      </c>
      <c r="AJ697" s="13">
        <f t="shared" si="975"/>
        <v>1.5001160225059811E-2</v>
      </c>
      <c r="AK697" s="13">
        <f t="shared" si="976"/>
        <v>8.9176074639623886E-3</v>
      </c>
      <c r="AL697" s="13">
        <f t="shared" si="977"/>
        <v>4.5720213260049274E-4</v>
      </c>
      <c r="AM697" s="13">
        <f t="shared" si="978"/>
        <v>5.0400817474565342E-3</v>
      </c>
      <c r="AN697" s="13">
        <f t="shared" si="979"/>
        <v>8.1247117721218037E-3</v>
      </c>
      <c r="AO697" s="13">
        <f t="shared" si="980"/>
        <v>6.5485982854709551E-3</v>
      </c>
      <c r="AP697" s="13">
        <f t="shared" si="981"/>
        <v>3.5188234534563874E-3</v>
      </c>
      <c r="AQ697" s="13">
        <f t="shared" si="982"/>
        <v>1.4181033051072535E-3</v>
      </c>
      <c r="AR697" s="13">
        <f t="shared" si="983"/>
        <v>3.0413451577898983E-3</v>
      </c>
      <c r="AS697" s="13">
        <f t="shared" si="984"/>
        <v>5.4238849274376574E-3</v>
      </c>
      <c r="AT697" s="13">
        <f t="shared" si="985"/>
        <v>4.8364335811630511E-3</v>
      </c>
      <c r="AU697" s="13">
        <f t="shared" si="986"/>
        <v>2.8750720314478883E-3</v>
      </c>
      <c r="AV697" s="13">
        <f t="shared" si="987"/>
        <v>1.2818390422348303E-3</v>
      </c>
      <c r="AW697" s="13">
        <f t="shared" si="988"/>
        <v>3.6510761068837205E-5</v>
      </c>
      <c r="AX697" s="13">
        <f t="shared" si="989"/>
        <v>1.4980664807184871E-3</v>
      </c>
      <c r="AY697" s="13">
        <f t="shared" si="990"/>
        <v>2.4149128885571788E-3</v>
      </c>
      <c r="AZ697" s="13">
        <f t="shared" si="991"/>
        <v>1.9464437441129411E-3</v>
      </c>
      <c r="BA697" s="13">
        <f t="shared" si="992"/>
        <v>1.0459019776513146E-3</v>
      </c>
      <c r="BB697" s="13">
        <f t="shared" si="993"/>
        <v>4.21503684667289E-4</v>
      </c>
      <c r="BC697" s="13">
        <f t="shared" si="994"/>
        <v>1.358944604633546E-4</v>
      </c>
      <c r="BD697" s="13">
        <f t="shared" si="995"/>
        <v>8.1711812244087453E-4</v>
      </c>
      <c r="BE697" s="13">
        <f t="shared" si="996"/>
        <v>1.4572350188177441E-3</v>
      </c>
      <c r="BF697" s="13">
        <f t="shared" si="997"/>
        <v>1.299404481279515E-3</v>
      </c>
      <c r="BG697" s="13">
        <f t="shared" si="998"/>
        <v>7.7244552602051672E-4</v>
      </c>
      <c r="BH697" s="13">
        <f t="shared" si="999"/>
        <v>3.4439166129485746E-4</v>
      </c>
      <c r="BI697" s="13">
        <f t="shared" si="1000"/>
        <v>1.2283648477371753E-4</v>
      </c>
      <c r="BJ697" s="14">
        <f t="shared" si="1001"/>
        <v>0.42026708180936384</v>
      </c>
      <c r="BK697" s="14">
        <f t="shared" si="1002"/>
        <v>0.22816118155866247</v>
      </c>
      <c r="BL697" s="14">
        <f t="shared" si="1003"/>
        <v>0.32671060303790633</v>
      </c>
      <c r="BM697" s="14">
        <f t="shared" si="1004"/>
        <v>0.65554055768579078</v>
      </c>
      <c r="BN697" s="14">
        <f t="shared" si="1005"/>
        <v>0.3406274016767557</v>
      </c>
    </row>
    <row r="698" spans="1:66" x14ac:dyDescent="0.25">
      <c r="A698" t="s">
        <v>339</v>
      </c>
      <c r="B698" t="s">
        <v>109</v>
      </c>
      <c r="C698" t="s">
        <v>115</v>
      </c>
      <c r="D698" s="11">
        <v>44437</v>
      </c>
      <c r="E698" s="10">
        <f>VLOOKUP(A698,home!$A$2:$E$405,3,FALSE)</f>
        <v>1.1719999999999999</v>
      </c>
      <c r="F698" s="10">
        <f>VLOOKUP(B698,home!$B$2:$E$405,3,FALSE)</f>
        <v>0.59730000000000005</v>
      </c>
      <c r="G698" s="10">
        <f>VLOOKUP(C698,away!$B$2:$E$405,4,FALSE)</f>
        <v>1.0428999999999999</v>
      </c>
      <c r="H698" s="10">
        <f>VLOOKUP(A698,away!$A$2:$E$405,3,FALSE)</f>
        <v>1.0484</v>
      </c>
      <c r="I698" s="10">
        <f>VLOOKUP(C698,away!$B$2:$E$405,3,FALSE)</f>
        <v>0.52990000000000004</v>
      </c>
      <c r="J698" s="10">
        <f>VLOOKUP(B698,home!$B$2:$E$405,4,FALSE)</f>
        <v>0.66769999999999996</v>
      </c>
      <c r="K698" s="12">
        <f t="shared" si="950"/>
        <v>0.73006712723999989</v>
      </c>
      <c r="L698" s="12">
        <f t="shared" si="951"/>
        <v>0.37093883873200001</v>
      </c>
      <c r="M698" s="13">
        <f t="shared" si="952"/>
        <v>0.33253639508571869</v>
      </c>
      <c r="N698" s="13">
        <f t="shared" si="953"/>
        <v>0.24277389066297625</v>
      </c>
      <c r="O698" s="13">
        <f t="shared" si="954"/>
        <v>0.12335066422922203</v>
      </c>
      <c r="P698" s="13">
        <f t="shared" si="955"/>
        <v>9.0054265076973936E-2</v>
      </c>
      <c r="Q698" s="13">
        <f t="shared" si="956"/>
        <v>8.8620618462598458E-2</v>
      </c>
      <c r="R698" s="13">
        <f t="shared" si="957"/>
        <v>2.2877776073004234E-2</v>
      </c>
      <c r="S698" s="13">
        <f t="shared" si="958"/>
        <v>6.0969045632309014E-3</v>
      </c>
      <c r="T698" s="13">
        <f t="shared" si="959"/>
        <v>3.2872829300227904E-2</v>
      </c>
      <c r="U698" s="13">
        <f t="shared" si="960"/>
        <v>1.6702312255258207E-2</v>
      </c>
      <c r="V698" s="13">
        <f t="shared" si="961"/>
        <v>1.8345602927485655E-4</v>
      </c>
      <c r="W698" s="13">
        <f t="shared" si="962"/>
        <v>2.1566333445073787E-2</v>
      </c>
      <c r="X698" s="13">
        <f t="shared" si="963"/>
        <v>7.999790683822762E-3</v>
      </c>
      <c r="Y698" s="13">
        <f t="shared" si="964"/>
        <v>1.4837165331781437E-3</v>
      </c>
      <c r="Z698" s="13">
        <f t="shared" si="965"/>
        <v>2.8287518964303089E-3</v>
      </c>
      <c r="AA698" s="13">
        <f t="shared" si="966"/>
        <v>2.0651787707015772E-3</v>
      </c>
      <c r="AB698" s="13">
        <f t="shared" si="967"/>
        <v>7.5385956618156751E-4</v>
      </c>
      <c r="AC698" s="13">
        <f t="shared" si="968"/>
        <v>3.1051108492253086E-6</v>
      </c>
      <c r="AD698" s="13">
        <f t="shared" si="969"/>
        <v>3.9362177758362361E-3</v>
      </c>
      <c r="AE698" s="13">
        <f t="shared" si="970"/>
        <v>1.460096050764949E-3</v>
      </c>
      <c r="AF698" s="13">
        <f t="shared" si="971"/>
        <v>2.7080316675396476E-4</v>
      </c>
      <c r="AG698" s="13">
        <f t="shared" si="972"/>
        <v>3.3483804066887953E-5</v>
      </c>
      <c r="AH698" s="13">
        <f t="shared" si="973"/>
        <v>2.6232348588070038E-4</v>
      </c>
      <c r="AI698" s="13">
        <f t="shared" si="974"/>
        <v>1.9151375374450559E-4</v>
      </c>
      <c r="AJ698" s="13">
        <f t="shared" si="975"/>
        <v>6.9908948011599976E-5</v>
      </c>
      <c r="AK698" s="13">
        <f t="shared" si="976"/>
        <v>1.7012741614399769E-5</v>
      </c>
      <c r="AL698" s="13">
        <f t="shared" si="977"/>
        <v>3.3635834109219046E-8</v>
      </c>
      <c r="AM698" s="13">
        <f t="shared" si="978"/>
        <v>5.7474064075915669E-4</v>
      </c>
      <c r="AN698" s="13">
        <f t="shared" si="979"/>
        <v>2.1319362585528717E-4</v>
      </c>
      <c r="AO698" s="13">
        <f t="shared" si="980"/>
        <v>3.954089799991235E-5</v>
      </c>
      <c r="AP698" s="13">
        <f t="shared" si="981"/>
        <v>4.8890849288359841E-6</v>
      </c>
      <c r="AQ698" s="13">
        <f t="shared" si="982"/>
        <v>4.5338787149113561E-7</v>
      </c>
      <c r="AR698" s="13">
        <f t="shared" si="983"/>
        <v>1.9461193844943453E-5</v>
      </c>
      <c r="AS698" s="13">
        <f t="shared" si="984"/>
        <v>1.4207977883038635E-5</v>
      </c>
      <c r="AT698" s="13">
        <f t="shared" si="985"/>
        <v>5.1863887984797351E-6</v>
      </c>
      <c r="AU698" s="13">
        <f t="shared" si="986"/>
        <v>1.2621373236186052E-6</v>
      </c>
      <c r="AV698" s="13">
        <f t="shared" si="987"/>
        <v>2.3036124250915422E-7</v>
      </c>
      <c r="AW698" s="13">
        <f t="shared" si="988"/>
        <v>2.530257978876371E-10</v>
      </c>
      <c r="AX698" s="13">
        <f t="shared" si="989"/>
        <v>6.9933208084519026E-5</v>
      </c>
      <c r="AY698" s="13">
        <f t="shared" si="990"/>
        <v>2.5940942995674798E-5</v>
      </c>
      <c r="AZ698" s="13">
        <f t="shared" si="991"/>
        <v>4.8112516352143095E-6</v>
      </c>
      <c r="BA698" s="13">
        <f t="shared" si="992"/>
        <v>5.9489336480461076E-7</v>
      </c>
      <c r="BB698" s="13">
        <f t="shared" si="993"/>
        <v>5.516726347749858E-8</v>
      </c>
      <c r="BC698" s="13">
        <f t="shared" si="994"/>
        <v>4.0927361300731232E-9</v>
      </c>
      <c r="BD698" s="13">
        <f t="shared" si="995"/>
        <v>1.2031521075302773E-6</v>
      </c>
      <c r="BE698" s="13">
        <f t="shared" si="996"/>
        <v>8.7838180277738098E-7</v>
      </c>
      <c r="BF698" s="13">
        <f t="shared" si="997"/>
        <v>3.2063883968678735E-7</v>
      </c>
      <c r="BG698" s="13">
        <f t="shared" si="998"/>
        <v>7.8029292190566575E-8</v>
      </c>
      <c r="BH698" s="13">
        <f t="shared" si="999"/>
        <v>1.424165529753437E-8</v>
      </c>
      <c r="BI698" s="13">
        <f t="shared" si="1000"/>
        <v>2.0794728740426494E-9</v>
      </c>
      <c r="BJ698" s="14">
        <f t="shared" si="1001"/>
        <v>0.4019519370787939</v>
      </c>
      <c r="BK698" s="14">
        <f t="shared" si="1002"/>
        <v>0.42890010044487742</v>
      </c>
      <c r="BL698" s="14">
        <f t="shared" si="1003"/>
        <v>0.16633339440588174</v>
      </c>
      <c r="BM698" s="14">
        <f t="shared" si="1004"/>
        <v>9.9774633545519853E-2</v>
      </c>
      <c r="BN698" s="14">
        <f t="shared" si="1005"/>
        <v>0.90021360959049357</v>
      </c>
    </row>
    <row r="699" spans="1:66" x14ac:dyDescent="0.25">
      <c r="A699" t="s">
        <v>339</v>
      </c>
      <c r="B699" t="s">
        <v>124</v>
      </c>
      <c r="C699" t="s">
        <v>127</v>
      </c>
      <c r="D699" s="11">
        <v>44437</v>
      </c>
      <c r="E699" s="10">
        <f>VLOOKUP(A699,home!$A$2:$E$405,3,FALSE)</f>
        <v>1.1719999999999999</v>
      </c>
      <c r="F699" s="10">
        <f>VLOOKUP(B699,home!$B$2:$E$405,3,FALSE)</f>
        <v>0.76790000000000003</v>
      </c>
      <c r="G699" s="10">
        <f>VLOOKUP(C699,away!$B$2:$E$405,4,FALSE)</f>
        <v>1.1635</v>
      </c>
      <c r="H699" s="10">
        <f>VLOOKUP(A699,away!$A$2:$E$405,3,FALSE)</f>
        <v>1.0484</v>
      </c>
      <c r="I699" s="10">
        <f>VLOOKUP(C699,away!$B$2:$E$405,3,FALSE)</f>
        <v>0.78039999999999998</v>
      </c>
      <c r="J699" s="10">
        <f>VLOOKUP(B699,home!$B$2:$E$405,4,FALSE)</f>
        <v>1.0491999999999999</v>
      </c>
      <c r="K699" s="12">
        <f t="shared" si="950"/>
        <v>1.0471253337999999</v>
      </c>
      <c r="L699" s="12">
        <f t="shared" si="951"/>
        <v>0.85842539091199999</v>
      </c>
      <c r="M699" s="13">
        <f t="shared" si="952"/>
        <v>0.14874070487978397</v>
      </c>
      <c r="N699" s="13">
        <f t="shared" si="953"/>
        <v>0.15575016024689106</v>
      </c>
      <c r="O699" s="13">
        <f t="shared" si="954"/>
        <v>0.12768279773095498</v>
      </c>
      <c r="P699" s="13">
        <f t="shared" si="955"/>
        <v>0.13369989219454409</v>
      </c>
      <c r="Q699" s="13">
        <f t="shared" si="956"/>
        <v>8.1544969268964637E-2</v>
      </c>
      <c r="R699" s="13">
        <f t="shared" si="957"/>
        <v>5.480307777746643E-2</v>
      </c>
      <c r="S699" s="13">
        <f t="shared" si="958"/>
        <v>3.0045005479973148E-2</v>
      </c>
      <c r="T699" s="13">
        <f t="shared" si="959"/>
        <v>7.0000272121617982E-2</v>
      </c>
      <c r="U699" s="13">
        <f t="shared" si="960"/>
        <v>5.7385691110996888E-2</v>
      </c>
      <c r="V699" s="13">
        <f t="shared" si="961"/>
        <v>3.000758188855156E-3</v>
      </c>
      <c r="W699" s="13">
        <f t="shared" si="962"/>
        <v>2.8462601055158451E-2</v>
      </c>
      <c r="X699" s="13">
        <f t="shared" si="963"/>
        <v>2.4433019437146698E-2</v>
      </c>
      <c r="Y699" s="13">
        <f t="shared" si="964"/>
        <v>1.0486962130746574E-2</v>
      </c>
      <c r="Z699" s="13">
        <f t="shared" si="965"/>
        <v>1.5681451154767455E-2</v>
      </c>
      <c r="AA699" s="13">
        <f t="shared" si="966"/>
        <v>1.6420444774904262E-2</v>
      </c>
      <c r="AB699" s="13">
        <f t="shared" si="967"/>
        <v>8.5971318580330448E-3</v>
      </c>
      <c r="AC699" s="13">
        <f t="shared" si="968"/>
        <v>1.6858240262647444E-4</v>
      </c>
      <c r="AD699" s="13">
        <f t="shared" si="969"/>
        <v>7.4509776576747559E-3</v>
      </c>
      <c r="AE699" s="13">
        <f t="shared" si="970"/>
        <v>6.3961084084660303E-3</v>
      </c>
      <c r="AF699" s="13">
        <f t="shared" si="971"/>
        <v>2.7452909304264911E-3</v>
      </c>
      <c r="AG699" s="13">
        <f t="shared" si="972"/>
        <v>7.8554248003950963E-4</v>
      </c>
      <c r="AH699" s="13">
        <f t="shared" si="973"/>
        <v>3.3653389593996707E-3</v>
      </c>
      <c r="AI699" s="13">
        <f t="shared" si="974"/>
        <v>3.5239316812115239E-3</v>
      </c>
      <c r="AJ699" s="13">
        <f t="shared" si="975"/>
        <v>1.8449990689885058E-3</v>
      </c>
      <c r="AK699" s="13">
        <f t="shared" si="976"/>
        <v>6.439817553250929E-4</v>
      </c>
      <c r="AL699" s="13">
        <f t="shared" si="977"/>
        <v>6.0614070843011888E-6</v>
      </c>
      <c r="AM699" s="13">
        <f t="shared" si="978"/>
        <v>1.5604214933858044E-3</v>
      </c>
      <c r="AN699" s="13">
        <f t="shared" si="979"/>
        <v>1.3395054304471958E-3</v>
      </c>
      <c r="AO699" s="13">
        <f t="shared" si="980"/>
        <v>5.7493273638019055E-4</v>
      </c>
      <c r="AP699" s="13">
        <f t="shared" si="981"/>
        <v>1.6451228632509031E-4</v>
      </c>
      <c r="AQ699" s="13">
        <f t="shared" si="982"/>
        <v>3.5305380924610616E-5</v>
      </c>
      <c r="AR699" s="13">
        <f t="shared" si="983"/>
        <v>5.7777848235480924E-4</v>
      </c>
      <c r="AS699" s="13">
        <f t="shared" si="984"/>
        <v>6.0500648619823689E-4</v>
      </c>
      <c r="AT699" s="13">
        <f t="shared" si="985"/>
        <v>3.167588094057469E-4</v>
      </c>
      <c r="AU699" s="13">
        <f t="shared" si="986"/>
        <v>1.105620580110278E-4</v>
      </c>
      <c r="AV699" s="13">
        <f t="shared" si="987"/>
        <v>2.8943082975103107E-5</v>
      </c>
      <c r="AW699" s="13">
        <f t="shared" si="988"/>
        <v>1.5134642724832748E-7</v>
      </c>
      <c r="AX699" s="13">
        <f t="shared" si="989"/>
        <v>2.7232614618838402E-4</v>
      </c>
      <c r="AY699" s="13">
        <f t="shared" si="990"/>
        <v>2.3377167849732199E-4</v>
      </c>
      <c r="AZ699" s="13">
        <f t="shared" si="991"/>
        <v>1.0033777224910901E-4</v>
      </c>
      <c r="BA699" s="13">
        <f t="shared" si="992"/>
        <v>2.8710830455393544E-5</v>
      </c>
      <c r="BB699" s="13">
        <f t="shared" si="993"/>
        <v>6.1615264642698381E-6</v>
      </c>
      <c r="BC699" s="13">
        <f t="shared" si="994"/>
        <v>1.057842152741094E-6</v>
      </c>
      <c r="BD699" s="13">
        <f t="shared" si="995"/>
        <v>8.2663286595994838E-5</v>
      </c>
      <c r="BE699" s="13">
        <f t="shared" si="996"/>
        <v>8.655882156983615E-5</v>
      </c>
      <c r="BF699" s="13">
        <f t="shared" si="997"/>
        <v>4.5318967464824652E-5</v>
      </c>
      <c r="BG699" s="13">
        <f t="shared" si="998"/>
        <v>1.5818212978025288E-5</v>
      </c>
      <c r="BH699" s="13">
        <f t="shared" si="999"/>
        <v>4.1409128861835554E-6</v>
      </c>
      <c r="BI699" s="13">
        <f t="shared" si="1000"/>
        <v>8.6721095763633549E-7</v>
      </c>
      <c r="BJ699" s="14">
        <f t="shared" si="1001"/>
        <v>0.39237294686060237</v>
      </c>
      <c r="BK699" s="14">
        <f t="shared" si="1002"/>
        <v>0.31589477623136442</v>
      </c>
      <c r="BL699" s="14">
        <f t="shared" si="1003"/>
        <v>0.27614181104867785</v>
      </c>
      <c r="BM699" s="14">
        <f t="shared" si="1004"/>
        <v>0.29763576286473686</v>
      </c>
      <c r="BN699" s="14">
        <f t="shared" si="1005"/>
        <v>0.70222160209860507</v>
      </c>
    </row>
    <row r="700" spans="1:66" x14ac:dyDescent="0.25">
      <c r="A700" t="s">
        <v>339</v>
      </c>
      <c r="B700" t="s">
        <v>112</v>
      </c>
      <c r="C700" t="s">
        <v>123</v>
      </c>
      <c r="D700" s="11">
        <v>44437</v>
      </c>
      <c r="E700" s="10">
        <f>VLOOKUP(A700,home!$A$2:$E$405,3,FALSE)</f>
        <v>1.1719999999999999</v>
      </c>
      <c r="F700" s="10">
        <f>VLOOKUP(B700,home!$B$2:$E$405,3,FALSE)</f>
        <v>0.68259999999999998</v>
      </c>
      <c r="G700" s="10">
        <f>VLOOKUP(C700,away!$B$2:$E$405,4,FALSE)</f>
        <v>1.0239</v>
      </c>
      <c r="H700" s="10">
        <f>VLOOKUP(A700,away!$A$2:$E$405,3,FALSE)</f>
        <v>1.0484</v>
      </c>
      <c r="I700" s="10">
        <f>VLOOKUP(C700,away!$B$2:$E$405,3,FALSE)</f>
        <v>1.24</v>
      </c>
      <c r="J700" s="10">
        <f>VLOOKUP(B700,home!$B$2:$E$405,4,FALSE)</f>
        <v>0.7631</v>
      </c>
      <c r="K700" s="12">
        <f t="shared" si="950"/>
        <v>0.81912737207999997</v>
      </c>
      <c r="L700" s="12">
        <f t="shared" si="951"/>
        <v>0.9920422096</v>
      </c>
      <c r="M700" s="13">
        <f t="shared" si="952"/>
        <v>0.1634628418118082</v>
      </c>
      <c r="N700" s="13">
        <f t="shared" si="953"/>
        <v>0.13389688804603517</v>
      </c>
      <c r="O700" s="13">
        <f t="shared" si="954"/>
        <v>0.16216203877848148</v>
      </c>
      <c r="P700" s="13">
        <f t="shared" si="955"/>
        <v>0.13283136467575254</v>
      </c>
      <c r="Q700" s="13">
        <f t="shared" si="956"/>
        <v>5.4839303017419377E-2</v>
      </c>
      <c r="R700" s="13">
        <f t="shared" si="957"/>
        <v>8.0435793631522812E-2</v>
      </c>
      <c r="S700" s="13">
        <f t="shared" si="958"/>
        <v>2.6984988218203408E-2</v>
      </c>
      <c r="T700" s="13">
        <f t="shared" si="959"/>
        <v>5.4402903338324669E-2</v>
      </c>
      <c r="U700" s="13">
        <f t="shared" si="960"/>
        <v>6.5887160258558466E-2</v>
      </c>
      <c r="V700" s="13">
        <f t="shared" si="961"/>
        <v>2.4364713724356725E-3</v>
      </c>
      <c r="W700" s="13">
        <f t="shared" si="962"/>
        <v>1.497345805578585E-2</v>
      </c>
      <c r="X700" s="13">
        <f t="shared" si="963"/>
        <v>1.4854302415014715E-2</v>
      </c>
      <c r="Y700" s="13">
        <f t="shared" si="964"/>
        <v>7.368047494928906E-3</v>
      </c>
      <c r="Z700" s="13">
        <f t="shared" si="965"/>
        <v>2.6598567481715171E-2</v>
      </c>
      <c r="AA700" s="13">
        <f t="shared" si="966"/>
        <v>2.1787614682389888E-2</v>
      </c>
      <c r="AB700" s="13">
        <f t="shared" si="967"/>
        <v>8.9234157793388266E-3</v>
      </c>
      <c r="AC700" s="13">
        <f t="shared" si="968"/>
        <v>1.2374364940023907E-4</v>
      </c>
      <c r="AD700" s="13">
        <f t="shared" si="969"/>
        <v>3.0662923370464918E-3</v>
      </c>
      <c r="AE700" s="13">
        <f t="shared" si="970"/>
        <v>3.0418914253231497E-3</v>
      </c>
      <c r="AF700" s="13">
        <f t="shared" si="971"/>
        <v>1.5088423454704351E-3</v>
      </c>
      <c r="AG700" s="13">
        <f t="shared" si="972"/>
        <v>4.9894509811284574E-4</v>
      </c>
      <c r="AH700" s="13">
        <f t="shared" si="973"/>
        <v>6.5967254141888563E-3</v>
      </c>
      <c r="AI700" s="13">
        <f t="shared" si="974"/>
        <v>5.4035583528578663E-3</v>
      </c>
      <c r="AJ700" s="13">
        <f t="shared" si="975"/>
        <v>2.2131012767286989E-3</v>
      </c>
      <c r="AK700" s="13">
        <f t="shared" si="976"/>
        <v>6.0427061098455729E-4</v>
      </c>
      <c r="AL700" s="13">
        <f t="shared" si="977"/>
        <v>4.0222077721407295E-6</v>
      </c>
      <c r="AM700" s="13">
        <f t="shared" si="978"/>
        <v>5.0233679681478704E-4</v>
      </c>
      <c r="AN700" s="13">
        <f t="shared" si="979"/>
        <v>4.9833930587552758E-4</v>
      </c>
      <c r="AO700" s="13">
        <f t="shared" si="980"/>
        <v>2.4718681306564431E-4</v>
      </c>
      <c r="AP700" s="13">
        <f t="shared" si="981"/>
        <v>8.1739917405874654E-5</v>
      </c>
      <c r="AQ700" s="13">
        <f t="shared" si="982"/>
        <v>2.0272362068961345E-5</v>
      </c>
      <c r="AR700" s="13">
        <f t="shared" si="983"/>
        <v>1.3088460112032779E-3</v>
      </c>
      <c r="AS700" s="13">
        <f t="shared" si="984"/>
        <v>1.072111593614331E-3</v>
      </c>
      <c r="AT700" s="13">
        <f t="shared" si="985"/>
        <v>4.3909797612690397E-4</v>
      </c>
      <c r="AU700" s="13">
        <f t="shared" si="986"/>
        <v>1.1989239042349247E-4</v>
      </c>
      <c r="AV700" s="13">
        <f t="shared" si="987"/>
        <v>2.4551784674996182E-5</v>
      </c>
      <c r="AW700" s="13">
        <f t="shared" si="988"/>
        <v>9.0791165180112131E-8</v>
      </c>
      <c r="AX700" s="13">
        <f t="shared" si="989"/>
        <v>6.8579636712330207E-5</v>
      </c>
      <c r="AY700" s="13">
        <f t="shared" si="990"/>
        <v>6.8033894337665344E-5</v>
      </c>
      <c r="AZ700" s="13">
        <f t="shared" si="991"/>
        <v>3.3746247433215219E-5</v>
      </c>
      <c r="BA700" s="13">
        <f t="shared" si="992"/>
        <v>1.115923395645172E-5</v>
      </c>
      <c r="BB700" s="13">
        <f t="shared" si="993"/>
        <v>2.7676077779004283E-6</v>
      </c>
      <c r="BC700" s="13">
        <f t="shared" si="994"/>
        <v>5.4911674705889752E-7</v>
      </c>
      <c r="BD700" s="13">
        <f t="shared" si="995"/>
        <v>2.164050814967076E-4</v>
      </c>
      <c r="BE700" s="13">
        <f t="shared" si="996"/>
        <v>1.772633257111563E-4</v>
      </c>
      <c r="BF700" s="13">
        <f t="shared" si="997"/>
        <v>7.2600621077970279E-5</v>
      </c>
      <c r="BG700" s="13">
        <f t="shared" si="998"/>
        <v>1.9823051984991215E-5</v>
      </c>
      <c r="BH700" s="13">
        <f t="shared" si="999"/>
        <v>4.0594011197677701E-6</v>
      </c>
      <c r="BI700" s="13">
        <f t="shared" si="1000"/>
        <v>6.6503331429079671E-7</v>
      </c>
      <c r="BJ700" s="14">
        <f t="shared" si="1001"/>
        <v>0.28998558450565703</v>
      </c>
      <c r="BK700" s="14">
        <f t="shared" si="1002"/>
        <v>0.32591146582970992</v>
      </c>
      <c r="BL700" s="14">
        <f t="shared" si="1003"/>
        <v>0.35746899505579932</v>
      </c>
      <c r="BM700" s="14">
        <f t="shared" si="1004"/>
        <v>0.27226843980868931</v>
      </c>
      <c r="BN700" s="14">
        <f t="shared" si="1005"/>
        <v>0.7276282299610195</v>
      </c>
    </row>
    <row r="701" spans="1:66" x14ac:dyDescent="0.25">
      <c r="A701" t="s">
        <v>341</v>
      </c>
      <c r="B701" t="s">
        <v>318</v>
      </c>
      <c r="C701" t="s">
        <v>152</v>
      </c>
      <c r="D701" s="11">
        <v>44437</v>
      </c>
      <c r="E701" s="10">
        <f>VLOOKUP(A701,home!$A$2:$E$405,3,FALSE)</f>
        <v>1.3095000000000001</v>
      </c>
      <c r="F701" s="10">
        <f>VLOOKUP(B701,home!$B$2:$E$405,3,FALSE)</f>
        <v>1.1455</v>
      </c>
      <c r="G701" s="10">
        <f>VLOOKUP(C701,away!$B$2:$E$405,4,FALSE)</f>
        <v>0.76370000000000005</v>
      </c>
      <c r="H701" s="10">
        <f>VLOOKUP(A701,away!$A$2:$E$405,3,FALSE)</f>
        <v>1.2142999999999999</v>
      </c>
      <c r="I701" s="10">
        <f>VLOOKUP(C701,away!$B$2:$E$405,3,FALSE)</f>
        <v>1.4412</v>
      </c>
      <c r="J701" s="10">
        <f>VLOOKUP(B701,home!$B$2:$E$405,4,FALSE)</f>
        <v>0.4118</v>
      </c>
      <c r="K701" s="12">
        <f t="shared" si="950"/>
        <v>1.1455746293250002</v>
      </c>
      <c r="L701" s="12">
        <f t="shared" si="951"/>
        <v>0.72067024408799996</v>
      </c>
      <c r="M701" s="13">
        <f t="shared" si="952"/>
        <v>0.15470350368374658</v>
      </c>
      <c r="N701" s="13">
        <f t="shared" si="953"/>
        <v>0.17722440888778679</v>
      </c>
      <c r="O701" s="13">
        <f t="shared" si="954"/>
        <v>0.11149021176103444</v>
      </c>
      <c r="P701" s="13">
        <f t="shared" si="955"/>
        <v>0.1277203580115128</v>
      </c>
      <c r="Q701" s="13">
        <f t="shared" si="956"/>
        <v>0.10151189325948433</v>
      </c>
      <c r="R701" s="13">
        <f t="shared" si="957"/>
        <v>4.0173839061623751E-2</v>
      </c>
      <c r="S701" s="13">
        <f t="shared" si="958"/>
        <v>2.6360892711156526E-2</v>
      </c>
      <c r="T701" s="13">
        <f t="shared" si="959"/>
        <v>7.3156600893147558E-2</v>
      </c>
      <c r="U701" s="13">
        <f t="shared" si="960"/>
        <v>4.6022130791581836E-2</v>
      </c>
      <c r="V701" s="13">
        <f t="shared" si="961"/>
        <v>2.4181185115774275E-3</v>
      </c>
      <c r="W701" s="13">
        <f t="shared" si="962"/>
        <v>3.8763149830937565E-2</v>
      </c>
      <c r="X701" s="13">
        <f t="shared" si="963"/>
        <v>2.7935448650281487E-2</v>
      </c>
      <c r="Y701" s="13">
        <f t="shared" si="964"/>
        <v>1.0066123298753076E-2</v>
      </c>
      <c r="Z701" s="13">
        <f t="shared" si="965"/>
        <v>9.6506968008308065E-3</v>
      </c>
      <c r="AA701" s="13">
        <f t="shared" si="966"/>
        <v>1.1055593410339714E-2</v>
      </c>
      <c r="AB701" s="13">
        <f t="shared" si="967"/>
        <v>6.3325036615089186E-3</v>
      </c>
      <c r="AC701" s="13">
        <f t="shared" si="968"/>
        <v>1.2477212646242386E-4</v>
      </c>
      <c r="AD701" s="13">
        <f t="shared" si="969"/>
        <v>1.1101520249761446E-2</v>
      </c>
      <c r="AE701" s="13">
        <f t="shared" si="970"/>
        <v>8.0005353081434548E-3</v>
      </c>
      <c r="AF701" s="13">
        <f t="shared" si="971"/>
        <v>2.8828738666772033E-3</v>
      </c>
      <c r="AG701" s="13">
        <f t="shared" si="972"/>
        <v>6.9253380439105881E-4</v>
      </c>
      <c r="AH701" s="13">
        <f t="shared" si="973"/>
        <v>1.7387425047685036E-3</v>
      </c>
      <c r="AI701" s="13">
        <f t="shared" si="974"/>
        <v>1.9918593003918007E-3</v>
      </c>
      <c r="AJ701" s="13">
        <f t="shared" si="975"/>
        <v>1.140911739856946E-3</v>
      </c>
      <c r="AK701" s="13">
        <f t="shared" si="976"/>
        <v>4.3566651449305387E-4</v>
      </c>
      <c r="AL701" s="13">
        <f t="shared" si="977"/>
        <v>4.120382611169726E-6</v>
      </c>
      <c r="AM701" s="13">
        <f t="shared" si="978"/>
        <v>2.5435239890128892E-3</v>
      </c>
      <c r="AN701" s="13">
        <f t="shared" si="979"/>
        <v>1.8330420540056021E-3</v>
      </c>
      <c r="AO701" s="13">
        <f t="shared" si="980"/>
        <v>6.6050943224189309E-4</v>
      </c>
      <c r="AP701" s="13">
        <f t="shared" si="981"/>
        <v>1.586698312520638E-4</v>
      </c>
      <c r="AQ701" s="13">
        <f t="shared" si="982"/>
        <v>2.8587156504456637E-5</v>
      </c>
      <c r="AR701" s="13">
        <f t="shared" si="983"/>
        <v>2.5061199706353973E-4</v>
      </c>
      <c r="AS701" s="13">
        <f t="shared" si="984"/>
        <v>2.8709474564046251E-4</v>
      </c>
      <c r="AT701" s="13">
        <f t="shared" si="985"/>
        <v>1.6444422840911408E-4</v>
      </c>
      <c r="AU701" s="13">
        <f t="shared" si="986"/>
        <v>6.2794378668135485E-5</v>
      </c>
      <c r="AV701" s="13">
        <f t="shared" si="987"/>
        <v>1.7983911766610766E-5</v>
      </c>
      <c r="AW701" s="13">
        <f t="shared" si="988"/>
        <v>9.4491995927687575E-8</v>
      </c>
      <c r="AX701" s="13">
        <f t="shared" si="989"/>
        <v>4.8563275848211419E-4</v>
      </c>
      <c r="AY701" s="13">
        <f t="shared" si="990"/>
        <v>3.4998107859243391E-4</v>
      </c>
      <c r="AZ701" s="13">
        <f t="shared" si="991"/>
        <v>1.2611047466769545E-4</v>
      </c>
      <c r="BA701" s="13">
        <f t="shared" si="992"/>
        <v>3.0294688853607207E-5</v>
      </c>
      <c r="BB701" s="13">
        <f t="shared" si="993"/>
        <v>5.4581202026747775E-6</v>
      </c>
      <c r="BC701" s="13">
        <f t="shared" si="994"/>
        <v>7.8670096374465549E-7</v>
      </c>
      <c r="BD701" s="13">
        <f t="shared" si="995"/>
        <v>3.0101434849193704E-5</v>
      </c>
      <c r="BE701" s="13">
        <f t="shared" si="996"/>
        <v>3.4483440069515722E-5</v>
      </c>
      <c r="BF701" s="13">
        <f t="shared" si="997"/>
        <v>1.9751677037743168E-5</v>
      </c>
      <c r="BG701" s="13">
        <f t="shared" si="998"/>
        <v>7.54234003368658E-6</v>
      </c>
      <c r="BH701" s="13">
        <f t="shared" si="999"/>
        <v>2.1600783470834054E-6</v>
      </c>
      <c r="BI701" s="13">
        <f t="shared" si="1000"/>
        <v>4.9490619035460603E-7</v>
      </c>
      <c r="BJ701" s="14">
        <f t="shared" si="1001"/>
        <v>0.45755768433414312</v>
      </c>
      <c r="BK701" s="14">
        <f t="shared" si="1002"/>
        <v>0.31168174650565933</v>
      </c>
      <c r="BL701" s="14">
        <f t="shared" si="1003"/>
        <v>0.22125892188367435</v>
      </c>
      <c r="BM701" s="14">
        <f t="shared" si="1004"/>
        <v>0.28697494827252251</v>
      </c>
      <c r="BN701" s="14">
        <f t="shared" si="1005"/>
        <v>0.71282421466518864</v>
      </c>
    </row>
    <row r="702" spans="1:66" x14ac:dyDescent="0.25">
      <c r="A702" t="s">
        <v>341</v>
      </c>
      <c r="B702" t="s">
        <v>153</v>
      </c>
      <c r="C702" t="s">
        <v>319</v>
      </c>
      <c r="D702" s="11">
        <v>44437</v>
      </c>
      <c r="E702" s="10">
        <f>VLOOKUP(A702,home!$A$2:$E$405,3,FALSE)</f>
        <v>1.3095000000000001</v>
      </c>
      <c r="F702" s="10">
        <f>VLOOKUP(B702,home!$B$2:$E$405,3,FALSE)</f>
        <v>0.57269999999999999</v>
      </c>
      <c r="G702" s="10">
        <f>VLOOKUP(C702,away!$B$2:$E$405,4,FALSE)</f>
        <v>1.5273000000000001</v>
      </c>
      <c r="H702" s="10">
        <f>VLOOKUP(A702,away!$A$2:$E$405,3,FALSE)</f>
        <v>1.2142999999999999</v>
      </c>
      <c r="I702" s="10">
        <f>VLOOKUP(C702,away!$B$2:$E$405,3,FALSE)</f>
        <v>1.2353000000000001</v>
      </c>
      <c r="J702" s="10">
        <f>VLOOKUP(B702,home!$B$2:$E$405,4,FALSE)</f>
        <v>1.2353000000000001</v>
      </c>
      <c r="K702" s="12">
        <f t="shared" si="950"/>
        <v>1.1453996277450003</v>
      </c>
      <c r="L702" s="12">
        <f t="shared" si="951"/>
        <v>1.8529806230870003</v>
      </c>
      <c r="M702" s="13">
        <f t="shared" si="952"/>
        <v>4.986777627606815E-2</v>
      </c>
      <c r="N702" s="13">
        <f t="shared" si="953"/>
        <v>5.7118532383079415E-2</v>
      </c>
      <c r="O702" s="13">
        <f t="shared" si="954"/>
        <v>9.2404023155991902E-2</v>
      </c>
      <c r="P702" s="13">
        <f t="shared" si="955"/>
        <v>0.10583953372501351</v>
      </c>
      <c r="Q702" s="13">
        <f t="shared" si="956"/>
        <v>3.2711772864459955E-2</v>
      </c>
      <c r="R702" s="13">
        <f t="shared" si="957"/>
        <v>8.5611432201667739E-2</v>
      </c>
      <c r="S702" s="13">
        <f t="shared" si="958"/>
        <v>5.6158544332887091E-2</v>
      </c>
      <c r="T702" s="13">
        <f t="shared" si="959"/>
        <v>6.0614281264667447E-2</v>
      </c>
      <c r="U702" s="13">
        <f t="shared" si="960"/>
        <v>9.8059302574506554E-2</v>
      </c>
      <c r="V702" s="13">
        <f t="shared" si="961"/>
        <v>1.3243453412042208E-2</v>
      </c>
      <c r="W702" s="13">
        <f t="shared" si="962"/>
        <v>1.248935082061048E-2</v>
      </c>
      <c r="X702" s="13">
        <f t="shared" si="963"/>
        <v>2.3142525065526946E-2</v>
      </c>
      <c r="Y702" s="13">
        <f t="shared" si="964"/>
        <v>2.1441325257863322E-2</v>
      </c>
      <c r="Z702" s="13">
        <f t="shared" si="965"/>
        <v>5.2878774994805595E-2</v>
      </c>
      <c r="AA702" s="13">
        <f t="shared" si="966"/>
        <v>6.0567329194661956E-2</v>
      </c>
      <c r="AB702" s="13">
        <f t="shared" si="967"/>
        <v>3.4686898156537353E-2</v>
      </c>
      <c r="AC702" s="13">
        <f t="shared" si="968"/>
        <v>1.7567468397324567E-3</v>
      </c>
      <c r="AD702" s="13">
        <f t="shared" si="969"/>
        <v>3.5763244451759903E-3</v>
      </c>
      <c r="AE702" s="13">
        <f t="shared" si="970"/>
        <v>6.626859898783477E-3</v>
      </c>
      <c r="AF702" s="13">
        <f t="shared" si="971"/>
        <v>6.1397214921790318E-3</v>
      </c>
      <c r="AG702" s="13">
        <f t="shared" si="972"/>
        <v>3.7922616520528504E-3</v>
      </c>
      <c r="AH702" s="13">
        <f t="shared" si="973"/>
        <v>2.4495836359488037E-2</v>
      </c>
      <c r="AI702" s="13">
        <f t="shared" si="974"/>
        <v>2.8057521847460038E-2</v>
      </c>
      <c r="AJ702" s="13">
        <f t="shared" si="975"/>
        <v>1.6068537539763974E-2</v>
      </c>
      <c r="AK702" s="13">
        <f t="shared" si="976"/>
        <v>6.1349656388174061E-3</v>
      </c>
      <c r="AL702" s="13">
        <f t="shared" si="977"/>
        <v>1.4914101271397965E-4</v>
      </c>
      <c r="AM702" s="13">
        <f t="shared" si="978"/>
        <v>8.1926413763998502E-4</v>
      </c>
      <c r="AN702" s="13">
        <f t="shared" si="979"/>
        <v>1.5180805722369735E-3</v>
      </c>
      <c r="AO702" s="13">
        <f t="shared" si="980"/>
        <v>1.4064869423199686E-3</v>
      </c>
      <c r="AP702" s="13">
        <f t="shared" si="981"/>
        <v>8.6873101691459513E-4</v>
      </c>
      <c r="AQ702" s="13">
        <f t="shared" si="982"/>
        <v>4.0243543525435245E-4</v>
      </c>
      <c r="AR702" s="13">
        <f t="shared" si="983"/>
        <v>9.0780620240882692E-3</v>
      </c>
      <c r="AS702" s="13">
        <f t="shared" si="984"/>
        <v>1.0398008863036726E-2</v>
      </c>
      <c r="AT702" s="13">
        <f t="shared" si="985"/>
        <v>5.9549377405057414E-3</v>
      </c>
      <c r="AU702" s="13">
        <f t="shared" si="986"/>
        <v>2.2735944904066431E-3</v>
      </c>
      <c r="AV702" s="13">
        <f t="shared" si="987"/>
        <v>6.5104357073871336E-4</v>
      </c>
      <c r="AW702" s="13">
        <f t="shared" si="988"/>
        <v>8.7927049978115024E-6</v>
      </c>
      <c r="AX702" s="13">
        <f t="shared" si="989"/>
        <v>1.563974730462777E-4</v>
      </c>
      <c r="AY702" s="13">
        <f t="shared" si="990"/>
        <v>2.89801487054524E-4</v>
      </c>
      <c r="AZ702" s="13">
        <f t="shared" si="991"/>
        <v>2.6849827002691559E-4</v>
      </c>
      <c r="BA702" s="13">
        <f t="shared" si="992"/>
        <v>1.6584069723075192E-4</v>
      </c>
      <c r="BB702" s="13">
        <f t="shared" si="993"/>
        <v>7.6824899621955308E-5</v>
      </c>
      <c r="BC702" s="13">
        <f t="shared" si="994"/>
        <v>2.8471010074017401E-5</v>
      </c>
      <c r="BD702" s="13">
        <f t="shared" si="995"/>
        <v>2.8035788376362517E-3</v>
      </c>
      <c r="BE702" s="13">
        <f t="shared" si="996"/>
        <v>3.2112181569823235E-3</v>
      </c>
      <c r="BF702" s="13">
        <f t="shared" si="997"/>
        <v>1.83906404080777E-3</v>
      </c>
      <c r="BG702" s="13">
        <f t="shared" si="998"/>
        <v>7.0215442258014522E-4</v>
      </c>
      <c r="BH702" s="13">
        <f t="shared" si="999"/>
        <v>2.0106185356070103E-4</v>
      </c>
      <c r="BI702" s="13">
        <f t="shared" si="1000"/>
        <v>4.6059234444429359E-5</v>
      </c>
      <c r="BJ702" s="14">
        <f t="shared" si="1001"/>
        <v>0.23365378708581924</v>
      </c>
      <c r="BK702" s="14">
        <f t="shared" si="1002"/>
        <v>0.22730499708551191</v>
      </c>
      <c r="BL702" s="14">
        <f t="shared" si="1003"/>
        <v>0.48324462990368267</v>
      </c>
      <c r="BM702" s="14">
        <f t="shared" si="1004"/>
        <v>0.57324810968148221</v>
      </c>
      <c r="BN702" s="14">
        <f t="shared" si="1005"/>
        <v>0.42355307060628067</v>
      </c>
    </row>
    <row r="703" spans="1:66" x14ac:dyDescent="0.25">
      <c r="A703" t="s">
        <v>341</v>
      </c>
      <c r="B703" t="s">
        <v>154</v>
      </c>
      <c r="C703" t="s">
        <v>148</v>
      </c>
      <c r="D703" s="11">
        <v>44437</v>
      </c>
      <c r="E703" s="10">
        <f>VLOOKUP(A703,home!$A$2:$E$405,3,FALSE)</f>
        <v>1.3095000000000001</v>
      </c>
      <c r="F703" s="10">
        <f>VLOOKUP(B703,home!$B$2:$E$405,3,FALSE)</f>
        <v>0.38179999999999997</v>
      </c>
      <c r="G703" s="10">
        <f>VLOOKUP(C703,away!$B$2:$E$405,4,FALSE)</f>
        <v>0.25459999999999999</v>
      </c>
      <c r="H703" s="10">
        <f>VLOOKUP(A703,away!$A$2:$E$405,3,FALSE)</f>
        <v>1.2142999999999999</v>
      </c>
      <c r="I703" s="10">
        <f>VLOOKUP(C703,away!$B$2:$E$405,3,FALSE)</f>
        <v>2.4706000000000001</v>
      </c>
      <c r="J703" s="10">
        <f>VLOOKUP(B703,home!$B$2:$E$405,4,FALSE)</f>
        <v>1.8529</v>
      </c>
      <c r="K703" s="12">
        <f t="shared" si="950"/>
        <v>0.12729162365999999</v>
      </c>
      <c r="L703" s="12">
        <f t="shared" si="951"/>
        <v>5.5587918667820002</v>
      </c>
      <c r="M703" s="13">
        <f t="shared" si="952"/>
        <v>3.3928551312829534E-3</v>
      </c>
      <c r="N703" s="13">
        <f t="shared" si="953"/>
        <v>4.3188203850416949E-4</v>
      </c>
      <c r="O703" s="13">
        <f t="shared" si="954"/>
        <v>1.8860175508945257E-2</v>
      </c>
      <c r="P703" s="13">
        <f t="shared" si="955"/>
        <v>2.4007423630462081E-3</v>
      </c>
      <c r="Q703" s="13">
        <f t="shared" si="956"/>
        <v>2.7487482955393172E-5</v>
      </c>
      <c r="R703" s="13">
        <f t="shared" si="957"/>
        <v>5.241989511260297E-2</v>
      </c>
      <c r="S703" s="13">
        <f t="shared" si="958"/>
        <v>4.2468390711581088E-4</v>
      </c>
      <c r="T703" s="13">
        <f t="shared" si="959"/>
        <v>1.5279719669074841E-4</v>
      </c>
      <c r="U703" s="13">
        <f t="shared" si="960"/>
        <v>6.6726135609701297E-3</v>
      </c>
      <c r="V703" s="13">
        <f t="shared" si="961"/>
        <v>3.3389009395929572E-5</v>
      </c>
      <c r="W703" s="13">
        <f t="shared" si="962"/>
        <v>1.1663087785728579E-6</v>
      </c>
      <c r="X703" s="13">
        <f t="shared" si="963"/>
        <v>6.4832677524872516E-6</v>
      </c>
      <c r="Y703" s="13">
        <f t="shared" si="964"/>
        <v>1.8019568026348073E-5</v>
      </c>
      <c r="Z703" s="13">
        <f t="shared" si="965"/>
        <v>9.7130428869834362E-2</v>
      </c>
      <c r="AA703" s="13">
        <f t="shared" si="966"/>
        <v>1.2363889997633354E-2</v>
      </c>
      <c r="AB703" s="13">
        <f t="shared" si="967"/>
        <v>7.8690981627619109E-4</v>
      </c>
      <c r="AC703" s="13">
        <f t="shared" si="968"/>
        <v>1.4766031523471888E-6</v>
      </c>
      <c r="AD703" s="13">
        <f t="shared" si="969"/>
        <v>3.7115334528362588E-8</v>
      </c>
      <c r="AE703" s="13">
        <f t="shared" si="970"/>
        <v>2.0631641970915509E-7</v>
      </c>
      <c r="AF703" s="13">
        <f t="shared" si="971"/>
        <v>5.7343501793141634E-7</v>
      </c>
      <c r="AG703" s="13">
        <f t="shared" si="972"/>
        <v>1.0625353046017165E-6</v>
      </c>
      <c r="AH703" s="13">
        <f t="shared" si="973"/>
        <v>0.13498195950467068</v>
      </c>
      <c r="AI703" s="13">
        <f t="shared" si="974"/>
        <v>1.7182072790157897E-2</v>
      </c>
      <c r="AJ703" s="13">
        <f t="shared" si="975"/>
        <v>1.0935669716517519E-3</v>
      </c>
      <c r="AK703" s="13">
        <f t="shared" si="976"/>
        <v>4.6400638467500253E-5</v>
      </c>
      <c r="AL703" s="13">
        <f t="shared" si="977"/>
        <v>4.1793045727914777E-8</v>
      </c>
      <c r="AM703" s="13">
        <f t="shared" si="978"/>
        <v>9.448942389598666E-10</v>
      </c>
      <c r="AN703" s="13">
        <f t="shared" si="979"/>
        <v>5.2524704104992735E-9</v>
      </c>
      <c r="AO703" s="13">
        <f t="shared" si="980"/>
        <v>1.4598694899198236E-8</v>
      </c>
      <c r="AP703" s="13">
        <f t="shared" si="981"/>
        <v>2.7050368823765024E-8</v>
      </c>
      <c r="AQ703" s="13">
        <f t="shared" si="982"/>
        <v>3.7591842552749587E-8</v>
      </c>
      <c r="AR703" s="13">
        <f t="shared" si="983"/>
        <v>0.1500673237313721</v>
      </c>
      <c r="AS703" s="13">
        <f t="shared" si="984"/>
        <v>1.9102313296077204E-2</v>
      </c>
      <c r="AT703" s="13">
        <f t="shared" si="985"/>
        <v>1.2157822375598361E-3</v>
      </c>
      <c r="AU703" s="13">
        <f t="shared" si="986"/>
        <v>5.1586298345326482E-5</v>
      </c>
      <c r="AV703" s="13">
        <f t="shared" si="987"/>
        <v>1.641625918746443E-6</v>
      </c>
      <c r="AW703" s="13">
        <f t="shared" si="988"/>
        <v>8.2145118587771721E-10</v>
      </c>
      <c r="AX703" s="13">
        <f t="shared" si="989"/>
        <v>2.0046186977363589E-11</v>
      </c>
      <c r="AY703" s="13">
        <f t="shared" si="990"/>
        <v>1.1143258112975997E-10</v>
      </c>
      <c r="AZ703" s="13">
        <f t="shared" si="991"/>
        <v>3.0971526283931753E-10</v>
      </c>
      <c r="BA703" s="13">
        <f t="shared" si="992"/>
        <v>5.7388089469648287E-10</v>
      </c>
      <c r="BB703" s="13">
        <f t="shared" si="993"/>
        <v>7.9752111248509637E-10</v>
      </c>
      <c r="BC703" s="13">
        <f t="shared" si="994"/>
        <v>8.8665077473381718E-10</v>
      </c>
      <c r="BD703" s="13">
        <f t="shared" si="995"/>
        <v>0.13903216977128213</v>
      </c>
      <c r="BE703" s="13">
        <f t="shared" si="996"/>
        <v>1.7697630631159273E-2</v>
      </c>
      <c r="BF703" s="13">
        <f t="shared" si="997"/>
        <v>1.1263800689876066E-3</v>
      </c>
      <c r="BG703" s="13">
        <f t="shared" si="998"/>
        <v>4.7792915946565108E-5</v>
      </c>
      <c r="BH703" s="13">
        <f t="shared" si="999"/>
        <v>1.520909467571043E-6</v>
      </c>
      <c r="BI703" s="13">
        <f t="shared" si="1000"/>
        <v>3.871980711339682E-8</v>
      </c>
      <c r="BJ703" s="14">
        <f t="shared" si="1001"/>
        <v>6.3980340230222787E-4</v>
      </c>
      <c r="BK703" s="14">
        <f t="shared" si="1002"/>
        <v>6.2531889184715582E-3</v>
      </c>
      <c r="BL703" s="14">
        <f t="shared" si="1003"/>
        <v>0.57275166410729927</v>
      </c>
      <c r="BM703" s="14">
        <f t="shared" si="1004"/>
        <v>0.59924204837058892</v>
      </c>
      <c r="BN703" s="14">
        <f t="shared" si="1005"/>
        <v>7.753303763733696E-2</v>
      </c>
    </row>
    <row r="704" spans="1:66" x14ac:dyDescent="0.25">
      <c r="A704" t="s">
        <v>341</v>
      </c>
      <c r="B704" t="s">
        <v>146</v>
      </c>
      <c r="C704" t="s">
        <v>151</v>
      </c>
      <c r="D704" s="11">
        <v>44437</v>
      </c>
      <c r="E704" s="10">
        <f>VLOOKUP(A704,home!$A$2:$E$405,3,FALSE)</f>
        <v>1.3095000000000001</v>
      </c>
      <c r="F704" s="10">
        <f>VLOOKUP(B704,home!$B$2:$E$405,3,FALSE)</f>
        <v>0.9546</v>
      </c>
      <c r="G704" s="10">
        <f>VLOOKUP(C704,away!$B$2:$E$405,4,FALSE)</f>
        <v>1.3364</v>
      </c>
      <c r="H704" s="10">
        <f>VLOOKUP(A704,away!$A$2:$E$405,3,FALSE)</f>
        <v>1.2142999999999999</v>
      </c>
      <c r="I704" s="10">
        <f>VLOOKUP(C704,away!$B$2:$E$405,3,FALSE)</f>
        <v>1.2353000000000001</v>
      </c>
      <c r="J704" s="10">
        <f>VLOOKUP(B704,home!$B$2:$E$405,4,FALSE)</f>
        <v>1.647</v>
      </c>
      <c r="K704" s="12">
        <f t="shared" si="950"/>
        <v>1.67056508268</v>
      </c>
      <c r="L704" s="12">
        <f t="shared" si="951"/>
        <v>2.4705408291300004</v>
      </c>
      <c r="M704" s="13">
        <f t="shared" si="952"/>
        <v>1.5905251968545055E-2</v>
      </c>
      <c r="N704" s="13">
        <f t="shared" si="953"/>
        <v>2.65707585698787E-2</v>
      </c>
      <c r="O704" s="13">
        <f t="shared" si="954"/>
        <v>3.9294574385890867E-2</v>
      </c>
      <c r="P704" s="13">
        <f t="shared" si="955"/>
        <v>6.5644143907841179E-2</v>
      </c>
      <c r="Q704" s="13">
        <f t="shared" si="956"/>
        <v>2.2194090743579867E-2</v>
      </c>
      <c r="R704" s="13">
        <f t="shared" si="957"/>
        <v>4.8539425191814652E-2</v>
      </c>
      <c r="S704" s="13">
        <f t="shared" si="958"/>
        <v>6.7731615285242588E-2</v>
      </c>
      <c r="T704" s="13">
        <f t="shared" si="959"/>
        <v>5.4831407347430264E-2</v>
      </c>
      <c r="U704" s="13">
        <f t="shared" si="960"/>
        <v>8.1088268858803506E-2</v>
      </c>
      <c r="V704" s="13">
        <f t="shared" si="961"/>
        <v>3.106020793696165E-2</v>
      </c>
      <c r="W704" s="13">
        <f t="shared" si="962"/>
        <v>1.235889101268531E-2</v>
      </c>
      <c r="X704" s="13">
        <f t="shared" si="963"/>
        <v>3.0533144849606873E-2</v>
      </c>
      <c r="Y704" s="13">
        <f t="shared" si="964"/>
        <v>3.7716690496347086E-2</v>
      </c>
      <c r="Z704" s="13">
        <f t="shared" si="965"/>
        <v>3.9972877252959803E-2</v>
      </c>
      <c r="AA704" s="13">
        <f t="shared" si="966"/>
        <v>6.6777292993048284E-2</v>
      </c>
      <c r="AB704" s="13">
        <f t="shared" si="967"/>
        <v>5.5777906995039157E-2</v>
      </c>
      <c r="AC704" s="13">
        <f t="shared" si="968"/>
        <v>8.0119791706760035E-3</v>
      </c>
      <c r="AD704" s="13">
        <f t="shared" si="969"/>
        <v>5.1615829466099394E-3</v>
      </c>
      <c r="AE704" s="13">
        <f t="shared" si="970"/>
        <v>1.2751901412540987E-2</v>
      </c>
      <c r="AF704" s="13">
        <f t="shared" si="971"/>
        <v>1.575204654436152E-2</v>
      </c>
      <c r="AG704" s="13">
        <f t="shared" si="972"/>
        <v>1.2972024710067091E-2</v>
      </c>
      <c r="AH704" s="13">
        <f t="shared" si="973"/>
        <v>2.4688656327809769E-2</v>
      </c>
      <c r="AI704" s="13">
        <f t="shared" si="974"/>
        <v>4.1244007199525624E-2</v>
      </c>
      <c r="AJ704" s="13">
        <f t="shared" si="975"/>
        <v>3.4450399148665031E-2</v>
      </c>
      <c r="AK704" s="13">
        <f t="shared" si="976"/>
        <v>1.918387796738287E-2</v>
      </c>
      <c r="AL704" s="13">
        <f t="shared" si="977"/>
        <v>1.3226813752000998E-3</v>
      </c>
      <c r="AM704" s="13">
        <f t="shared" si="978"/>
        <v>1.7245520483926222E-3</v>
      </c>
      <c r="AN704" s="13">
        <f t="shared" si="979"/>
        <v>4.2605762475137485E-3</v>
      </c>
      <c r="AO704" s="13">
        <f t="shared" si="980"/>
        <v>5.2629637875521024E-3</v>
      </c>
      <c r="AP704" s="13">
        <f t="shared" si="981"/>
        <v>4.3341223064600467E-3</v>
      </c>
      <c r="AQ704" s="13">
        <f t="shared" si="982"/>
        <v>2.6769065291381592E-3</v>
      </c>
      <c r="AR704" s="13">
        <f t="shared" si="983"/>
        <v>1.2198866694842556E-2</v>
      </c>
      <c r="AS704" s="13">
        <f t="shared" si="984"/>
        <v>2.0379000748671949E-2</v>
      </c>
      <c r="AT704" s="13">
        <f t="shared" si="985"/>
        <v>1.7022223535320471E-2</v>
      </c>
      <c r="AU704" s="13">
        <f t="shared" si="986"/>
        <v>9.4789107558933636E-3</v>
      </c>
      <c r="AV704" s="13">
        <f t="shared" si="987"/>
        <v>3.958784332658837E-3</v>
      </c>
      <c r="AW704" s="13">
        <f t="shared" si="988"/>
        <v>1.5163804367815154E-4</v>
      </c>
      <c r="AX704" s="13">
        <f t="shared" si="989"/>
        <v>4.8016273921816429E-4</v>
      </c>
      <c r="AY704" s="13">
        <f t="shared" si="990"/>
        <v>1.1862616518653756E-3</v>
      </c>
      <c r="AZ704" s="13">
        <f t="shared" si="991"/>
        <v>1.4653539224823045E-3</v>
      </c>
      <c r="BA704" s="13">
        <f t="shared" si="992"/>
        <v>1.2067388982061106E-3</v>
      </c>
      <c r="BB704" s="13">
        <f t="shared" si="993"/>
        <v>7.4532442952938711E-4</v>
      </c>
      <c r="BC704" s="13">
        <f t="shared" si="994"/>
        <v>3.682708868200753E-4</v>
      </c>
      <c r="BD704" s="13">
        <f t="shared" si="995"/>
        <v>5.0229663731204454E-3</v>
      </c>
      <c r="BE704" s="13">
        <f t="shared" si="996"/>
        <v>8.3911922344108159E-3</v>
      </c>
      <c r="BF704" s="13">
        <f t="shared" si="997"/>
        <v>7.0090163744311405E-3</v>
      </c>
      <c r="BG704" s="13">
        <f t="shared" si="998"/>
        <v>3.9030060063523445E-3</v>
      </c>
      <c r="BH704" s="13">
        <f t="shared" si="999"/>
        <v>1.6300563879256362E-3</v>
      </c>
      <c r="BI704" s="13">
        <f t="shared" si="1000"/>
        <v>5.4462305689361053E-4</v>
      </c>
      <c r="BJ704" s="14">
        <f t="shared" si="1001"/>
        <v>0.25455377208028568</v>
      </c>
      <c r="BK704" s="14">
        <f t="shared" si="1002"/>
        <v>0.190862141296332</v>
      </c>
      <c r="BL704" s="14">
        <f t="shared" si="1003"/>
        <v>0.50058305556850091</v>
      </c>
      <c r="BM704" s="14">
        <f t="shared" si="1004"/>
        <v>0.76678897782234101</v>
      </c>
      <c r="BN704" s="14">
        <f t="shared" si="1005"/>
        <v>0.21814824476755032</v>
      </c>
    </row>
    <row r="705" spans="1:66" x14ac:dyDescent="0.25">
      <c r="A705" t="s">
        <v>341</v>
      </c>
      <c r="B705" t="s">
        <v>147</v>
      </c>
      <c r="C705" t="s">
        <v>149</v>
      </c>
      <c r="D705" s="11">
        <v>44437</v>
      </c>
      <c r="E705" s="10">
        <f>VLOOKUP(A705,home!$A$2:$E$405,3,FALSE)</f>
        <v>1.3095000000000001</v>
      </c>
      <c r="F705" s="10">
        <f>VLOOKUP(B705,home!$B$2:$E$405,3,FALSE)</f>
        <v>0.76370000000000005</v>
      </c>
      <c r="G705" s="10">
        <f>VLOOKUP(C705,away!$B$2:$E$405,4,FALSE)</f>
        <v>0.38179999999999997</v>
      </c>
      <c r="H705" s="10">
        <f>VLOOKUP(A705,away!$A$2:$E$405,3,FALSE)</f>
        <v>1.2142999999999999</v>
      </c>
      <c r="I705" s="10">
        <f>VLOOKUP(C705,away!$B$2:$E$405,3,FALSE)</f>
        <v>1.0294000000000001</v>
      </c>
      <c r="J705" s="10">
        <f>VLOOKUP(B705,home!$B$2:$E$405,4,FALSE)</f>
        <v>0.54900000000000004</v>
      </c>
      <c r="K705" s="12">
        <f t="shared" si="950"/>
        <v>0.38182487427000006</v>
      </c>
      <c r="L705" s="12">
        <f t="shared" si="951"/>
        <v>0.68625023058000012</v>
      </c>
      <c r="M705" s="13">
        <f t="shared" si="952"/>
        <v>0.343669408719462</v>
      </c>
      <c r="N705" s="13">
        <f t="shared" si="953"/>
        <v>0.13122152877475382</v>
      </c>
      <c r="O705" s="13">
        <f t="shared" si="954"/>
        <v>0.23584321097702307</v>
      </c>
      <c r="P705" s="13">
        <f t="shared" si="955"/>
        <v>9.005080437873493E-2</v>
      </c>
      <c r="Q705" s="13">
        <f t="shared" si="956"/>
        <v>2.5051821862968782E-2</v>
      </c>
      <c r="R705" s="13">
        <f t="shared" si="957"/>
        <v>8.0923728956854846E-2</v>
      </c>
      <c r="S705" s="13">
        <f t="shared" si="958"/>
        <v>5.8989447151206126E-3</v>
      </c>
      <c r="T705" s="13">
        <f t="shared" si="959"/>
        <v>1.7191818529911414E-2</v>
      </c>
      <c r="U705" s="13">
        <f t="shared" si="960"/>
        <v>3.0898692634410661E-2</v>
      </c>
      <c r="V705" s="13">
        <f t="shared" si="961"/>
        <v>1.7174279929902769E-4</v>
      </c>
      <c r="W705" s="13">
        <f t="shared" si="962"/>
        <v>3.1884695776874983E-3</v>
      </c>
      <c r="X705" s="13">
        <f t="shared" si="963"/>
        <v>2.1880879828853612E-3</v>
      </c>
      <c r="Y705" s="13">
        <f t="shared" si="964"/>
        <v>7.5078794139220317E-4</v>
      </c>
      <c r="Z705" s="13">
        <f t="shared" si="965"/>
        <v>1.8511309218678357E-2</v>
      </c>
      <c r="AA705" s="13">
        <f t="shared" si="966"/>
        <v>7.0680783149949565E-3</v>
      </c>
      <c r="AB705" s="13">
        <f t="shared" si="967"/>
        <v>1.3493840569767314E-3</v>
      </c>
      <c r="AC705" s="13">
        <f t="shared" si="968"/>
        <v>2.8125825340330291E-6</v>
      </c>
      <c r="AD705" s="13">
        <f t="shared" si="969"/>
        <v>3.0435924890356229E-4</v>
      </c>
      <c r="AE705" s="13">
        <f t="shared" si="970"/>
        <v>2.0886660473922526E-4</v>
      </c>
      <c r="AF705" s="13">
        <f t="shared" si="971"/>
        <v>7.166737783137753E-5</v>
      </c>
      <c r="AG705" s="13">
        <f t="shared" si="972"/>
        <v>1.6393918187282276E-5</v>
      </c>
      <c r="AH705" s="13">
        <f t="shared" si="973"/>
        <v>3.1758475549139259E-3</v>
      </c>
      <c r="AI705" s="13">
        <f t="shared" si="974"/>
        <v>1.2126175933556966E-3</v>
      </c>
      <c r="AJ705" s="13">
        <f t="shared" si="975"/>
        <v>2.3150378006031445E-4</v>
      </c>
      <c r="AK705" s="13">
        <f t="shared" si="976"/>
        <v>2.9464633904853106E-5</v>
      </c>
      <c r="AL705" s="13">
        <f t="shared" si="977"/>
        <v>2.9478948448158716E-8</v>
      </c>
      <c r="AM705" s="13">
        <f t="shared" si="978"/>
        <v>2.3242386389102885E-5</v>
      </c>
      <c r="AN705" s="13">
        <f t="shared" si="979"/>
        <v>1.595009301875131E-5</v>
      </c>
      <c r="AO705" s="13">
        <f t="shared" si="980"/>
        <v>5.4728775059452682E-6</v>
      </c>
      <c r="AP705" s="13">
        <f t="shared" si="981"/>
        <v>1.2519211501303453E-6</v>
      </c>
      <c r="AQ705" s="13">
        <f t="shared" si="982"/>
        <v>2.1478279448623208E-7</v>
      </c>
      <c r="AR705" s="13">
        <f t="shared" si="983"/>
        <v>4.3588522336932228E-4</v>
      </c>
      <c r="AS705" s="13">
        <f t="shared" si="984"/>
        <v>1.6643182060914236E-4</v>
      </c>
      <c r="AT705" s="13">
        <f t="shared" si="985"/>
        <v>3.1773904489306487E-5</v>
      </c>
      <c r="AU705" s="13">
        <f t="shared" si="986"/>
        <v>4.0440223622321473E-6</v>
      </c>
      <c r="AV705" s="13">
        <f t="shared" si="987"/>
        <v>3.8602708250108952E-7</v>
      </c>
      <c r="AW705" s="13">
        <f t="shared" si="988"/>
        <v>2.1456367924169395E-10</v>
      </c>
      <c r="AX705" s="13">
        <f t="shared" si="989"/>
        <v>1.4790868767923269E-6</v>
      </c>
      <c r="AY705" s="13">
        <f t="shared" si="990"/>
        <v>1.0150237102465864E-6</v>
      </c>
      <c r="AZ705" s="13">
        <f t="shared" si="991"/>
        <v>3.4828012760044358E-7</v>
      </c>
      <c r="BA705" s="13">
        <f t="shared" si="992"/>
        <v>7.9669105957412094E-8</v>
      </c>
      <c r="BB705" s="13">
        <f t="shared" si="993"/>
        <v>1.3668235583344125E-8</v>
      </c>
      <c r="BC705" s="13">
        <f t="shared" si="994"/>
        <v>1.875965964138334E-9</v>
      </c>
      <c r="BD705" s="13">
        <f t="shared" si="995"/>
        <v>4.9854389173935375E-5</v>
      </c>
      <c r="BE705" s="13">
        <f t="shared" si="996"/>
        <v>1.9035645878145522E-5</v>
      </c>
      <c r="BF705" s="13">
        <f t="shared" si="997"/>
        <v>3.6341415470355789E-6</v>
      </c>
      <c r="BG705" s="13">
        <f t="shared" si="998"/>
        <v>4.6253521309208123E-7</v>
      </c>
      <c r="BH705" s="13">
        <f t="shared" si="999"/>
        <v>4.4151862396082896E-8</v>
      </c>
      <c r="BI705" s="13">
        <f t="shared" si="1000"/>
        <v>3.3716558616341417E-9</v>
      </c>
      <c r="BJ705" s="14">
        <f t="shared" si="1001"/>
        <v>0.18024287148414109</v>
      </c>
      <c r="BK705" s="14">
        <f t="shared" si="1002"/>
        <v>0.43979475769780929</v>
      </c>
      <c r="BL705" s="14">
        <f t="shared" si="1003"/>
        <v>0.361444083735738</v>
      </c>
      <c r="BM705" s="14">
        <f t="shared" si="1004"/>
        <v>9.3231503657422762E-2</v>
      </c>
      <c r="BN705" s="14">
        <f t="shared" si="1005"/>
        <v>0.90676050366979755</v>
      </c>
    </row>
    <row r="706" spans="1:66" x14ac:dyDescent="0.25">
      <c r="A706" t="s">
        <v>351</v>
      </c>
      <c r="B706" t="s">
        <v>158</v>
      </c>
      <c r="C706" t="s">
        <v>163</v>
      </c>
      <c r="D706" s="11">
        <v>44437</v>
      </c>
      <c r="E706" s="10">
        <f>VLOOKUP(A706,home!$A$2:$E$405,3,FALSE)</f>
        <v>1.2019</v>
      </c>
      <c r="F706" s="10">
        <f>VLOOKUP(B706,home!$B$2:$E$405,3,FALSE)</f>
        <v>1.5716000000000001</v>
      </c>
      <c r="G706" s="10">
        <f>VLOOKUP(C706,away!$B$2:$E$405,4,FALSE)</f>
        <v>0.73960000000000004</v>
      </c>
      <c r="H706" s="10">
        <f>VLOOKUP(A706,away!$A$2:$E$405,3,FALSE)</f>
        <v>1.1635</v>
      </c>
      <c r="I706" s="10">
        <f>VLOOKUP(C706,away!$B$2:$E$405,3,FALSE)</f>
        <v>1.6234999999999999</v>
      </c>
      <c r="J706" s="10">
        <f>VLOOKUP(B706,home!$B$2:$E$405,4,FALSE)</f>
        <v>0.47749999999999998</v>
      </c>
      <c r="K706" s="12">
        <f t="shared" ref="K706:K755" si="1006">E706*F706*G706</f>
        <v>1.3970349071840003</v>
      </c>
      <c r="L706" s="12">
        <f t="shared" ref="L706:L755" si="1007">H706*I706*J706</f>
        <v>0.9019699243749999</v>
      </c>
      <c r="M706" s="13">
        <f t="shared" ref="M706:M755" si="1008">_xlfn.POISSON.DIST(0,K706,FALSE) * _xlfn.POISSON.DIST(0,L706,FALSE)</f>
        <v>0.10035866782266624</v>
      </c>
      <c r="N706" s="13">
        <f t="shared" ref="N706:N755" si="1009">_xlfn.POISSON.DIST(1,K706,FALSE) * _xlfn.POISSON.DIST(0,L706,FALSE)</f>
        <v>0.14020456218674843</v>
      </c>
      <c r="O706" s="13">
        <f t="shared" ref="O706:O755" si="1010">_xlfn.POISSON.DIST(0,K706,FALSE) * _xlfn.POISSON.DIST(1,L706,FALSE)</f>
        <v>9.0520500026385994E-2</v>
      </c>
      <c r="P706" s="13">
        <f t="shared" ref="P706:P755" si="1011">_xlfn.POISSON.DIST(1,K706,FALSE) * _xlfn.POISSON.DIST(1,L706,FALSE)</f>
        <v>0.12646029835261144</v>
      </c>
      <c r="Q706" s="13">
        <f t="shared" ref="Q706:Q755" si="1012">_xlfn.POISSON.DIST(2,K706,FALSE) * _xlfn.POISSON.DIST(0,L706,FALSE)</f>
        <v>9.7935333760668777E-2</v>
      </c>
      <c r="R706" s="13">
        <f t="shared" ref="R706:R755" si="1013">_xlfn.POISSON.DIST(0,K706,FALSE) * _xlfn.POISSON.DIST(2,L706,FALSE)</f>
        <v>4.0823384281593274E-2</v>
      </c>
      <c r="S706" s="13">
        <f t="shared" ref="S706:S755" si="1014">_xlfn.POISSON.DIST(2,K706,FALSE) * _xlfn.POISSON.DIST(2,L706,FALSE)</f>
        <v>3.9837632878132995E-2</v>
      </c>
      <c r="T706" s="13">
        <f t="shared" ref="T706:T755" si="1015">_xlfn.POISSON.DIST(2,K706,FALSE) * _xlfn.POISSON.DIST(1,L706,FALSE)</f>
        <v>8.8334725585750784E-2</v>
      </c>
      <c r="U706" s="13">
        <f t="shared" ref="U706:U755" si="1016">_xlfn.POISSON.DIST(1,K706,FALSE) * _xlfn.POISSON.DIST(2,L706,FALSE)</f>
        <v>5.7031692870772428E-2</v>
      </c>
      <c r="V706" s="13">
        <f t="shared" ref="V706:V755" si="1017">_xlfn.POISSON.DIST(3,K706,FALSE) * _xlfn.POISSON.DIST(3,L706,FALSE)</f>
        <v>5.5776380730012563E-3</v>
      </c>
      <c r="W706" s="13">
        <f t="shared" ref="W706:W755" si="1018">_xlfn.POISSON.DIST(3,K706,FALSE) * _xlfn.POISSON.DIST(0,L706,FALSE)</f>
        <v>4.5606359970123335E-2</v>
      </c>
      <c r="X706" s="13">
        <f t="shared" ref="X706:X755" si="1019">_xlfn.POISSON.DIST(3,K706,FALSE) * _xlfn.POISSON.DIST(1,L706,FALSE)</f>
        <v>4.1135565053271164E-2</v>
      </c>
      <c r="Y706" s="13">
        <f t="shared" ref="Y706:Y755" si="1020">_xlfn.POISSON.DIST(3,K706,FALSE) * _xlfn.POISSON.DIST(2,L706,FALSE)</f>
        <v>1.8551521250110937E-2</v>
      </c>
      <c r="Z706" s="13">
        <f t="shared" ref="Z706:Z755" si="1021">_xlfn.POISSON.DIST(0,K706,FALSE) * _xlfn.POISSON.DIST(3,L706,FALSE)</f>
        <v>1.227382161106675E-2</v>
      </c>
      <c r="AA706" s="13">
        <f t="shared" ref="AA706:AA755" si="1022">_xlfn.POISSON.DIST(1,K706,FALSE) * _xlfn.POISSON.DIST(3,L706,FALSE)</f>
        <v>1.7146957235209613E-2</v>
      </c>
      <c r="AB706" s="13">
        <f t="shared" ref="AB706:AB755" si="1023">_xlfn.POISSON.DIST(2,K706,FALSE) * _xlfn.POISSON.DIST(3,L706,FALSE)</f>
        <v>1.1977448904789545E-2</v>
      </c>
      <c r="AC706" s="13">
        <f t="shared" ref="AC706:AC755" si="1024">_xlfn.POISSON.DIST(4,K706,FALSE) * _xlfn.POISSON.DIST(4,L706,FALSE)</f>
        <v>4.3926809594375065E-4</v>
      </c>
      <c r="AD706" s="13">
        <f t="shared" ref="AD706:AD755" si="1025">_xlfn.POISSON.DIST(4,K706,FALSE) * _xlfn.POISSON.DIST(0,L706,FALSE)</f>
        <v>1.592841921696533E-2</v>
      </c>
      <c r="AE706" s="13">
        <f t="shared" ref="AE706:AE755" si="1026">_xlfn.POISSON.DIST(4,K706,FALSE) * _xlfn.POISSON.DIST(1,L706,FALSE)</f>
        <v>1.4366955076539512E-2</v>
      </c>
      <c r="AF706" s="13">
        <f t="shared" ref="AF706:AF755" si="1027">_xlfn.POISSON.DIST(4,K706,FALSE) * _xlfn.POISSON.DIST(2,L706,FALSE)</f>
        <v>6.4792806919426816E-3</v>
      </c>
      <c r="AG706" s="13">
        <f t="shared" ref="AG706:AG755" si="1028">_xlfn.POISSON.DIST(4,K706,FALSE) * _xlfn.POISSON.DIST(3,L706,FALSE)</f>
        <v>1.9480387719053129E-3</v>
      </c>
      <c r="AH706" s="13">
        <f t="shared" ref="AH706:AH755" si="1029">_xlfn.POISSON.DIST(0,K706,FALSE) * _xlfn.POISSON.DIST(4,L706,FALSE)</f>
        <v>2.7676544875815286E-3</v>
      </c>
      <c r="AI706" s="13">
        <f t="shared" ref="AI706:AI755" si="1030">_xlfn.POISSON.DIST(1,K706,FALSE) * _xlfn.POISSON.DIST(4,L706,FALSE)</f>
        <v>3.8665099301758423E-3</v>
      </c>
      <c r="AJ706" s="13">
        <f t="shared" ref="AJ706:AJ755" si="1031">_xlfn.POISSON.DIST(2,K706,FALSE) * _xlfn.POISSON.DIST(4,L706,FALSE)</f>
        <v>2.7008246707146124E-3</v>
      </c>
      <c r="AK706" s="13">
        <f t="shared" ref="AK706:AK755" si="1032">_xlfn.POISSON.DIST(3,K706,FALSE) * _xlfn.POISSON.DIST(4,L706,FALSE)</f>
        <v>1.2577154477240156E-3</v>
      </c>
      <c r="AL706" s="13">
        <f t="shared" ref="AL706:AL755" si="1033">_xlfn.POISSON.DIST(5,K706,FALSE) * _xlfn.POISSON.DIST(5,L706,FALSE)</f>
        <v>2.2140578656538991E-5</v>
      </c>
      <c r="AM706" s="13">
        <f t="shared" ref="AM706:AM755" si="1034">_xlfn.POISSON.DIST(5,K706,FALSE) * _xlfn.POISSON.DIST(0,L706,FALSE)</f>
        <v>4.4505115324721999E-3</v>
      </c>
      <c r="AN706" s="13">
        <f t="shared" ref="AN706:AN755" si="1035">_xlfn.POISSON.DIST(5,K706,FALSE) * _xlfn.POISSON.DIST(1,L706,FALSE)</f>
        <v>4.0142275503740141E-3</v>
      </c>
      <c r="AO706" s="13">
        <f t="shared" ref="AO706:AO755" si="1036">_xlfn.POISSON.DIST(5,K706,FALSE) * _xlfn.POISSON.DIST(2,L706,FALSE)</f>
        <v>1.8103562600174455E-3</v>
      </c>
      <c r="AP706" s="13">
        <f t="shared" ref="AP706:AP755" si="1037">_xlfn.POISSON.DIST(5,K706,FALSE) * _xlfn.POISSON.DIST(3,L706,FALSE)</f>
        <v>5.4429563297991434E-4</v>
      </c>
      <c r="AQ706" s="13">
        <f t="shared" ref="AQ706:AQ755" si="1038">_xlfn.POISSON.DIST(5,K706,FALSE) * _xlfn.POISSON.DIST(4,L706,FALSE)</f>
        <v>1.22734572729134E-4</v>
      </c>
      <c r="AR706" s="13">
        <f t="shared" ref="AR706:AR755" si="1039">_xlfn.POISSON.DIST(0,K706,FALSE) * _xlfn.POISSON.DIST(5,L706,FALSE)</f>
        <v>4.9926822177200829E-4</v>
      </c>
      <c r="AS706" s="13">
        <f t="shared" ref="AS706:AS755" si="1040">_xlfn.POISSON.DIST(1,K706,FALSE) * _xlfn.POISSON.DIST(5,L706,FALSE)</f>
        <v>6.9749513386317837E-4</v>
      </c>
      <c r="AT706" s="13">
        <f t="shared" ref="AT706:AT755" si="1041">_xlfn.POISSON.DIST(2,K706,FALSE) * _xlfn.POISSON.DIST(5,L706,FALSE)</f>
        <v>4.8721252479891873E-4</v>
      </c>
      <c r="AU706" s="13">
        <f t="shared" ref="AU706:AU755" si="1042">_xlfn.POISSON.DIST(3,K706,FALSE) * _xlfn.POISSON.DIST(5,L706,FALSE)</f>
        <v>2.2688430145377997E-4</v>
      </c>
      <c r="AV706" s="13">
        <f t="shared" ref="AV706:AV755" si="1043">_xlfn.POISSON.DIST(4,K706,FALSE) * _xlfn.POISSON.DIST(5,L706,FALSE)</f>
        <v>7.9241322255747012E-5</v>
      </c>
      <c r="AW706" s="13">
        <f t="shared" ref="AW706:AW755" si="1044">_xlfn.POISSON.DIST(6,K706,FALSE) * _xlfn.POISSON.DIST(6,L706,FALSE)</f>
        <v>7.7497158811345948E-7</v>
      </c>
      <c r="AX706" s="13">
        <f t="shared" ref="AX706:AX755" si="1045">_xlfn.POISSON.DIST(6,K706,FALSE) * _xlfn.POISSON.DIST(0,L706,FALSE)</f>
        <v>1.0362533276147704E-3</v>
      </c>
      <c r="AY706" s="13">
        <f t="shared" ref="AY706:AY755" si="1046">_xlfn.POISSON.DIST(6,K706,FALSE) * _xlfn.POISSON.DIST(1,L706,FALSE)</f>
        <v>9.3466933554203627E-4</v>
      </c>
      <c r="AZ706" s="13">
        <f t="shared" ref="AZ706:AZ755" si="1047">_xlfn.POISSON.DIST(6,K706,FALSE) * _xlfn.POISSON.DIST(2,L706,FALSE)</f>
        <v>4.2152181494724088E-4</v>
      </c>
      <c r="BA706" s="13">
        <f t="shared" ref="BA706:BA755" si="1048">_xlfn.POISSON.DIST(6,K706,FALSE) * _xlfn.POISSON.DIST(3,L706,FALSE)</f>
        <v>1.2673333318345855E-4</v>
      </c>
      <c r="BB706" s="13">
        <f t="shared" ref="BB706:BB755" si="1049">_xlfn.POISSON.DIST(6,K706,FALSE) * _xlfn.POISSON.DIST(4,L706,FALSE)</f>
        <v>2.8577413736818939E-5</v>
      </c>
      <c r="BC706" s="13">
        <f t="shared" ref="BC706:BC755" si="1050">_xlfn.POISSON.DIST(6,K706,FALSE) * _xlfn.POISSON.DIST(5,L706,FALSE)</f>
        <v>5.155193541406334E-6</v>
      </c>
      <c r="BD706" s="13">
        <f t="shared" ref="BD706:BD755" si="1051">_xlfn.POISSON.DIST(0,K706,FALSE) * _xlfn.POISSON.DIST(6,L706,FALSE)</f>
        <v>7.5054153372423136E-5</v>
      </c>
      <c r="BE706" s="13">
        <f t="shared" ref="BE706:BE755" si="1052">_xlfn.POISSON.DIST(1,K706,FALSE) * _xlfn.POISSON.DIST(6,L706,FALSE)</f>
        <v>1.0485327219041686E-4</v>
      </c>
      <c r="BF706" s="13">
        <f t="shared" ref="BF706:BF755" si="1053">_xlfn.POISSON.DIST(2,K706,FALSE) * _xlfn.POISSON.DIST(6,L706,FALSE)</f>
        <v>7.3241840691238885E-5</v>
      </c>
      <c r="BG706" s="13">
        <f t="shared" ref="BG706:BG755" si="1054">_xlfn.POISSON.DIST(3,K706,FALSE) * _xlfn.POISSON.DIST(6,L706,FALSE)</f>
        <v>3.4107136037356758E-5</v>
      </c>
      <c r="BH706" s="13">
        <f t="shared" ref="BH706:BH755" si="1055">_xlfn.POISSON.DIST(4,K706,FALSE) * _xlfn.POISSON.DIST(6,L706,FALSE)</f>
        <v>1.1912214907065183E-5</v>
      </c>
      <c r="BI706" s="13">
        <f t="shared" ref="BI706:BI755" si="1056">_xlfn.POISSON.DIST(5,K706,FALSE) * _xlfn.POISSON.DIST(6,L706,FALSE)</f>
        <v>3.3283560094095338E-6</v>
      </c>
      <c r="BJ706" s="14">
        <f t="shared" ref="BJ706:BJ755" si="1057">SUM(N706,Q706,T706,W706,X706,Y706,AD706,AE706,AF706,AG706,AM706,AN706,AO706,AP706,AQ706,AX706,AY706,AZ706,BA706,BB706,BC706)</f>
        <v>0.48398579753116472</v>
      </c>
      <c r="BK706" s="14">
        <f t="shared" ref="BK706:BK755" si="1058">SUM(M706,P706,S706,V706,AC706,AL706,AY706)</f>
        <v>0.27363031513655423</v>
      </c>
      <c r="BL706" s="14">
        <f t="shared" ref="BL706:BL755" si="1059">SUM(O706,R706,U706,AA706,AB706,AH706,AI706,AJ706,AK706,AR706,AS706,AT706,AU706,AV706,BD706,BE706,BF706,BG706,BH706,BI706)</f>
        <v>0.23038528633229846</v>
      </c>
      <c r="BM706" s="14">
        <f t="shared" ref="BM706:BM755" si="1060">SUM(S706:BI706)</f>
        <v>0.40303857981645597</v>
      </c>
      <c r="BN706" s="14">
        <f t="shared" ref="BN706:BN755" si="1061">SUM(M706:R706)</f>
        <v>0.59630274643067416</v>
      </c>
    </row>
    <row r="707" spans="1:66" x14ac:dyDescent="0.25">
      <c r="A707" t="s">
        <v>351</v>
      </c>
      <c r="B707" t="s">
        <v>165</v>
      </c>
      <c r="C707" t="s">
        <v>160</v>
      </c>
      <c r="D707" s="11">
        <v>44437</v>
      </c>
      <c r="E707" s="10">
        <f>VLOOKUP(A707,home!$A$2:$E$405,3,FALSE)</f>
        <v>1.2019</v>
      </c>
      <c r="F707" s="10">
        <f>VLOOKUP(B707,home!$B$2:$E$405,3,FALSE)</f>
        <v>0.41599999999999998</v>
      </c>
      <c r="G707" s="10">
        <f>VLOOKUP(C707,away!$B$2:$E$405,4,FALSE)</f>
        <v>1.3311999999999999</v>
      </c>
      <c r="H707" s="10">
        <f>VLOOKUP(A707,away!$A$2:$E$405,3,FALSE)</f>
        <v>1.1635</v>
      </c>
      <c r="I707" s="10">
        <f>VLOOKUP(C707,away!$B$2:$E$405,3,FALSE)</f>
        <v>0.60160000000000002</v>
      </c>
      <c r="J707" s="10">
        <f>VLOOKUP(B707,home!$B$2:$E$405,4,FALSE)</f>
        <v>1.2891999999999999</v>
      </c>
      <c r="K707" s="12">
        <f t="shared" si="1006"/>
        <v>0.66558722047999985</v>
      </c>
      <c r="L707" s="12">
        <f t="shared" si="1007"/>
        <v>0.90239049471999988</v>
      </c>
      <c r="M707" s="13">
        <f t="shared" si="1008"/>
        <v>0.20846633466844333</v>
      </c>
      <c r="N707" s="13">
        <f t="shared" si="1009"/>
        <v>0.13875252825562265</v>
      </c>
      <c r="O707" s="13">
        <f t="shared" si="1010"/>
        <v>0.18811803887392164</v>
      </c>
      <c r="P707" s="13">
        <f t="shared" si="1011"/>
        <v>0.12520896261624206</v>
      </c>
      <c r="Q707" s="13">
        <f t="shared" si="1012"/>
        <v>4.6175954808116253E-2</v>
      </c>
      <c r="R707" s="13">
        <f t="shared" si="1013"/>
        <v>8.4877965082597137E-2</v>
      </c>
      <c r="S707" s="13">
        <f t="shared" si="1014"/>
        <v>1.8800738671269801E-2</v>
      </c>
      <c r="T707" s="13">
        <f t="shared" si="1015"/>
        <v>4.1668742703464379E-2</v>
      </c>
      <c r="U707" s="13">
        <f t="shared" si="1016"/>
        <v>5.6493688859324313E-2</v>
      </c>
      <c r="V707" s="13">
        <f t="shared" si="1017"/>
        <v>1.2546768651546575E-3</v>
      </c>
      <c r="W707" s="13">
        <f t="shared" si="1018"/>
        <v>1.0244708471248061E-2</v>
      </c>
      <c r="X707" s="13">
        <f t="shared" si="1019"/>
        <v>9.2447275456317111E-3</v>
      </c>
      <c r="Y707" s="13">
        <f t="shared" si="1020"/>
        <v>4.1711771317271048E-3</v>
      </c>
      <c r="Z707" s="13">
        <f t="shared" si="1021"/>
        <v>2.5531022967237239E-2</v>
      </c>
      <c r="AA707" s="13">
        <f t="shared" si="1022"/>
        <v>1.6993122612774473E-2</v>
      </c>
      <c r="AB707" s="13">
        <f t="shared" si="1023"/>
        <v>5.6552026235561969E-3</v>
      </c>
      <c r="AC707" s="13">
        <f t="shared" si="1024"/>
        <v>4.7098968328168208E-5</v>
      </c>
      <c r="AD707" s="13">
        <f t="shared" si="1025"/>
        <v>1.704686759001476E-3</v>
      </c>
      <c r="AE707" s="13">
        <f t="shared" si="1026"/>
        <v>1.5382931277979749E-3</v>
      </c>
      <c r="AF707" s="13">
        <f t="shared" si="1027"/>
        <v>6.9407054830899519E-4</v>
      </c>
      <c r="AG707" s="13">
        <f t="shared" si="1028"/>
        <v>2.0877422181971196E-4</v>
      </c>
      <c r="AH707" s="13">
        <f t="shared" si="1029"/>
        <v>5.7597381115282219E-3</v>
      </c>
      <c r="AI707" s="13">
        <f t="shared" si="1030"/>
        <v>3.833608080344793E-3</v>
      </c>
      <c r="AJ707" s="13">
        <f t="shared" si="1031"/>
        <v>1.2758002733031792E-3</v>
      </c>
      <c r="AK707" s="13">
        <f t="shared" si="1032"/>
        <v>2.8305211926516242E-4</v>
      </c>
      <c r="AL707" s="13">
        <f t="shared" si="1033"/>
        <v>1.1315425052288556E-6</v>
      </c>
      <c r="AM707" s="13">
        <f t="shared" si="1034"/>
        <v>2.2692354434257039E-4</v>
      </c>
      <c r="AN707" s="13">
        <f t="shared" si="1035"/>
        <v>2.0477364944290793E-4</v>
      </c>
      <c r="AO707" s="13">
        <f t="shared" si="1036"/>
        <v>9.2392897413202729E-5</v>
      </c>
      <c r="AP707" s="13">
        <f t="shared" si="1037"/>
        <v>2.7791490801771409E-5</v>
      </c>
      <c r="AQ707" s="13">
        <f t="shared" si="1038"/>
        <v>6.2696942834042058E-6</v>
      </c>
      <c r="AR707" s="13">
        <f t="shared" si="1039"/>
        <v>1.0395065847839183E-3</v>
      </c>
      <c r="AS707" s="13">
        <f t="shared" si="1040"/>
        <v>6.9188229843698563E-4</v>
      </c>
      <c r="AT707" s="13">
        <f t="shared" si="1041"/>
        <v>2.3025400795799344E-4</v>
      </c>
      <c r="AU707" s="13">
        <f t="shared" si="1042"/>
        <v>5.1084708387046885E-5</v>
      </c>
      <c r="AV707" s="13">
        <f t="shared" si="1043"/>
        <v>8.5003322660914648E-6</v>
      </c>
      <c r="AW707" s="13">
        <f t="shared" si="1044"/>
        <v>1.8878516265684296E-8</v>
      </c>
      <c r="AX707" s="13">
        <f t="shared" si="1045"/>
        <v>2.5172901856740226E-5</v>
      </c>
      <c r="AY707" s="13">
        <f t="shared" si="1046"/>
        <v>2.2715787360041815E-5</v>
      </c>
      <c r="AZ707" s="13">
        <f t="shared" si="1047"/>
        <v>1.0249255296891225E-5</v>
      </c>
      <c r="BA707" s="13">
        <f t="shared" si="1048"/>
        <v>3.0829435192910843E-6</v>
      </c>
      <c r="BB707" s="13">
        <f t="shared" si="1049"/>
        <v>6.9550473189172469E-7</v>
      </c>
      <c r="BC707" s="13">
        <f t="shared" si="1050"/>
        <v>1.2552337181837491E-7</v>
      </c>
      <c r="BD707" s="13">
        <f t="shared" si="1051"/>
        <v>1.5634014355130955E-4</v>
      </c>
      <c r="BE707" s="13">
        <f t="shared" si="1052"/>
        <v>1.0405800159576031E-4</v>
      </c>
      <c r="BF707" s="13">
        <f t="shared" si="1053"/>
        <v>3.4629838025412739E-5</v>
      </c>
      <c r="BG707" s="13">
        <f t="shared" si="1054"/>
        <v>7.6830592123356919E-6</v>
      </c>
      <c r="BH707" s="13">
        <f t="shared" si="1055"/>
        <v>1.2784365064804422E-6</v>
      </c>
      <c r="BI707" s="13">
        <f t="shared" si="1056"/>
        <v>1.7018220018169579E-7</v>
      </c>
      <c r="BJ707" s="14">
        <f t="shared" si="1057"/>
        <v>0.25502385676515887</v>
      </c>
      <c r="BK707" s="14">
        <f t="shared" si="1058"/>
        <v>0.35380165911930328</v>
      </c>
      <c r="BL707" s="14">
        <f t="shared" si="1059"/>
        <v>0.36561560422953859</v>
      </c>
      <c r="BM707" s="14">
        <f t="shared" si="1060"/>
        <v>0.20834966186745116</v>
      </c>
      <c r="BN707" s="14">
        <f t="shared" si="1061"/>
        <v>0.79159978430494304</v>
      </c>
    </row>
    <row r="708" spans="1:66" x14ac:dyDescent="0.25">
      <c r="A708" t="s">
        <v>343</v>
      </c>
      <c r="B708" t="s">
        <v>185</v>
      </c>
      <c r="C708" t="s">
        <v>189</v>
      </c>
      <c r="D708" s="11">
        <v>44437</v>
      </c>
      <c r="E708" s="10">
        <f>VLOOKUP(A708,home!$A$2:$E$405,3,FALSE)</f>
        <v>1.29</v>
      </c>
      <c r="F708" s="10">
        <f>VLOOKUP(B708,home!$B$2:$E$405,3,FALSE)</f>
        <v>0.71560000000000001</v>
      </c>
      <c r="G708" s="10">
        <f>VLOOKUP(C708,away!$B$2:$E$405,4,FALSE)</f>
        <v>0.99670000000000003</v>
      </c>
      <c r="H708" s="10">
        <f>VLOOKUP(A708,away!$A$2:$E$405,3,FALSE)</f>
        <v>1.1041000000000001</v>
      </c>
      <c r="I708" s="10">
        <f>VLOOKUP(C708,away!$B$2:$E$405,3,FALSE)</f>
        <v>1.0350999999999999</v>
      </c>
      <c r="J708" s="10">
        <f>VLOOKUP(B708,home!$B$2:$E$405,4,FALSE)</f>
        <v>0.69669999999999999</v>
      </c>
      <c r="K708" s="12">
        <f t="shared" si="1006"/>
        <v>0.92007769080000013</v>
      </c>
      <c r="L708" s="12">
        <f t="shared" si="1007"/>
        <v>0.79622631909699992</v>
      </c>
      <c r="M708" s="13">
        <f t="shared" si="1008"/>
        <v>0.17972919918263225</v>
      </c>
      <c r="N708" s="13">
        <f t="shared" si="1009"/>
        <v>0.16536482655328955</v>
      </c>
      <c r="O708" s="13">
        <f t="shared" si="1010"/>
        <v>0.14310511869943879</v>
      </c>
      <c r="P708" s="13">
        <f t="shared" si="1011"/>
        <v>0.13166782715463954</v>
      </c>
      <c r="Q708" s="13">
        <f t="shared" si="1012"/>
        <v>7.6074243877346584E-2</v>
      </c>
      <c r="R708" s="13">
        <f t="shared" si="1013"/>
        <v>5.6972030952996695E-2</v>
      </c>
      <c r="S708" s="13">
        <f t="shared" si="1014"/>
        <v>2.4114635777695192E-2</v>
      </c>
      <c r="T708" s="13">
        <f t="shared" si="1015"/>
        <v>6.0572315180547148E-2</v>
      </c>
      <c r="U708" s="13">
        <f t="shared" si="1016"/>
        <v>5.2418694679419328E-2</v>
      </c>
      <c r="V708" s="13">
        <f t="shared" si="1017"/>
        <v>1.9629047539386998E-3</v>
      </c>
      <c r="W708" s="13">
        <f t="shared" si="1018"/>
        <v>2.3331404878675036E-2</v>
      </c>
      <c r="X708" s="13">
        <f t="shared" si="1019"/>
        <v>1.857707862590921E-2</v>
      </c>
      <c r="Y708" s="13">
        <f t="shared" si="1020"/>
        <v>7.3957794669416207E-3</v>
      </c>
      <c r="Z708" s="13">
        <f t="shared" si="1021"/>
        <v>1.5120876832394969E-2</v>
      </c>
      <c r="AA708" s="13">
        <f t="shared" si="1022"/>
        <v>1.3912381438821184E-2</v>
      </c>
      <c r="AB708" s="13">
        <f t="shared" si="1023"/>
        <v>6.4002358938796879E-3</v>
      </c>
      <c r="AC708" s="13">
        <f t="shared" si="1024"/>
        <v>8.9875283564801769E-5</v>
      </c>
      <c r="AD708" s="13">
        <f t="shared" si="1025"/>
        <v>5.3666762809727953E-3</v>
      </c>
      <c r="AE708" s="13">
        <f t="shared" si="1026"/>
        <v>4.2730889009841453E-3</v>
      </c>
      <c r="AF708" s="13">
        <f t="shared" si="1027"/>
        <v>1.7011729234024254E-3</v>
      </c>
      <c r="AG708" s="13">
        <f t="shared" si="1028"/>
        <v>4.5150621831606532E-4</v>
      </c>
      <c r="AH708" s="13">
        <f t="shared" si="1029"/>
        <v>3.0099100254442372E-3</v>
      </c>
      <c r="AI708" s="13">
        <f t="shared" si="1030"/>
        <v>2.769351065726503E-3</v>
      </c>
      <c r="AJ708" s="13">
        <f t="shared" si="1031"/>
        <v>1.27400906678408E-3</v>
      </c>
      <c r="AK708" s="13">
        <f t="shared" si="1032"/>
        <v>3.9072910674165326E-4</v>
      </c>
      <c r="AL708" s="13">
        <f t="shared" si="1033"/>
        <v>2.6336696220094368E-6</v>
      </c>
      <c r="AM708" s="13">
        <f t="shared" si="1034"/>
        <v>9.8755182397371665E-4</v>
      </c>
      <c r="AN708" s="13">
        <f t="shared" si="1035"/>
        <v>7.863147537201208E-4</v>
      </c>
      <c r="AO708" s="13">
        <f t="shared" si="1036"/>
        <v>3.130422510031179E-4</v>
      </c>
      <c r="AP708" s="13">
        <f t="shared" si="1037"/>
        <v>8.3084159746017242E-5</v>
      </c>
      <c r="AQ708" s="13">
        <f t="shared" si="1038"/>
        <v>1.6538448672459608E-5</v>
      </c>
      <c r="AR708" s="13">
        <f t="shared" si="1039"/>
        <v>4.7931391607452465E-4</v>
      </c>
      <c r="AS708" s="13">
        <f t="shared" si="1040"/>
        <v>4.4100604107015371E-4</v>
      </c>
      <c r="AT708" s="13">
        <f t="shared" si="1041"/>
        <v>2.0287990994833849E-4</v>
      </c>
      <c r="AU708" s="13">
        <f t="shared" si="1042"/>
        <v>6.2221759684993094E-5</v>
      </c>
      <c r="AV708" s="13">
        <f t="shared" si="1043"/>
        <v>1.4312213242120247E-5</v>
      </c>
      <c r="AW708" s="13">
        <f t="shared" si="1044"/>
        <v>5.3594450575611749E-8</v>
      </c>
      <c r="AX708" s="13">
        <f t="shared" si="1045"/>
        <v>1.5143740029117752E-4</v>
      </c>
      <c r="AY708" s="13">
        <f t="shared" si="1046"/>
        <v>1.205784438074632E-4</v>
      </c>
      <c r="AZ708" s="13">
        <f t="shared" si="1047"/>
        <v>4.8003865237630432E-5</v>
      </c>
      <c r="BA708" s="13">
        <f t="shared" si="1048"/>
        <v>1.2740646973528972E-5</v>
      </c>
      <c r="BB708" s="13">
        <f t="shared" si="1049"/>
        <v>2.5361096106618259E-6</v>
      </c>
      <c r="BC708" s="13">
        <f t="shared" si="1050"/>
        <v>4.0386344402475842E-7</v>
      </c>
      <c r="BD708" s="13">
        <f t="shared" si="1051"/>
        <v>6.3607059181331144E-5</v>
      </c>
      <c r="BE708" s="13">
        <f t="shared" si="1052"/>
        <v>5.8523436130138103E-5</v>
      </c>
      <c r="BF708" s="13">
        <f t="shared" si="1053"/>
        <v>2.6923053986149379E-5</v>
      </c>
      <c r="BG708" s="13">
        <f t="shared" si="1054"/>
        <v>8.2571004469533545E-6</v>
      </c>
      <c r="BH708" s="13">
        <f t="shared" si="1055"/>
        <v>1.8992934779841228E-6</v>
      </c>
      <c r="BI708" s="13">
        <f t="shared" si="1056"/>
        <v>3.4949951147502658E-7</v>
      </c>
      <c r="BJ708" s="14">
        <f t="shared" si="1057"/>
        <v>0.36563032467286438</v>
      </c>
      <c r="BK708" s="14">
        <f t="shared" si="1058"/>
        <v>0.33768765426589992</v>
      </c>
      <c r="BL708" s="14">
        <f t="shared" si="1059"/>
        <v>0.2816117542120064</v>
      </c>
      <c r="BM708" s="14">
        <f t="shared" si="1060"/>
        <v>0.24701683871346539</v>
      </c>
      <c r="BN708" s="14">
        <f t="shared" si="1061"/>
        <v>0.75291324642034352</v>
      </c>
    </row>
    <row r="709" spans="1:66" x14ac:dyDescent="0.25">
      <c r="A709" t="s">
        <v>343</v>
      </c>
      <c r="B709" t="s">
        <v>177</v>
      </c>
      <c r="C709" t="s">
        <v>191</v>
      </c>
      <c r="D709" s="11">
        <v>44437</v>
      </c>
      <c r="E709" s="10">
        <f>VLOOKUP(A709,home!$A$2:$E$405,3,FALSE)</f>
        <v>1.29</v>
      </c>
      <c r="F709" s="10">
        <f>VLOOKUP(B709,home!$B$2:$E$405,3,FALSE)</f>
        <v>0.99670000000000003</v>
      </c>
      <c r="G709" s="10">
        <f>VLOOKUP(C709,away!$B$2:$E$405,4,FALSE)</f>
        <v>1.3119000000000001</v>
      </c>
      <c r="H709" s="10">
        <f>VLOOKUP(A709,away!$A$2:$E$405,3,FALSE)</f>
        <v>1.1041000000000001</v>
      </c>
      <c r="I709" s="10">
        <f>VLOOKUP(C709,away!$B$2:$E$405,3,FALSE)</f>
        <v>0.627</v>
      </c>
      <c r="J709" s="10">
        <f>VLOOKUP(B709,home!$B$2:$E$405,4,FALSE)</f>
        <v>0.84099999999999997</v>
      </c>
      <c r="K709" s="12">
        <f t="shared" si="1006"/>
        <v>1.6867662417000002</v>
      </c>
      <c r="L709" s="12">
        <f t="shared" si="1007"/>
        <v>0.58219965870000001</v>
      </c>
      <c r="M709" s="13">
        <f t="shared" si="1008"/>
        <v>0.10341907042530391</v>
      </c>
      <c r="N709" s="13">
        <f t="shared" si="1009"/>
        <v>0.17444379674139751</v>
      </c>
      <c r="O709" s="13">
        <f t="shared" si="1010"/>
        <v>6.0210547504683208E-2</v>
      </c>
      <c r="P709" s="13">
        <f t="shared" si="1011"/>
        <v>0.10156111892517383</v>
      </c>
      <c r="Q709" s="13">
        <f t="shared" si="1012"/>
        <v>0.14712295370868297</v>
      </c>
      <c r="R709" s="13">
        <f t="shared" si="1013"/>
        <v>1.7527280103683349E-2</v>
      </c>
      <c r="S709" s="13">
        <f t="shared" si="1014"/>
        <v>2.4934136506243383E-2</v>
      </c>
      <c r="T709" s="13">
        <f t="shared" si="1015"/>
        <v>8.5654933436131134E-2</v>
      </c>
      <c r="U709" s="13">
        <f t="shared" si="1016"/>
        <v>2.9564424387713156E-2</v>
      </c>
      <c r="V709" s="13">
        <f t="shared" si="1017"/>
        <v>2.7206875574764039E-3</v>
      </c>
      <c r="W709" s="13">
        <f t="shared" si="1018"/>
        <v>8.2720677231666109E-2</v>
      </c>
      <c r="X709" s="13">
        <f t="shared" si="1019"/>
        <v>4.8159950051708873E-2</v>
      </c>
      <c r="Y709" s="13">
        <f t="shared" si="1020"/>
        <v>1.4019353241556978E-2</v>
      </c>
      <c r="Z709" s="13">
        <f t="shared" si="1021"/>
        <v>3.4014588314345831E-3</v>
      </c>
      <c r="AA709" s="13">
        <f t="shared" si="1022"/>
        <v>5.7374659293961865E-3</v>
      </c>
      <c r="AB709" s="13">
        <f t="shared" si="1023"/>
        <v>4.8388819213047033E-3</v>
      </c>
      <c r="AC709" s="13">
        <f t="shared" si="1024"/>
        <v>1.6698810447070503E-4</v>
      </c>
      <c r="AD709" s="13">
        <f t="shared" si="1025"/>
        <v>3.4882611461234038E-2</v>
      </c>
      <c r="AE709" s="13">
        <f t="shared" si="1026"/>
        <v>2.030864448729517E-2</v>
      </c>
      <c r="AF709" s="13">
        <f t="shared" si="1027"/>
        <v>5.9118429445814413E-3</v>
      </c>
      <c r="AG709" s="13">
        <f t="shared" si="1028"/>
        <v>1.1472909815411062E-3</v>
      </c>
      <c r="AH709" s="13">
        <f t="shared" si="1029"/>
        <v>4.9508204268582871E-4</v>
      </c>
      <c r="AI709" s="13">
        <f t="shared" si="1030"/>
        <v>8.3508767647433443E-4</v>
      </c>
      <c r="AJ709" s="13">
        <f t="shared" si="1031"/>
        <v>7.0429885076829957E-4</v>
      </c>
      <c r="AK709" s="13">
        <f t="shared" si="1032"/>
        <v>3.9599584184802478E-4</v>
      </c>
      <c r="AL709" s="13">
        <f t="shared" si="1033"/>
        <v>6.5595247249830605E-6</v>
      </c>
      <c r="AM709" s="13">
        <f t="shared" si="1034"/>
        <v>1.1767762287029424E-2</v>
      </c>
      <c r="AN709" s="13">
        <f t="shared" si="1035"/>
        <v>6.8511871871712636E-3</v>
      </c>
      <c r="AO709" s="13">
        <f t="shared" si="1036"/>
        <v>1.994379421030461E-3</v>
      </c>
      <c r="AP709" s="13">
        <f t="shared" si="1037"/>
        <v>3.8704233941407946E-4</v>
      </c>
      <c r="AQ709" s="13">
        <f t="shared" si="1038"/>
        <v>5.633397947733165E-5</v>
      </c>
      <c r="AR709" s="13">
        <f t="shared" si="1039"/>
        <v>5.7647319256037682E-5</v>
      </c>
      <c r="AS709" s="13">
        <f t="shared" si="1040"/>
        <v>9.7237552045586738E-5</v>
      </c>
      <c r="AT709" s="13">
        <f t="shared" si="1041"/>
        <v>8.2008510108021271E-5</v>
      </c>
      <c r="AU709" s="13">
        <f t="shared" si="1042"/>
        <v>4.6109728794107855E-5</v>
      </c>
      <c r="AV709" s="13">
        <f t="shared" si="1043"/>
        <v>1.9444083485960887E-5</v>
      </c>
      <c r="AW709" s="13">
        <f t="shared" si="1044"/>
        <v>1.7893558593608791E-7</v>
      </c>
      <c r="AX709" s="13">
        <f t="shared" si="1045"/>
        <v>3.3082440276852713E-3</v>
      </c>
      <c r="AY709" s="13">
        <f t="shared" si="1046"/>
        <v>1.9260585438146786E-3</v>
      </c>
      <c r="AZ709" s="13">
        <f t="shared" si="1047"/>
        <v>5.6067531342256249E-4</v>
      </c>
      <c r="BA709" s="13">
        <f t="shared" si="1048"/>
        <v>1.0880832537204382E-4</v>
      </c>
      <c r="BB709" s="13">
        <f t="shared" si="1049"/>
        <v>1.5837042473830616E-5</v>
      </c>
      <c r="BC709" s="13">
        <f t="shared" si="1050"/>
        <v>1.8440641446163181E-6</v>
      </c>
      <c r="BD709" s="13">
        <f t="shared" si="1051"/>
        <v>5.5937082659725109E-6</v>
      </c>
      <c r="BE709" s="13">
        <f t="shared" si="1052"/>
        <v>9.4352782689606781E-6</v>
      </c>
      <c r="BF709" s="13">
        <f t="shared" si="1053"/>
        <v>7.9575544325642448E-6</v>
      </c>
      <c r="BG709" s="13">
        <f t="shared" si="1054"/>
        <v>4.4741780611131909E-6</v>
      </c>
      <c r="BH709" s="13">
        <f t="shared" si="1055"/>
        <v>1.8867231282101219E-6</v>
      </c>
      <c r="BI709" s="13">
        <f t="shared" si="1056"/>
        <v>6.3649217601989125E-7</v>
      </c>
      <c r="BJ709" s="14">
        <f t="shared" si="1057"/>
        <v>0.64135022681683107</v>
      </c>
      <c r="BK709" s="14">
        <f t="shared" si="1058"/>
        <v>0.23473461958720787</v>
      </c>
      <c r="BL709" s="14">
        <f t="shared" si="1059"/>
        <v>0.12064149538657964</v>
      </c>
      <c r="BM709" s="14">
        <f t="shared" si="1060"/>
        <v>0.39391715360489948</v>
      </c>
      <c r="BN709" s="14">
        <f t="shared" si="1061"/>
        <v>0.60428476740892467</v>
      </c>
    </row>
    <row r="710" spans="1:66" x14ac:dyDescent="0.25">
      <c r="A710" t="s">
        <v>343</v>
      </c>
      <c r="B710" t="s">
        <v>183</v>
      </c>
      <c r="C710" t="s">
        <v>196</v>
      </c>
      <c r="D710" s="11">
        <v>44437</v>
      </c>
      <c r="E710" s="10">
        <f>VLOOKUP(A710,home!$A$2:$E$405,3,FALSE)</f>
        <v>1.29</v>
      </c>
      <c r="F710" s="10">
        <f>VLOOKUP(B710,home!$B$2:$E$405,3,FALSE)</f>
        <v>0.94130000000000003</v>
      </c>
      <c r="G710" s="10">
        <f>VLOOKUP(C710,away!$B$2:$E$405,4,FALSE)</f>
        <v>1.9934000000000001</v>
      </c>
      <c r="H710" s="10">
        <f>VLOOKUP(A710,away!$A$2:$E$405,3,FALSE)</f>
        <v>1.1041000000000001</v>
      </c>
      <c r="I710" s="10">
        <f>VLOOKUP(C710,away!$B$2:$E$405,3,FALSE)</f>
        <v>0.45290000000000002</v>
      </c>
      <c r="J710" s="10">
        <f>VLOOKUP(B710,home!$B$2:$E$405,4,FALSE)</f>
        <v>1.4233</v>
      </c>
      <c r="K710" s="12">
        <f t="shared" si="1006"/>
        <v>2.4205397718000001</v>
      </c>
      <c r="L710" s="12">
        <f t="shared" si="1007"/>
        <v>0.71171673853700002</v>
      </c>
      <c r="M710" s="13">
        <f t="shared" si="1008"/>
        <v>4.3619258809658765E-2</v>
      </c>
      <c r="N710" s="13">
        <f t="shared" si="1009"/>
        <v>0.10558215076521657</v>
      </c>
      <c r="O710" s="13">
        <f t="shared" si="1010"/>
        <v>3.104455661741164E-2</v>
      </c>
      <c r="P710" s="13">
        <f t="shared" si="1011"/>
        <v>7.5144583990341754E-2</v>
      </c>
      <c r="Q710" s="13">
        <f t="shared" si="1012"/>
        <v>0.1277828975596953</v>
      </c>
      <c r="R710" s="13">
        <f t="shared" si="1013"/>
        <v>1.1047465292535726E-2</v>
      </c>
      <c r="S710" s="13">
        <f t="shared" si="1014"/>
        <v>3.2363620205710354E-2</v>
      </c>
      <c r="T710" s="13">
        <f t="shared" si="1015"/>
        <v>9.0945227091993902E-2</v>
      </c>
      <c r="U710" s="13">
        <f t="shared" si="1016"/>
        <v>2.6740829118162845E-2</v>
      </c>
      <c r="V710" s="13">
        <f t="shared" si="1017"/>
        <v>6.1948955656180825E-3</v>
      </c>
      <c r="W710" s="13">
        <f t="shared" si="1018"/>
        <v>0.1031011952330292</v>
      </c>
      <c r="X710" s="13">
        <f t="shared" si="1019"/>
        <v>7.3378846410518034E-2</v>
      </c>
      <c r="Y710" s="13">
        <f t="shared" si="1020"/>
        <v>2.611247662245067E-2</v>
      </c>
      <c r="Z710" s="13">
        <f t="shared" si="1021"/>
        <v>2.6208886557014107E-3</v>
      </c>
      <c r="AA710" s="13">
        <f t="shared" si="1022"/>
        <v>6.3439652285847015E-3</v>
      </c>
      <c r="AB710" s="13">
        <f t="shared" si="1023"/>
        <v>7.6779100733527757E-3</v>
      </c>
      <c r="AC710" s="13">
        <f t="shared" si="1024"/>
        <v>6.6701163494853972E-4</v>
      </c>
      <c r="AD710" s="13">
        <f t="shared" si="1025"/>
        <v>6.2390135895415956E-2</v>
      </c>
      <c r="AE710" s="13">
        <f t="shared" si="1026"/>
        <v>4.440410403636566E-2</v>
      </c>
      <c r="AF710" s="13">
        <f t="shared" si="1027"/>
        <v>1.5801572051209901E-2</v>
      </c>
      <c r="AG710" s="13">
        <f t="shared" si="1028"/>
        <v>3.7487477746815079E-3</v>
      </c>
      <c r="AH710" s="13">
        <f t="shared" si="1029"/>
        <v>4.6633258152610751E-4</v>
      </c>
      <c r="AI710" s="13">
        <f t="shared" si="1030"/>
        <v>1.1287765604701091E-3</v>
      </c>
      <c r="AJ710" s="13">
        <f t="shared" si="1031"/>
        <v>1.3661242790467536E-3</v>
      </c>
      <c r="AK710" s="13">
        <f t="shared" si="1032"/>
        <v>1.1022527168847562E-3</v>
      </c>
      <c r="AL710" s="13">
        <f t="shared" si="1033"/>
        <v>4.596346952491267E-5</v>
      </c>
      <c r="AM710" s="13">
        <f t="shared" si="1034"/>
        <v>3.0203561060572221E-2</v>
      </c>
      <c r="AN710" s="13">
        <f t="shared" si="1035"/>
        <v>2.1496379970233591E-2</v>
      </c>
      <c r="AO710" s="13">
        <f t="shared" si="1036"/>
        <v>7.6496667213833726E-3</v>
      </c>
      <c r="AP710" s="13">
        <f t="shared" si="1037"/>
        <v>1.8147986166126666E-3</v>
      </c>
      <c r="AQ710" s="13">
        <f t="shared" si="1038"/>
        <v>3.2290563812925659E-4</v>
      </c>
      <c r="AR710" s="13">
        <f t="shared" si="1039"/>
        <v>6.6379340799460208E-5</v>
      </c>
      <c r="AS710" s="13">
        <f t="shared" si="1040"/>
        <v>1.6067383443095983E-4</v>
      </c>
      <c r="AT710" s="13">
        <f t="shared" si="1041"/>
        <v>1.944587032638733E-4</v>
      </c>
      <c r="AU710" s="13">
        <f t="shared" si="1042"/>
        <v>1.5689834174095326E-4</v>
      </c>
      <c r="AV710" s="13">
        <f t="shared" si="1043"/>
        <v>9.4944669078361391E-5</v>
      </c>
      <c r="AW710" s="13">
        <f t="shared" si="1044"/>
        <v>2.1995290679043292E-6</v>
      </c>
      <c r="AX710" s="13">
        <f t="shared" si="1045"/>
        <v>1.2184820132850809E-2</v>
      </c>
      <c r="AY710" s="13">
        <f t="shared" si="1046"/>
        <v>8.6721404446125534E-3</v>
      </c>
      <c r="AZ710" s="13">
        <f t="shared" si="1047"/>
        <v>3.0860537566872277E-3</v>
      </c>
      <c r="BA710" s="13">
        <f t="shared" si="1048"/>
        <v>7.3213203821976343E-4</v>
      </c>
      <c r="BB710" s="13">
        <f t="shared" si="1049"/>
        <v>1.3026765660505404E-4</v>
      </c>
      <c r="BC710" s="13">
        <f t="shared" si="1050"/>
        <v>1.8542734339161398E-5</v>
      </c>
      <c r="BD710" s="13">
        <f t="shared" si="1051"/>
        <v>7.8738813233379672E-6</v>
      </c>
      <c r="BE710" s="13">
        <f t="shared" si="1052"/>
        <v>1.9059042901572765E-5</v>
      </c>
      <c r="BF710" s="13">
        <f t="shared" si="1053"/>
        <v>2.3066585677849682E-5</v>
      </c>
      <c r="BG710" s="13">
        <f t="shared" si="1054"/>
        <v>1.8611196010955807E-5</v>
      </c>
      <c r="BH710" s="13">
        <f t="shared" si="1055"/>
        <v>1.1262285036321013E-5</v>
      </c>
      <c r="BI710" s="13">
        <f t="shared" si="1056"/>
        <v>5.452161770352603E-6</v>
      </c>
      <c r="BJ710" s="14">
        <f t="shared" si="1057"/>
        <v>0.73955862221082236</v>
      </c>
      <c r="BK710" s="14">
        <f t="shared" si="1058"/>
        <v>0.16670747412041495</v>
      </c>
      <c r="BL710" s="14">
        <f t="shared" si="1059"/>
        <v>8.767689251000943E-2</v>
      </c>
      <c r="BM710" s="14">
        <f t="shared" si="1060"/>
        <v>0.59367302354654361</v>
      </c>
      <c r="BN710" s="14">
        <f t="shared" si="1061"/>
        <v>0.39422091303485979</v>
      </c>
    </row>
    <row r="711" spans="1:66" x14ac:dyDescent="0.25">
      <c r="A711" t="s">
        <v>343</v>
      </c>
      <c r="B711" t="s">
        <v>190</v>
      </c>
      <c r="C711" t="s">
        <v>192</v>
      </c>
      <c r="D711" s="11">
        <v>44437</v>
      </c>
      <c r="E711" s="10">
        <f>VLOOKUP(A711,home!$A$2:$E$405,3,FALSE)</f>
        <v>1.29</v>
      </c>
      <c r="F711" s="10">
        <f>VLOOKUP(B711,home!$B$2:$E$405,3,FALSE)</f>
        <v>0.55369999999999997</v>
      </c>
      <c r="G711" s="10">
        <f>VLOOKUP(C711,away!$B$2:$E$405,4,FALSE)</f>
        <v>0.7752</v>
      </c>
      <c r="H711" s="10">
        <f>VLOOKUP(A711,away!$A$2:$E$405,3,FALSE)</f>
        <v>1.1041000000000001</v>
      </c>
      <c r="I711" s="10">
        <f>VLOOKUP(C711,away!$B$2:$E$405,3,FALSE)</f>
        <v>0.76639999999999997</v>
      </c>
      <c r="J711" s="10">
        <f>VLOOKUP(B711,home!$B$2:$E$405,4,FALSE)</f>
        <v>0.71160000000000001</v>
      </c>
      <c r="K711" s="12">
        <f t="shared" si="1006"/>
        <v>0.55370442959999999</v>
      </c>
      <c r="L711" s="12">
        <f t="shared" si="1007"/>
        <v>0.60214328198400002</v>
      </c>
      <c r="M711" s="13">
        <f t="shared" si="1008"/>
        <v>0.31479057215029776</v>
      </c>
      <c r="N711" s="13">
        <f t="shared" si="1009"/>
        <v>0.17430093419593828</v>
      </c>
      <c r="O711" s="13">
        <f t="shared" si="1010"/>
        <v>0.18954902825220143</v>
      </c>
      <c r="P711" s="13">
        <f t="shared" si="1011"/>
        <v>0.10495413656961948</v>
      </c>
      <c r="Q711" s="13">
        <f t="shared" si="1012"/>
        <v>4.8255599673854566E-2</v>
      </c>
      <c r="R711" s="13">
        <f t="shared" si="1013"/>
        <v>5.7067836984329247E-2</v>
      </c>
      <c r="S711" s="13">
        <f t="shared" si="1014"/>
        <v>8.7481739905912858E-3</v>
      </c>
      <c r="T711" s="13">
        <f t="shared" si="1015"/>
        <v>2.9056785161720826E-2</v>
      </c>
      <c r="U711" s="13">
        <f t="shared" si="1016"/>
        <v>3.1598714125913814E-2</v>
      </c>
      <c r="V711" s="13">
        <f t="shared" si="1017"/>
        <v>3.2408038478531117E-4</v>
      </c>
      <c r="W711" s="13">
        <f t="shared" si="1018"/>
        <v>8.9064464308058634E-3</v>
      </c>
      <c r="X711" s="13">
        <f t="shared" si="1019"/>
        <v>5.3629568846601241E-3</v>
      </c>
      <c r="Y711" s="13">
        <f t="shared" si="1020"/>
        <v>1.6146342298339676E-3</v>
      </c>
      <c r="Z711" s="13">
        <f t="shared" si="1021"/>
        <v>1.1454338219157305E-2</v>
      </c>
      <c r="AA711" s="13">
        <f t="shared" si="1022"/>
        <v>6.3423178100839757E-3</v>
      </c>
      <c r="AB711" s="13">
        <f t="shared" si="1023"/>
        <v>1.7558847326872345E-3</v>
      </c>
      <c r="AC711" s="13">
        <f t="shared" si="1024"/>
        <v>6.7532154655930438E-6</v>
      </c>
      <c r="AD711" s="13">
        <f t="shared" si="1025"/>
        <v>1.2328847101830791E-3</v>
      </c>
      <c r="AE711" s="13">
        <f t="shared" si="1026"/>
        <v>7.4237324569753193E-4</v>
      </c>
      <c r="AF711" s="13">
        <f t="shared" si="1027"/>
        <v>2.235075313107131E-4</v>
      </c>
      <c r="AG711" s="13">
        <f t="shared" si="1028"/>
        <v>4.4861186150524814E-5</v>
      </c>
      <c r="AH711" s="13">
        <f t="shared" si="1029"/>
        <v>1.7242882020595362E-3</v>
      </c>
      <c r="AI711" s="13">
        <f t="shared" si="1030"/>
        <v>9.5474601538738507E-4</v>
      </c>
      <c r="AJ711" s="13">
        <f t="shared" si="1031"/>
        <v>2.6432354893147244E-4</v>
      </c>
      <c r="AK711" s="13">
        <f t="shared" si="1032"/>
        <v>4.8785706630316206E-5</v>
      </c>
      <c r="AL711" s="13">
        <f t="shared" si="1033"/>
        <v>9.0063421330358131E-8</v>
      </c>
      <c r="AM711" s="13">
        <f t="shared" si="1034"/>
        <v>1.3653074504289665E-4</v>
      </c>
      <c r="AN711" s="13">
        <f t="shared" si="1035"/>
        <v>8.2211070911850518E-5</v>
      </c>
      <c r="AO711" s="13">
        <f t="shared" si="1036"/>
        <v>2.4751422027140513E-5</v>
      </c>
      <c r="AP711" s="13">
        <f t="shared" si="1037"/>
        <v>4.9679674977311536E-6</v>
      </c>
      <c r="AQ711" s="13">
        <f t="shared" si="1038"/>
        <v>7.4785706346841903E-7</v>
      </c>
      <c r="AR711" s="13">
        <f t="shared" si="1039"/>
        <v>2.0765371141488403E-4</v>
      </c>
      <c r="AS711" s="13">
        <f t="shared" si="1040"/>
        <v>1.1497877983330136E-4</v>
      </c>
      <c r="AT711" s="13">
        <f t="shared" si="1041"/>
        <v>3.1832129851851056E-5</v>
      </c>
      <c r="AU711" s="13">
        <f t="shared" si="1042"/>
        <v>5.8751971008574406E-6</v>
      </c>
      <c r="AV711" s="13">
        <f t="shared" si="1043"/>
        <v>8.1328066487946082E-7</v>
      </c>
      <c r="AW711" s="13">
        <f t="shared" si="1044"/>
        <v>8.3411087477271496E-10</v>
      </c>
      <c r="AX711" s="13">
        <f t="shared" si="1045"/>
        <v>1.2599613051140012E-5</v>
      </c>
      <c r="AY711" s="13">
        <f t="shared" si="1046"/>
        <v>7.5867723543418864E-6</v>
      </c>
      <c r="AZ711" s="13">
        <f t="shared" si="1047"/>
        <v>2.2841620025544509E-6</v>
      </c>
      <c r="BA711" s="13">
        <f t="shared" si="1048"/>
        <v>4.5846426826709433E-7</v>
      </c>
      <c r="BB711" s="13">
        <f t="shared" si="1049"/>
        <v>6.9015294791685294E-8</v>
      </c>
      <c r="BC711" s="13">
        <f t="shared" si="1050"/>
        <v>8.3114192225917323E-9</v>
      </c>
      <c r="BD711" s="13">
        <f t="shared" si="1051"/>
        <v>2.0839547884586103E-5</v>
      </c>
      <c r="BE711" s="13">
        <f t="shared" si="1052"/>
        <v>1.1538949974556635E-5</v>
      </c>
      <c r="BF711" s="13">
        <f t="shared" si="1053"/>
        <v>3.194583856922408E-6</v>
      </c>
      <c r="BG711" s="13">
        <f t="shared" si="1054"/>
        <v>5.8961841076886325E-7</v>
      </c>
      <c r="BH711" s="13">
        <f t="shared" si="1055"/>
        <v>8.1618581454107995E-8</v>
      </c>
      <c r="BI711" s="13">
        <f t="shared" si="1056"/>
        <v>9.0385140177616023E-9</v>
      </c>
      <c r="BJ711" s="14">
        <f t="shared" si="1057"/>
        <v>0.27001319865108886</v>
      </c>
      <c r="BK711" s="14">
        <f t="shared" si="1058"/>
        <v>0.42883139314653518</v>
      </c>
      <c r="BL711" s="14">
        <f t="shared" si="1059"/>
        <v>0.28970333183431252</v>
      </c>
      <c r="BM711" s="14">
        <f t="shared" si="1060"/>
        <v>0.1110765680866095</v>
      </c>
      <c r="BN711" s="14">
        <f t="shared" si="1061"/>
        <v>0.88891810782624081</v>
      </c>
    </row>
    <row r="712" spans="1:66" x14ac:dyDescent="0.25">
      <c r="A712" t="s">
        <v>343</v>
      </c>
      <c r="B712" t="s">
        <v>193</v>
      </c>
      <c r="C712" t="s">
        <v>187</v>
      </c>
      <c r="D712" s="11">
        <v>44437</v>
      </c>
      <c r="E712" s="10">
        <f>VLOOKUP(A712,home!$A$2:$E$405,3,FALSE)</f>
        <v>1.29</v>
      </c>
      <c r="F712" s="10">
        <f>VLOOKUP(B712,home!$B$2:$E$405,3,FALSE)</f>
        <v>0.49830000000000002</v>
      </c>
      <c r="G712" s="10">
        <f>VLOOKUP(C712,away!$B$2:$E$405,4,FALSE)</f>
        <v>0.66449999999999998</v>
      </c>
      <c r="H712" s="10">
        <f>VLOOKUP(A712,away!$A$2:$E$405,3,FALSE)</f>
        <v>1.1041000000000001</v>
      </c>
      <c r="I712" s="10">
        <f>VLOOKUP(C712,away!$B$2:$E$405,3,FALSE)</f>
        <v>0.84099999999999997</v>
      </c>
      <c r="J712" s="10">
        <f>VLOOKUP(B712,home!$B$2:$E$405,4,FALSE)</f>
        <v>1.1645000000000001</v>
      </c>
      <c r="K712" s="12">
        <f t="shared" si="1006"/>
        <v>0.42714525149999999</v>
      </c>
      <c r="L712" s="12">
        <f t="shared" si="1007"/>
        <v>1.0812942624500002</v>
      </c>
      <c r="M712" s="13">
        <f t="shared" si="1008"/>
        <v>0.2212549740090422</v>
      </c>
      <c r="N712" s="13">
        <f t="shared" si="1009"/>
        <v>9.4508011518718293E-2</v>
      </c>
      <c r="O712" s="13">
        <f t="shared" si="1010"/>
        <v>0.23924173393450124</v>
      </c>
      <c r="P712" s="13">
        <f t="shared" si="1011"/>
        <v>0.10219097061074861</v>
      </c>
      <c r="Q712" s="13">
        <f t="shared" si="1012"/>
        <v>2.0184324174463909E-2</v>
      </c>
      <c r="R712" s="13">
        <f t="shared" si="1013"/>
        <v>0.12934535712098283</v>
      </c>
      <c r="S712" s="13">
        <f t="shared" si="1014"/>
        <v>1.1799728481968617E-2</v>
      </c>
      <c r="T712" s="13">
        <f t="shared" si="1015"/>
        <v>2.1825193921278661E-2</v>
      </c>
      <c r="U712" s="13">
        <f t="shared" si="1016"/>
        <v>5.5249255097799523E-2</v>
      </c>
      <c r="V712" s="13">
        <f t="shared" si="1017"/>
        <v>6.0554857425180867E-4</v>
      </c>
      <c r="W712" s="13">
        <f t="shared" si="1018"/>
        <v>2.8738794086196387E-3</v>
      </c>
      <c r="X712" s="13">
        <f t="shared" si="1019"/>
        <v>3.1075093155136153E-3</v>
      </c>
      <c r="Y712" s="13">
        <f t="shared" si="1020"/>
        <v>1.6800659966873994E-3</v>
      </c>
      <c r="Z712" s="13">
        <f t="shared" si="1021"/>
        <v>4.6620130843155007E-2</v>
      </c>
      <c r="AA712" s="13">
        <f t="shared" si="1022"/>
        <v>1.9913567513962352E-2</v>
      </c>
      <c r="AB712" s="13">
        <f t="shared" si="1023"/>
        <v>4.2529929020068387E-3</v>
      </c>
      <c r="AC712" s="13">
        <f t="shared" si="1024"/>
        <v>1.7480284011665404E-5</v>
      </c>
      <c r="AD712" s="13">
        <f t="shared" si="1025"/>
        <v>3.0689098569387666E-4</v>
      </c>
      <c r="AE712" s="13">
        <f t="shared" si="1026"/>
        <v>3.3183946202841391E-4</v>
      </c>
      <c r="AF712" s="13">
        <f t="shared" si="1027"/>
        <v>1.7940805317290931E-4</v>
      </c>
      <c r="AG712" s="13">
        <f t="shared" si="1028"/>
        <v>6.4664299511063794E-5</v>
      </c>
      <c r="AH712" s="13">
        <f t="shared" si="1029"/>
        <v>1.2602519998842945E-2</v>
      </c>
      <c r="AI712" s="13">
        <f t="shared" si="1030"/>
        <v>5.3831065744395492E-3</v>
      </c>
      <c r="AJ712" s="13">
        <f t="shared" si="1031"/>
        <v>1.1496842057951424E-3</v>
      </c>
      <c r="AK712" s="13">
        <f t="shared" si="1032"/>
        <v>1.6369404974331462E-4</v>
      </c>
      <c r="AL712" s="13">
        <f t="shared" si="1033"/>
        <v>3.2294454806347288E-7</v>
      </c>
      <c r="AM712" s="13">
        <f t="shared" si="1034"/>
        <v>2.6217405453458774E-5</v>
      </c>
      <c r="AN712" s="13">
        <f t="shared" si="1035"/>
        <v>2.8348730093150318E-5</v>
      </c>
      <c r="AO712" s="13">
        <f t="shared" si="1036"/>
        <v>1.5326659598733548E-5</v>
      </c>
      <c r="AP712" s="13">
        <f t="shared" si="1037"/>
        <v>5.5242096955449358E-6</v>
      </c>
      <c r="AQ712" s="13">
        <f t="shared" si="1038"/>
        <v>1.49332406209085E-6</v>
      </c>
      <c r="AR712" s="13">
        <f t="shared" si="1039"/>
        <v>2.725406513432053E-3</v>
      </c>
      <c r="AS712" s="13">
        <f t="shared" si="1040"/>
        <v>1.1641444506196724E-3</v>
      </c>
      <c r="AT712" s="13">
        <f t="shared" si="1041"/>
        <v>2.4862938707113463E-4</v>
      </c>
      <c r="AU712" s="13">
        <f t="shared" si="1042"/>
        <v>3.5400287356930216E-5</v>
      </c>
      <c r="AV712" s="13">
        <f t="shared" si="1043"/>
        <v>3.7802661615620563E-6</v>
      </c>
      <c r="AW712" s="13">
        <f t="shared" si="1044"/>
        <v>4.1432862404645007E-9</v>
      </c>
      <c r="AX712" s="13">
        <f t="shared" si="1045"/>
        <v>1.866440041015853E-6</v>
      </c>
      <c r="AY712" s="13">
        <f t="shared" si="1046"/>
        <v>2.018170907557385E-6</v>
      </c>
      <c r="AZ712" s="13">
        <f t="shared" si="1047"/>
        <v>1.0911183114926548E-6</v>
      </c>
      <c r="BA712" s="13">
        <f t="shared" si="1048"/>
        <v>3.9327332329037995E-7</v>
      </c>
      <c r="BB712" s="13">
        <f t="shared" si="1049"/>
        <v>1.0631104701213294E-7</v>
      </c>
      <c r="BC712" s="13">
        <f t="shared" si="1050"/>
        <v>2.2990705033854324E-8</v>
      </c>
      <c r="BD712" s="13">
        <f t="shared" si="1051"/>
        <v>4.9116107096965609E-4</v>
      </c>
      <c r="BE712" s="13">
        <f t="shared" si="1052"/>
        <v>2.097971191863431E-4</v>
      </c>
      <c r="BF712" s="13">
        <f t="shared" si="1053"/>
        <v>4.4806921619412992E-5</v>
      </c>
      <c r="BG712" s="13">
        <f t="shared" si="1054"/>
        <v>6.3796879346883173E-6</v>
      </c>
      <c r="BH712" s="13">
        <f t="shared" si="1055"/>
        <v>6.8126335183848901E-7</v>
      </c>
      <c r="BI712" s="13">
        <f t="shared" si="1056"/>
        <v>5.819968115175689E-8</v>
      </c>
      <c r="BJ712" s="14">
        <f t="shared" si="1057"/>
        <v>0.14514419576892623</v>
      </c>
      <c r="BK712" s="14">
        <f t="shared" si="1058"/>
        <v>0.33587104307547855</v>
      </c>
      <c r="BL712" s="14">
        <f t="shared" si="1059"/>
        <v>0.47223215656545808</v>
      </c>
      <c r="BM712" s="14">
        <f t="shared" si="1060"/>
        <v>0.19314014085693951</v>
      </c>
      <c r="BN712" s="14">
        <f t="shared" si="1061"/>
        <v>0.80672537136845701</v>
      </c>
    </row>
    <row r="713" spans="1:66" x14ac:dyDescent="0.25">
      <c r="A713" t="s">
        <v>344</v>
      </c>
      <c r="B713" t="s">
        <v>213</v>
      </c>
      <c r="C713" t="s">
        <v>198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344</v>
      </c>
      <c r="B714" t="s">
        <v>200</v>
      </c>
      <c r="C714" t="s">
        <v>199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344</v>
      </c>
      <c r="B715" t="s">
        <v>212</v>
      </c>
      <c r="C715" t="s">
        <v>214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345</v>
      </c>
      <c r="B716" t="s">
        <v>218</v>
      </c>
      <c r="C716" t="s">
        <v>221</v>
      </c>
      <c r="D716" s="11">
        <v>44437</v>
      </c>
      <c r="E716" s="10">
        <f>VLOOKUP(A716,home!$A$2:$E$405,3,FALSE)</f>
        <v>1.8603000000000001</v>
      </c>
      <c r="F716" s="10">
        <f>VLOOKUP(B716,home!$B$2:$E$405,3,FALSE)</f>
        <v>1.0154000000000001</v>
      </c>
      <c r="G716" s="10">
        <f>VLOOKUP(C716,away!$B$2:$E$405,4,FALSE)</f>
        <v>0.77649999999999997</v>
      </c>
      <c r="H716" s="10">
        <f>VLOOKUP(A716,away!$A$2:$E$405,3,FALSE)</f>
        <v>1.2059</v>
      </c>
      <c r="I716" s="10">
        <f>VLOOKUP(C716,away!$B$2:$E$405,3,FALSE)</f>
        <v>1.29</v>
      </c>
      <c r="J716" s="10">
        <f>VLOOKUP(B716,home!$B$2:$E$405,4,FALSE)</f>
        <v>0.55279999999999996</v>
      </c>
      <c r="K716" s="12">
        <f t="shared" si="1006"/>
        <v>1.4667686034300003</v>
      </c>
      <c r="L716" s="12">
        <f t="shared" si="1007"/>
        <v>0.85994176079999995</v>
      </c>
      <c r="M716" s="13">
        <f t="shared" si="1008"/>
        <v>9.7616341690045183E-2</v>
      </c>
      <c r="N716" s="13">
        <f t="shared" si="1009"/>
        <v>0.14318058517265328</v>
      </c>
      <c r="O716" s="13">
        <f t="shared" si="1010"/>
        <v>8.3944368755791907E-2</v>
      </c>
      <c r="P716" s="13">
        <f t="shared" si="1011"/>
        <v>0.12312696452574583</v>
      </c>
      <c r="Q716" s="13">
        <f t="shared" si="1012"/>
        <v>0.10500639347599146</v>
      </c>
      <c r="R716" s="13">
        <f t="shared" si="1013"/>
        <v>3.6093634138550094E-2</v>
      </c>
      <c r="S716" s="13">
        <f t="shared" si="1014"/>
        <v>3.8826105165520416E-2</v>
      </c>
      <c r="T716" s="13">
        <f t="shared" si="1015"/>
        <v>9.0299382901001715E-2</v>
      </c>
      <c r="U716" s="13">
        <f t="shared" si="1016"/>
        <v>5.2941009338114499E-2</v>
      </c>
      <c r="V716" s="13">
        <f t="shared" si="1017"/>
        <v>5.4414164115713396E-3</v>
      </c>
      <c r="W716" s="13">
        <f t="shared" si="1018"/>
        <v>5.1340027036666999E-2</v>
      </c>
      <c r="X716" s="13">
        <f t="shared" si="1019"/>
        <v>4.4149433249431026E-2</v>
      </c>
      <c r="Y716" s="13">
        <f t="shared" si="1020"/>
        <v>1.8982970683418889E-2</v>
      </c>
      <c r="Z716" s="13">
        <f t="shared" si="1021"/>
        <v>1.0346141098258587E-2</v>
      </c>
      <c r="AA716" s="13">
        <f t="shared" si="1022"/>
        <v>1.5175394929582475E-2</v>
      </c>
      <c r="AB716" s="13">
        <f t="shared" si="1023"/>
        <v>1.11293964136812E-2</v>
      </c>
      <c r="AC716" s="13">
        <f t="shared" si="1024"/>
        <v>4.2896575632074747E-4</v>
      </c>
      <c r="AD716" s="13">
        <f t="shared" si="1025"/>
        <v>1.8825984939157644E-2</v>
      </c>
      <c r="AE716" s="13">
        <f t="shared" si="1026"/>
        <v>1.6189250637373503E-2</v>
      </c>
      <c r="AF716" s="13">
        <f t="shared" si="1027"/>
        <v>6.9609063495677465E-3</v>
      </c>
      <c r="AG716" s="13">
        <f t="shared" si="1028"/>
        <v>1.995324687670396E-3</v>
      </c>
      <c r="AH716" s="13">
        <f t="shared" si="1029"/>
        <v>2.224269698380433E-3</v>
      </c>
      <c r="AI716" s="13">
        <f t="shared" si="1030"/>
        <v>3.2624889591451353E-3</v>
      </c>
      <c r="AJ716" s="13">
        <f t="shared" si="1031"/>
        <v>2.3926581871555534E-3</v>
      </c>
      <c r="AK716" s="13">
        <f t="shared" si="1032"/>
        <v>1.1698253025531685E-3</v>
      </c>
      <c r="AL716" s="13">
        <f t="shared" si="1033"/>
        <v>2.1642790765083805E-5</v>
      </c>
      <c r="AM716" s="13">
        <f t="shared" si="1034"/>
        <v>5.5226727274804909E-3</v>
      </c>
      <c r="AN716" s="13">
        <f t="shared" si="1035"/>
        <v>4.7491769095917118E-3</v>
      </c>
      <c r="AO716" s="13">
        <f t="shared" si="1036"/>
        <v>2.0420077769924992E-3</v>
      </c>
      <c r="AP716" s="13">
        <f t="shared" si="1037"/>
        <v>5.8533592110474118E-4</v>
      </c>
      <c r="AQ716" s="13">
        <f t="shared" si="1038"/>
        <v>1.2583870066357522E-4</v>
      </c>
      <c r="AR716" s="13">
        <f t="shared" si="1039"/>
        <v>3.8254848018387099E-4</v>
      </c>
      <c r="AS716" s="13">
        <f t="shared" si="1040"/>
        <v>5.6111010002356557E-4</v>
      </c>
      <c r="AT716" s="13">
        <f t="shared" si="1041"/>
        <v>4.115093388910166E-4</v>
      </c>
      <c r="AU716" s="13">
        <f t="shared" si="1042"/>
        <v>2.0119632610119295E-4</v>
      </c>
      <c r="AV716" s="13">
        <f t="shared" si="1043"/>
        <v>7.3777113562673488E-5</v>
      </c>
      <c r="AW716" s="13">
        <f t="shared" si="1044"/>
        <v>7.5830060959806942E-7</v>
      </c>
      <c r="AX716" s="13">
        <f t="shared" si="1045"/>
        <v>1.3500804939479169E-3</v>
      </c>
      <c r="AY716" s="13">
        <f t="shared" si="1046"/>
        <v>1.1609905971873052E-3</v>
      </c>
      <c r="AZ716" s="13">
        <f t="shared" si="1047"/>
        <v>4.9919214920874733E-4</v>
      </c>
      <c r="BA716" s="13">
        <f t="shared" si="1048"/>
        <v>1.4309205858936886E-4</v>
      </c>
      <c r="BB716" s="13">
        <f t="shared" si="1049"/>
        <v>3.0762709204959646E-5</v>
      </c>
      <c r="BC716" s="13">
        <f t="shared" si="1050"/>
        <v>5.2908276641382745E-6</v>
      </c>
      <c r="BD716" s="13">
        <f t="shared" si="1051"/>
        <v>5.4828235606780299E-5</v>
      </c>
      <c r="BE716" s="13">
        <f t="shared" si="1052"/>
        <v>8.0420334569488141E-5</v>
      </c>
      <c r="BF716" s="13">
        <f t="shared" si="1053"/>
        <v>5.8979010911930768E-5</v>
      </c>
      <c r="BG716" s="13">
        <f t="shared" si="1054"/>
        <v>2.8836187155658463E-5</v>
      </c>
      <c r="BH716" s="13">
        <f t="shared" si="1055"/>
        <v>1.0574003490637828E-5</v>
      </c>
      <c r="BI716" s="13">
        <f t="shared" si="1056"/>
        <v>3.1019232665253567E-6</v>
      </c>
      <c r="BJ716" s="14">
        <f t="shared" si="1057"/>
        <v>0.51314470000456835</v>
      </c>
      <c r="BK716" s="14">
        <f t="shared" si="1058"/>
        <v>0.26662242693715599</v>
      </c>
      <c r="BL716" s="14">
        <f t="shared" si="1059"/>
        <v>0.21019992677671781</v>
      </c>
      <c r="BM716" s="14">
        <f t="shared" si="1060"/>
        <v>0.41018467476134496</v>
      </c>
      <c r="BN716" s="14">
        <f t="shared" si="1061"/>
        <v>0.58896828775877774</v>
      </c>
    </row>
    <row r="717" spans="1:66" x14ac:dyDescent="0.25">
      <c r="A717" t="s">
        <v>345</v>
      </c>
      <c r="B717" t="s">
        <v>222</v>
      </c>
      <c r="C717" t="s">
        <v>227</v>
      </c>
      <c r="D717" s="11">
        <v>44437</v>
      </c>
      <c r="E717" s="10">
        <f>VLOOKUP(A717,home!$A$2:$E$405,3,FALSE)</f>
        <v>1.8603000000000001</v>
      </c>
      <c r="F717" s="10">
        <f>VLOOKUP(B717,home!$B$2:$E$405,3,FALSE)</f>
        <v>1.0750999999999999</v>
      </c>
      <c r="G717" s="10">
        <f>VLOOKUP(C717,away!$B$2:$E$405,4,FALSE)</f>
        <v>1.1348</v>
      </c>
      <c r="H717" s="10">
        <f>VLOOKUP(A717,away!$A$2:$E$405,3,FALSE)</f>
        <v>1.2059</v>
      </c>
      <c r="I717" s="10">
        <f>VLOOKUP(C717,away!$B$2:$E$405,3,FALSE)</f>
        <v>0.55279999999999996</v>
      </c>
      <c r="J717" s="10">
        <f>VLOOKUP(B717,home!$B$2:$E$405,4,FALSE)</f>
        <v>1.1402000000000001</v>
      </c>
      <c r="K717" s="12">
        <f t="shared" si="1006"/>
        <v>2.2696096798440002</v>
      </c>
      <c r="L717" s="12">
        <f t="shared" si="1007"/>
        <v>0.760081857104</v>
      </c>
      <c r="M717" s="13">
        <f t="shared" si="1008"/>
        <v>4.8330544014103125E-2</v>
      </c>
      <c r="N717" s="13">
        <f t="shared" si="1009"/>
        <v>0.10969147052653497</v>
      </c>
      <c r="O717" s="13">
        <f t="shared" si="1010"/>
        <v>3.6735169649086116E-2</v>
      </c>
      <c r="P717" s="13">
        <f t="shared" si="1011"/>
        <v>8.3374496626277383E-2</v>
      </c>
      <c r="Q717" s="13">
        <f t="shared" si="1012"/>
        <v>0.12447841165167331</v>
      </c>
      <c r="R717" s="13">
        <f t="shared" si="1013"/>
        <v>1.3960867983953932E-2</v>
      </c>
      <c r="S717" s="13">
        <f t="shared" si="1014"/>
        <v>3.5957109678181491E-2</v>
      </c>
      <c r="T717" s="13">
        <f t="shared" si="1015"/>
        <v>9.4613782297560053E-2</v>
      </c>
      <c r="U717" s="13">
        <f t="shared" si="1016"/>
        <v>3.1685721115406039E-2</v>
      </c>
      <c r="V717" s="13">
        <f t="shared" si="1017"/>
        <v>6.8921354916064454E-3</v>
      </c>
      <c r="W717" s="13">
        <f t="shared" si="1018"/>
        <v>9.4172469338747969E-2</v>
      </c>
      <c r="X717" s="13">
        <f t="shared" si="1019"/>
        <v>7.1578785383065058E-2</v>
      </c>
      <c r="Y717" s="13">
        <f t="shared" si="1020"/>
        <v>2.7202868061604366E-2</v>
      </c>
      <c r="Z717" s="13">
        <f t="shared" si="1021"/>
        <v>3.5371341546758276E-3</v>
      </c>
      <c r="AA717" s="13">
        <f t="shared" si="1022"/>
        <v>8.0279139163590835E-3</v>
      </c>
      <c r="AB717" s="13">
        <f t="shared" si="1023"/>
        <v>9.1101155667614678E-3</v>
      </c>
      <c r="AC717" s="13">
        <f t="shared" si="1024"/>
        <v>7.4309675565247695E-4</v>
      </c>
      <c r="AD717" s="13">
        <f t="shared" si="1025"/>
        <v>5.343368699650871E-2</v>
      </c>
      <c r="AE717" s="13">
        <f t="shared" si="1026"/>
        <v>4.06139760442202E-2</v>
      </c>
      <c r="AF717" s="13">
        <f t="shared" si="1027"/>
        <v>1.5434973168034124E-2</v>
      </c>
      <c r="AG717" s="13">
        <f t="shared" si="1028"/>
        <v>3.9106143566365959E-3</v>
      </c>
      <c r="AH717" s="13">
        <f t="shared" si="1029"/>
        <v>6.7212787427799756E-4</v>
      </c>
      <c r="AI717" s="13">
        <f t="shared" si="1030"/>
        <v>1.5254679295543146E-3</v>
      </c>
      <c r="AJ717" s="13">
        <f t="shared" si="1031"/>
        <v>1.7311083896040288E-3</v>
      </c>
      <c r="AK717" s="13">
        <f t="shared" si="1032"/>
        <v>1.3096467859681541E-3</v>
      </c>
      <c r="AL717" s="13">
        <f t="shared" si="1033"/>
        <v>5.1276325736425546E-5</v>
      </c>
      <c r="AM717" s="13">
        <f t="shared" si="1034"/>
        <v>2.4254722647406114E-2</v>
      </c>
      <c r="AN717" s="13">
        <f t="shared" si="1035"/>
        <v>1.8435574633382888E-2</v>
      </c>
      <c r="AO717" s="13">
        <f t="shared" si="1036"/>
        <v>7.0062729020605287E-3</v>
      </c>
      <c r="AP717" s="13">
        <f t="shared" si="1037"/>
        <v>1.7751136395918661E-3</v>
      </c>
      <c r="AQ717" s="13">
        <f t="shared" si="1038"/>
        <v>3.3730791793790653E-4</v>
      </c>
      <c r="AR717" s="13">
        <f t="shared" si="1039"/>
        <v>1.0217444057851688E-4</v>
      </c>
      <c r="AS717" s="13">
        <f t="shared" si="1040"/>
        <v>2.3189609936964754E-4</v>
      </c>
      <c r="AT717" s="13">
        <f t="shared" si="1041"/>
        <v>2.6315681592370914E-4</v>
      </c>
      <c r="AU717" s="13">
        <f t="shared" si="1042"/>
        <v>1.9908775224579197E-4</v>
      </c>
      <c r="AV717" s="13">
        <f t="shared" si="1043"/>
        <v>1.1296287240885846E-4</v>
      </c>
      <c r="AW717" s="13">
        <f t="shared" si="1044"/>
        <v>2.4571175745921647E-6</v>
      </c>
      <c r="AX717" s="13">
        <f t="shared" si="1045"/>
        <v>9.1747922170807295E-3</v>
      </c>
      <c r="AY717" s="13">
        <f t="shared" si="1046"/>
        <v>6.9735931069020473E-3</v>
      </c>
      <c r="AZ717" s="13">
        <f t="shared" si="1047"/>
        <v>2.6502507996908802E-3</v>
      </c>
      <c r="BA717" s="13">
        <f t="shared" si="1048"/>
        <v>6.7146918320680178E-4</v>
      </c>
      <c r="BB717" s="13">
        <f t="shared" si="1049"/>
        <v>1.2759288593998296E-4</v>
      </c>
      <c r="BC717" s="13">
        <f t="shared" si="1050"/>
        <v>1.9396207539704232E-5</v>
      </c>
      <c r="BD717" s="13">
        <f t="shared" si="1051"/>
        <v>1.2943489757246893E-5</v>
      </c>
      <c r="BE717" s="13">
        <f t="shared" si="1052"/>
        <v>2.9376669644009217E-5</v>
      </c>
      <c r="BF717" s="13">
        <f t="shared" si="1053"/>
        <v>3.3336786892811362E-5</v>
      </c>
      <c r="BG717" s="13">
        <f t="shared" si="1054"/>
        <v>2.5220498075607084E-5</v>
      </c>
      <c r="BH717" s="13">
        <f t="shared" si="1055"/>
        <v>1.4310171640721213E-5</v>
      </c>
      <c r="BI717" s="13">
        <f t="shared" si="1056"/>
        <v>6.495700815201989E-6</v>
      </c>
      <c r="BJ717" s="14">
        <f t="shared" si="1057"/>
        <v>0.70655712396532488</v>
      </c>
      <c r="BK717" s="14">
        <f t="shared" si="1058"/>
        <v>0.18232225199845942</v>
      </c>
      <c r="BL717" s="14">
        <f t="shared" si="1059"/>
        <v>0.10578910050832323</v>
      </c>
      <c r="BM717" s="14">
        <f t="shared" si="1060"/>
        <v>0.57466351418582684</v>
      </c>
      <c r="BN717" s="14">
        <f t="shared" si="1061"/>
        <v>0.41657096045162878</v>
      </c>
    </row>
    <row r="718" spans="1:66" x14ac:dyDescent="0.25">
      <c r="A718" t="s">
        <v>345</v>
      </c>
      <c r="B718" t="s">
        <v>225</v>
      </c>
      <c r="C718" t="s">
        <v>224</v>
      </c>
      <c r="D718" s="11">
        <v>44437</v>
      </c>
      <c r="E718" s="10">
        <f>VLOOKUP(A718,home!$A$2:$E$405,3,FALSE)</f>
        <v>1.8603000000000001</v>
      </c>
      <c r="F718" s="10">
        <f>VLOOKUP(B718,home!$B$2:$E$405,3,FALSE)</f>
        <v>0.65700000000000003</v>
      </c>
      <c r="G718" s="10">
        <f>VLOOKUP(C718,away!$B$2:$E$405,4,FALSE)</f>
        <v>1.3439000000000001</v>
      </c>
      <c r="H718" s="10">
        <f>VLOOKUP(A718,away!$A$2:$E$405,3,FALSE)</f>
        <v>1.2059</v>
      </c>
      <c r="I718" s="10">
        <f>VLOOKUP(C718,away!$B$2:$E$405,3,FALSE)</f>
        <v>1.1402000000000001</v>
      </c>
      <c r="J718" s="10">
        <f>VLOOKUP(B718,home!$B$2:$E$405,4,FALSE)</f>
        <v>0.55279999999999996</v>
      </c>
      <c r="K718" s="12">
        <f t="shared" si="1006"/>
        <v>1.6425375606900003</v>
      </c>
      <c r="L718" s="12">
        <f t="shared" si="1007"/>
        <v>0.760081857104</v>
      </c>
      <c r="M718" s="13">
        <f t="shared" si="1008"/>
        <v>9.0480636020562388E-2</v>
      </c>
      <c r="N718" s="13">
        <f t="shared" si="1009"/>
        <v>0.14861784317889434</v>
      </c>
      <c r="O718" s="13">
        <f t="shared" si="1010"/>
        <v>6.8772689858460148E-2</v>
      </c>
      <c r="P718" s="13">
        <f t="shared" si="1011"/>
        <v>0.11296172624220506</v>
      </c>
      <c r="Q718" s="13">
        <f t="shared" si="1012"/>
        <v>0.12205519480503506</v>
      </c>
      <c r="R718" s="13">
        <f t="shared" si="1013"/>
        <v>2.6136436912827903E-2</v>
      </c>
      <c r="S718" s="13">
        <f t="shared" si="1014"/>
        <v>3.525713389304367E-2</v>
      </c>
      <c r="T718" s="13">
        <f t="shared" si="1015"/>
        <v>9.2771939136601547E-2</v>
      </c>
      <c r="U718" s="13">
        <f t="shared" si="1016"/>
        <v>4.2930079331924421E-2</v>
      </c>
      <c r="V718" s="13">
        <f t="shared" si="1017"/>
        <v>4.8908030148457756E-3</v>
      </c>
      <c r="W718" s="13">
        <f t="shared" si="1018"/>
        <v>6.6826747314868359E-2</v>
      </c>
      <c r="X718" s="13">
        <f t="shared" si="1019"/>
        <v>5.0793798203304895E-2</v>
      </c>
      <c r="Y718" s="13">
        <f t="shared" si="1020"/>
        <v>1.9303722233866897E-2</v>
      </c>
      <c r="Z718" s="13">
        <f t="shared" si="1021"/>
        <v>6.62194383559459E-3</v>
      </c>
      <c r="AA718" s="13">
        <f t="shared" si="1022"/>
        <v>1.0876791474743722E-2</v>
      </c>
      <c r="AB718" s="13">
        <f t="shared" si="1023"/>
        <v>8.9327692685296726E-3</v>
      </c>
      <c r="AC718" s="13">
        <f t="shared" si="1024"/>
        <v>3.816241626150306E-4</v>
      </c>
      <c r="AD718" s="13">
        <f t="shared" si="1025"/>
        <v>2.7441360630852746E-2</v>
      </c>
      <c r="AE718" s="13">
        <f t="shared" si="1026"/>
        <v>2.0857680349759152E-2</v>
      </c>
      <c r="AF718" s="13">
        <f t="shared" si="1027"/>
        <v>7.926772207563269E-3</v>
      </c>
      <c r="AG718" s="13">
        <f t="shared" si="1028"/>
        <v>2.0083319134550216E-3</v>
      </c>
      <c r="AH718" s="13">
        <f t="shared" si="1029"/>
        <v>1.2583048420492801E-3</v>
      </c>
      <c r="AI718" s="13">
        <f t="shared" si="1030"/>
        <v>2.0668129658640406E-3</v>
      </c>
      <c r="AJ718" s="13">
        <f t="shared" si="1031"/>
        <v>1.6974089636763933E-3</v>
      </c>
      <c r="AK718" s="13">
        <f t="shared" si="1032"/>
        <v>9.2935265956345478E-4</v>
      </c>
      <c r="AL718" s="13">
        <f t="shared" si="1033"/>
        <v>1.9057745869484394E-5</v>
      </c>
      <c r="AM718" s="13">
        <f t="shared" si="1034"/>
        <v>9.0146931105230966E-3</v>
      </c>
      <c r="AN718" s="13">
        <f t="shared" si="1035"/>
        <v>6.8519046806690296E-3</v>
      </c>
      <c r="AO718" s="13">
        <f t="shared" si="1036"/>
        <v>2.6040042171912524E-3</v>
      </c>
      <c r="AP718" s="13">
        <f t="shared" si="1037"/>
        <v>6.5975212043645833E-4</v>
      </c>
      <c r="AQ718" s="13">
        <f t="shared" si="1038"/>
        <v>1.2536640423241129E-4</v>
      </c>
      <c r="AR718" s="13">
        <f t="shared" si="1039"/>
        <v>1.9128293622955452E-4</v>
      </c>
      <c r="AS718" s="13">
        <f t="shared" si="1040"/>
        <v>3.1418940747611338E-4</v>
      </c>
      <c r="AT718" s="13">
        <f t="shared" si="1041"/>
        <v>2.5803395147522593E-4</v>
      </c>
      <c r="AU718" s="13">
        <f t="shared" si="1042"/>
        <v>1.4127681907710651E-4</v>
      </c>
      <c r="AV718" s="13">
        <f t="shared" si="1043"/>
        <v>5.8013120447238299E-5</v>
      </c>
      <c r="AW718" s="13">
        <f t="shared" si="1044"/>
        <v>6.6091362699386164E-7</v>
      </c>
      <c r="AX718" s="13">
        <f t="shared" si="1045"/>
        <v>2.467828672021259E-3</v>
      </c>
      <c r="AY718" s="13">
        <f t="shared" si="1046"/>
        <v>1.8757518000444169E-3</v>
      </c>
      <c r="AZ718" s="13">
        <f t="shared" si="1047"/>
        <v>7.1286245582196544E-4</v>
      </c>
      <c r="BA718" s="13">
        <f t="shared" si="1048"/>
        <v>1.806112730936259E-4</v>
      </c>
      <c r="BB718" s="13">
        <f t="shared" si="1049"/>
        <v>3.431983796673022E-5</v>
      </c>
      <c r="BC718" s="13">
        <f t="shared" si="1050"/>
        <v>5.2171772354521372E-6</v>
      </c>
      <c r="BD718" s="13">
        <f t="shared" si="1051"/>
        <v>2.4231781566944283E-5</v>
      </c>
      <c r="BE718" s="13">
        <f t="shared" si="1052"/>
        <v>3.9801611386141577E-5</v>
      </c>
      <c r="BF718" s="13">
        <f t="shared" si="1053"/>
        <v>3.2687820838862166E-5</v>
      </c>
      <c r="BG718" s="13">
        <f t="shared" si="1054"/>
        <v>1.7896991168312142E-5</v>
      </c>
      <c r="BH718" s="13">
        <f t="shared" si="1055"/>
        <v>7.3491200543224813E-6</v>
      </c>
      <c r="BI718" s="13">
        <f t="shared" si="1056"/>
        <v>2.4142411454489624E-6</v>
      </c>
      <c r="BJ718" s="14">
        <f t="shared" si="1057"/>
        <v>0.58313570172343676</v>
      </c>
      <c r="BK718" s="14">
        <f t="shared" si="1058"/>
        <v>0.24586673287918584</v>
      </c>
      <c r="BL718" s="14">
        <f t="shared" si="1059"/>
        <v>0.16468782407850424</v>
      </c>
      <c r="BM718" s="14">
        <f t="shared" si="1060"/>
        <v>0.4294125846123194</v>
      </c>
      <c r="BN718" s="14">
        <f t="shared" si="1061"/>
        <v>0.56902452701798489</v>
      </c>
    </row>
    <row r="719" spans="1:66" x14ac:dyDescent="0.25">
      <c r="A719" t="s">
        <v>345</v>
      </c>
      <c r="B719" t="s">
        <v>228</v>
      </c>
      <c r="C719" t="s">
        <v>215</v>
      </c>
      <c r="D719" s="11">
        <v>44437</v>
      </c>
      <c r="E719" s="10">
        <f>VLOOKUP(A719,home!$A$2:$E$405,3,FALSE)</f>
        <v>1.8603000000000001</v>
      </c>
      <c r="F719" s="10">
        <f>VLOOKUP(B719,home!$B$2:$E$405,3,FALSE)</f>
        <v>0.60470000000000002</v>
      </c>
      <c r="G719" s="10">
        <f>VLOOKUP(C719,away!$B$2:$E$405,4,FALSE)</f>
        <v>0.53749999999999998</v>
      </c>
      <c r="H719" s="10">
        <f>VLOOKUP(A719,away!$A$2:$E$405,3,FALSE)</f>
        <v>1.2059</v>
      </c>
      <c r="I719" s="10">
        <f>VLOOKUP(C719,away!$B$2:$E$405,3,FALSE)</f>
        <v>1.1402000000000001</v>
      </c>
      <c r="J719" s="10">
        <f>VLOOKUP(B719,home!$B$2:$E$405,4,FALSE)</f>
        <v>1.7622</v>
      </c>
      <c r="K719" s="12">
        <f t="shared" si="1006"/>
        <v>0.60464633287500003</v>
      </c>
      <c r="L719" s="12">
        <f t="shared" si="1007"/>
        <v>2.4229671645960003</v>
      </c>
      <c r="M719" s="13">
        <f t="shared" si="1008"/>
        <v>4.8431081216468316E-2</v>
      </c>
      <c r="N719" s="13">
        <f t="shared" si="1009"/>
        <v>2.9283675654708862E-2</v>
      </c>
      <c r="O719" s="13">
        <f t="shared" si="1010"/>
        <v>0.11734691953338484</v>
      </c>
      <c r="P719" s="13">
        <f t="shared" si="1011"/>
        <v>7.0953384570038844E-2</v>
      </c>
      <c r="Q719" s="13">
        <f t="shared" si="1012"/>
        <v>8.8531335488603157E-3</v>
      </c>
      <c r="R719" s="13">
        <f t="shared" si="1013"/>
        <v>0.14216386644794027</v>
      </c>
      <c r="S719" s="13">
        <f t="shared" si="1014"/>
        <v>2.5987354894277878E-2</v>
      </c>
      <c r="T719" s="13">
        <f t="shared" si="1015"/>
        <v>2.1450851892671801E-2</v>
      </c>
      <c r="U719" s="13">
        <f t="shared" si="1016"/>
        <v>8.5958860515078339E-2</v>
      </c>
      <c r="V719" s="13">
        <f t="shared" si="1017"/>
        <v>4.2302742129361479E-3</v>
      </c>
      <c r="W719" s="13">
        <f t="shared" si="1018"/>
        <v>1.7843382449236748E-3</v>
      </c>
      <c r="X719" s="13">
        <f t="shared" si="1019"/>
        <v>4.3233929779829192E-3</v>
      </c>
      <c r="Y719" s="13">
        <f t="shared" si="1020"/>
        <v>5.2377196126487668E-3</v>
      </c>
      <c r="Z719" s="13">
        <f t="shared" si="1021"/>
        <v>0.11481946013179009</v>
      </c>
      <c r="AA719" s="13">
        <f t="shared" si="1022"/>
        <v>6.9425165511374134E-2</v>
      </c>
      <c r="AB719" s="13">
        <f t="shared" si="1023"/>
        <v>2.098883586784615E-2</v>
      </c>
      <c r="AC719" s="13">
        <f t="shared" si="1024"/>
        <v>3.8734458524373479E-4</v>
      </c>
      <c r="AD719" s="13">
        <f t="shared" si="1025"/>
        <v>2.6972339410042838E-4</v>
      </c>
      <c r="AE719" s="13">
        <f t="shared" si="1026"/>
        <v>6.5353092742872446E-4</v>
      </c>
      <c r="AF719" s="13">
        <f t="shared" si="1027"/>
        <v>7.917419891038856E-4</v>
      </c>
      <c r="AG719" s="13">
        <f t="shared" si="1028"/>
        <v>6.3945494747687963E-4</v>
      </c>
      <c r="AH719" s="13">
        <f t="shared" si="1029"/>
        <v>6.9550945438991721E-2</v>
      </c>
      <c r="AI719" s="13">
        <f t="shared" si="1030"/>
        <v>4.205372410767555E-2</v>
      </c>
      <c r="AJ719" s="13">
        <f t="shared" si="1031"/>
        <v>1.2713815032721502E-2</v>
      </c>
      <c r="AK719" s="13">
        <f t="shared" si="1032"/>
        <v>2.5624538787953682E-3</v>
      </c>
      <c r="AL719" s="13">
        <f t="shared" si="1033"/>
        <v>2.269898472435967E-5</v>
      </c>
      <c r="AM719" s="13">
        <f t="shared" si="1034"/>
        <v>3.2617452226684502E-5</v>
      </c>
      <c r="AN719" s="13">
        <f t="shared" si="1035"/>
        <v>7.9031015738035247E-5</v>
      </c>
      <c r="AO719" s="13">
        <f t="shared" si="1036"/>
        <v>9.5744778058964584E-5</v>
      </c>
      <c r="AP719" s="13">
        <f t="shared" si="1037"/>
        <v>7.7328817806134243E-5</v>
      </c>
      <c r="AQ719" s="13">
        <f t="shared" si="1038"/>
        <v>4.6841296605322437E-5</v>
      </c>
      <c r="AR719" s="13">
        <f t="shared" si="1039"/>
        <v>3.370393141305697E-2</v>
      </c>
      <c r="AS719" s="13">
        <f t="shared" si="1040"/>
        <v>2.0378958532375414E-2</v>
      </c>
      <c r="AT719" s="13">
        <f t="shared" si="1041"/>
        <v>6.1610312722062436E-3</v>
      </c>
      <c r="AU719" s="13">
        <f t="shared" si="1042"/>
        <v>1.2417483218225671E-3</v>
      </c>
      <c r="AV719" s="13">
        <f t="shared" si="1043"/>
        <v>1.8770464228592512E-4</v>
      </c>
      <c r="AW719" s="13">
        <f t="shared" si="1044"/>
        <v>9.2374666573350821E-7</v>
      </c>
      <c r="AX719" s="13">
        <f t="shared" si="1045"/>
        <v>3.2870038127650451E-6</v>
      </c>
      <c r="AY719" s="13">
        <f t="shared" si="1046"/>
        <v>7.964302308231564E-6</v>
      </c>
      <c r="AZ719" s="13">
        <f t="shared" si="1047"/>
        <v>9.6486214908806077E-6</v>
      </c>
      <c r="BA719" s="13">
        <f t="shared" si="1048"/>
        <v>7.7927643520063396E-6</v>
      </c>
      <c r="BB719" s="13">
        <f t="shared" si="1049"/>
        <v>4.720403036586396E-6</v>
      </c>
      <c r="BC719" s="13">
        <f t="shared" si="1050"/>
        <v>2.2874763122616173E-6</v>
      </c>
      <c r="BD719" s="13">
        <f t="shared" si="1051"/>
        <v>1.3610586521938792E-2</v>
      </c>
      <c r="BE719" s="13">
        <f t="shared" si="1052"/>
        <v>8.2295912287681915E-3</v>
      </c>
      <c r="BF719" s="13">
        <f t="shared" si="1053"/>
        <v>2.4879960787674762E-3</v>
      </c>
      <c r="BG719" s="13">
        <f t="shared" si="1054"/>
        <v>5.0145256841137807E-4</v>
      </c>
      <c r="BH719" s="13">
        <f t="shared" si="1055"/>
        <v>7.5800364150172458E-5</v>
      </c>
      <c r="BI719" s="13">
        <f t="shared" si="1056"/>
        <v>9.1664824427982827E-6</v>
      </c>
      <c r="BJ719" s="14">
        <f t="shared" si="1057"/>
        <v>7.365482712165411E-2</v>
      </c>
      <c r="BK719" s="14">
        <f t="shared" si="1058"/>
        <v>0.1500201027659975</v>
      </c>
      <c r="BL719" s="14">
        <f t="shared" si="1059"/>
        <v>0.64935255376003387</v>
      </c>
      <c r="BM719" s="14">
        <f t="shared" si="1060"/>
        <v>0.57080784225243153</v>
      </c>
      <c r="BN719" s="14">
        <f t="shared" si="1061"/>
        <v>0.41703206097140144</v>
      </c>
    </row>
    <row r="720" spans="1:66" x14ac:dyDescent="0.25">
      <c r="A720" t="s">
        <v>345</v>
      </c>
      <c r="B720" t="s">
        <v>230</v>
      </c>
      <c r="C720" t="s">
        <v>223</v>
      </c>
      <c r="D720" s="11">
        <v>44437</v>
      </c>
      <c r="E720" s="10">
        <f>VLOOKUP(A720,home!$A$2:$E$405,3,FALSE)</f>
        <v>1.8603000000000001</v>
      </c>
      <c r="F720" s="10">
        <f>VLOOKUP(B720,home!$B$2:$E$405,3,FALSE)</f>
        <v>1.2543</v>
      </c>
      <c r="G720" s="10">
        <f>VLOOKUP(C720,away!$B$2:$E$405,4,FALSE)</f>
        <v>0.83620000000000005</v>
      </c>
      <c r="H720" s="10">
        <f>VLOOKUP(A720,away!$A$2:$E$405,3,FALSE)</f>
        <v>1.2059</v>
      </c>
      <c r="I720" s="10">
        <f>VLOOKUP(C720,away!$B$2:$E$405,3,FALSE)</f>
        <v>1.29</v>
      </c>
      <c r="J720" s="10">
        <f>VLOOKUP(B720,home!$B$2:$E$405,4,FALSE)</f>
        <v>1.1978</v>
      </c>
      <c r="K720" s="12">
        <f t="shared" si="1006"/>
        <v>1.9511675812980003</v>
      </c>
      <c r="L720" s="12">
        <f t="shared" si="1007"/>
        <v>1.8633108558</v>
      </c>
      <c r="M720" s="13">
        <f t="shared" si="1008"/>
        <v>2.2049211505906125E-2</v>
      </c>
      <c r="N720" s="13">
        <f t="shared" si="1009"/>
        <v>4.302170668350689E-2</v>
      </c>
      <c r="O720" s="13">
        <f t="shared" si="1010"/>
        <v>4.1084535160785148E-2</v>
      </c>
      <c r="P720" s="13">
        <f t="shared" si="1011"/>
        <v>8.0162813098421798E-2</v>
      </c>
      <c r="Q720" s="13">
        <f t="shared" si="1012"/>
        <v>4.1971279686485091E-2</v>
      </c>
      <c r="R720" s="13">
        <f t="shared" si="1013"/>
        <v>3.827663018529389E-2</v>
      </c>
      <c r="S720" s="13">
        <f t="shared" si="1014"/>
        <v>7.2860616831255109E-2</v>
      </c>
      <c r="T720" s="13">
        <f t="shared" si="1015"/>
        <v>7.8205541071645693E-2</v>
      </c>
      <c r="U720" s="13">
        <f t="shared" si="1016"/>
        <v>7.4684119938877913E-2</v>
      </c>
      <c r="V720" s="13">
        <f t="shared" si="1017"/>
        <v>2.9432707870630032E-2</v>
      </c>
      <c r="W720" s="13">
        <f t="shared" si="1018"/>
        <v>2.7297666756620327E-2</v>
      </c>
      <c r="X720" s="13">
        <f t="shared" si="1019"/>
        <v>5.0864038805621431E-2</v>
      </c>
      <c r="Y720" s="13">
        <f t="shared" si="1020"/>
        <v>4.738775783817345E-2</v>
      </c>
      <c r="Z720" s="13">
        <f t="shared" si="1021"/>
        <v>2.3773753515900015E-2</v>
      </c>
      <c r="AA720" s="13">
        <f t="shared" si="1022"/>
        <v>4.6386577145993466E-2</v>
      </c>
      <c r="AB720" s="13">
        <f t="shared" si="1023"/>
        <v>4.5253992767320596E-2</v>
      </c>
      <c r="AC720" s="13">
        <f t="shared" si="1024"/>
        <v>6.6879054251604746E-3</v>
      </c>
      <c r="AD720" s="13">
        <f t="shared" si="1025"/>
        <v>1.3315580605148432E-2</v>
      </c>
      <c r="AE720" s="13">
        <f t="shared" si="1026"/>
        <v>2.4811065892853004E-2</v>
      </c>
      <c r="AF720" s="13">
        <f t="shared" si="1027"/>
        <v>2.3115364211061067E-2</v>
      </c>
      <c r="AG720" s="13">
        <f t="shared" si="1028"/>
        <v>1.4357036356746958E-2</v>
      </c>
      <c r="AH720" s="13">
        <f t="shared" si="1029"/>
        <v>1.1074473252322484E-2</v>
      </c>
      <c r="AI720" s="13">
        <f t="shared" si="1030"/>
        <v>2.1608153189883458E-2</v>
      </c>
      <c r="AJ720" s="13">
        <f t="shared" si="1031"/>
        <v>2.1080563997910796E-2</v>
      </c>
      <c r="AK720" s="13">
        <f t="shared" si="1032"/>
        <v>1.3710571022733766E-2</v>
      </c>
      <c r="AL720" s="13">
        <f t="shared" si="1033"/>
        <v>9.7259044836765112E-4</v>
      </c>
      <c r="AM720" s="13">
        <f t="shared" si="1034"/>
        <v>5.1961858405852046E-3</v>
      </c>
      <c r="AN720" s="13">
        <f t="shared" si="1035"/>
        <v>9.6821094855166594E-3</v>
      </c>
      <c r="AO720" s="13">
        <f t="shared" si="1036"/>
        <v>9.0203898557036748E-3</v>
      </c>
      <c r="AP720" s="13">
        <f t="shared" si="1037"/>
        <v>5.6025967805602818E-3</v>
      </c>
      <c r="AQ720" s="13">
        <f t="shared" si="1038"/>
        <v>2.6098448504720266E-3</v>
      </c>
      <c r="AR720" s="13">
        <f t="shared" si="1039"/>
        <v>4.1270372466638431E-3</v>
      </c>
      <c r="AS720" s="13">
        <f t="shared" si="1040"/>
        <v>8.0525412824998498E-3</v>
      </c>
      <c r="AT720" s="13">
        <f t="shared" si="1041"/>
        <v>7.855928748738767E-3</v>
      </c>
      <c r="AU720" s="13">
        <f t="shared" si="1042"/>
        <v>5.1094111651753468E-3</v>
      </c>
      <c r="AV720" s="13">
        <f t="shared" si="1043"/>
        <v>2.4923293562530455E-3</v>
      </c>
      <c r="AW720" s="13">
        <f t="shared" si="1044"/>
        <v>9.8221686109478768E-5</v>
      </c>
      <c r="AX720" s="13">
        <f t="shared" si="1045"/>
        <v>1.6897715597582587E-3</v>
      </c>
      <c r="AY720" s="13">
        <f t="shared" si="1046"/>
        <v>3.1485696911196619E-3</v>
      </c>
      <c r="AZ720" s="13">
        <f t="shared" si="1047"/>
        <v>2.9333820428530601E-3</v>
      </c>
      <c r="BA720" s="13">
        <f t="shared" si="1048"/>
        <v>1.8219342015522953E-3</v>
      </c>
      <c r="BB720" s="13">
        <f t="shared" si="1049"/>
        <v>8.4870744407642448E-4</v>
      </c>
      <c r="BC720" s="13">
        <f t="shared" si="1050"/>
        <v>3.1628115878917464E-4</v>
      </c>
      <c r="BD720" s="13">
        <f t="shared" si="1051"/>
        <v>1.2816588839999468E-3</v>
      </c>
      <c r="BE720" s="13">
        <f t="shared" si="1052"/>
        <v>2.5007312647432702E-3</v>
      </c>
      <c r="BF720" s="13">
        <f t="shared" si="1053"/>
        <v>2.4396728866527087E-3</v>
      </c>
      <c r="BG720" s="13">
        <f t="shared" si="1054"/>
        <v>1.5867368818028248E-3</v>
      </c>
      <c r="BH720" s="13">
        <f t="shared" si="1055"/>
        <v>7.7399739095588736E-4</v>
      </c>
      <c r="BI720" s="13">
        <f t="shared" si="1056"/>
        <v>3.0203972344847223E-4</v>
      </c>
      <c r="BJ720" s="14">
        <f t="shared" si="1057"/>
        <v>0.40721681081884908</v>
      </c>
      <c r="BK720" s="14">
        <f t="shared" si="1058"/>
        <v>0.21531441487086087</v>
      </c>
      <c r="BL720" s="14">
        <f t="shared" si="1059"/>
        <v>0.34968170149205546</v>
      </c>
      <c r="BM720" s="14">
        <f t="shared" si="1060"/>
        <v>0.7263701563722561</v>
      </c>
      <c r="BN720" s="14">
        <f t="shared" si="1061"/>
        <v>0.26656617632039892</v>
      </c>
    </row>
    <row r="721" spans="1:66" x14ac:dyDescent="0.25">
      <c r="A721" t="s">
        <v>345</v>
      </c>
      <c r="B721" t="s">
        <v>229</v>
      </c>
      <c r="C721" t="s">
        <v>226</v>
      </c>
      <c r="D721" s="11">
        <v>44437</v>
      </c>
      <c r="E721" s="10">
        <f>VLOOKUP(A721,home!$A$2:$E$405,3,FALSE)</f>
        <v>1.8603000000000001</v>
      </c>
      <c r="F721" s="10">
        <f>VLOOKUP(B721,home!$B$2:$E$405,3,FALSE)</f>
        <v>1.0154000000000001</v>
      </c>
      <c r="G721" s="10">
        <f>VLOOKUP(C721,away!$B$2:$E$405,4,FALSE)</f>
        <v>1.4335</v>
      </c>
      <c r="H721" s="10">
        <f>VLOOKUP(A721,away!$A$2:$E$405,3,FALSE)</f>
        <v>1.2059</v>
      </c>
      <c r="I721" s="10">
        <f>VLOOKUP(C721,away!$B$2:$E$405,3,FALSE)</f>
        <v>1.1056999999999999</v>
      </c>
      <c r="J721" s="10">
        <f>VLOOKUP(B721,home!$B$2:$E$405,4,FALSE)</f>
        <v>1.0135000000000001</v>
      </c>
      <c r="K721" s="12">
        <f t="shared" si="1006"/>
        <v>2.7078078467700006</v>
      </c>
      <c r="L721" s="12">
        <f t="shared" si="1007"/>
        <v>1.3513640390049999</v>
      </c>
      <c r="M721" s="13">
        <f t="shared" si="1008"/>
        <v>1.7263309189533189E-2</v>
      </c>
      <c r="N721" s="13">
        <f t="shared" si="1009"/>
        <v>4.6745724084634628E-2</v>
      </c>
      <c r="O721" s="13">
        <f t="shared" si="1010"/>
        <v>2.3329015232959702E-2</v>
      </c>
      <c r="P721" s="13">
        <f t="shared" si="1011"/>
        <v>6.3170490505225149E-2</v>
      </c>
      <c r="Q721" s="13">
        <f t="shared" si="1012"/>
        <v>6.3289219239659536E-2</v>
      </c>
      <c r="R721" s="13">
        <f t="shared" si="1013"/>
        <v>1.5762996125610797E-2</v>
      </c>
      <c r="S721" s="13">
        <f t="shared" si="1014"/>
        <v>5.778890401108909E-2</v>
      </c>
      <c r="T721" s="13">
        <f t="shared" si="1015"/>
        <v>8.5526774937179265E-2</v>
      </c>
      <c r="U721" s="13">
        <f t="shared" si="1016"/>
        <v>4.2683164597534032E-2</v>
      </c>
      <c r="V721" s="13">
        <f t="shared" si="1017"/>
        <v>2.3495903441227022E-2</v>
      </c>
      <c r="W721" s="13">
        <f t="shared" si="1018"/>
        <v>5.7125014824365654E-2</v>
      </c>
      <c r="X721" s="13">
        <f t="shared" si="1019"/>
        <v>7.7196690761275263E-2</v>
      </c>
      <c r="Y721" s="13">
        <f t="shared" si="1020"/>
        <v>5.2160415912488454E-2</v>
      </c>
      <c r="Z721" s="13">
        <f t="shared" si="1021"/>
        <v>7.1005153703751905E-3</v>
      </c>
      <c r="AA721" s="13">
        <f t="shared" si="1022"/>
        <v>1.9226831236012938E-2</v>
      </c>
      <c r="AB721" s="13">
        <f t="shared" si="1023"/>
        <v>2.6031282244699198E-2</v>
      </c>
      <c r="AC721" s="13">
        <f t="shared" si="1024"/>
        <v>5.3735632641105377E-3</v>
      </c>
      <c r="AD721" s="13">
        <f t="shared" si="1025"/>
        <v>3.8670890847067485E-2</v>
      </c>
      <c r="AE721" s="13">
        <f t="shared" si="1026"/>
        <v>5.2258451247014601E-2</v>
      </c>
      <c r="AF721" s="13">
        <f t="shared" si="1027"/>
        <v>3.5310095874655764E-2</v>
      </c>
      <c r="AG721" s="13">
        <f t="shared" si="1028"/>
        <v>1.5905597926276202E-2</v>
      </c>
      <c r="AH721" s="13">
        <f t="shared" si="1029"/>
        <v>2.3988452824818241E-3</v>
      </c>
      <c r="AI721" s="13">
        <f t="shared" si="1030"/>
        <v>6.4956120790914829E-3</v>
      </c>
      <c r="AJ721" s="13">
        <f t="shared" si="1031"/>
        <v>8.7944346786689581E-3</v>
      </c>
      <c r="AK721" s="13">
        <f t="shared" si="1032"/>
        <v>7.9378797436020047E-3</v>
      </c>
      <c r="AL721" s="13">
        <f t="shared" si="1033"/>
        <v>7.8652504784084288E-4</v>
      </c>
      <c r="AM721" s="13">
        <f t="shared" si="1034"/>
        <v>2.0942668335455109E-2</v>
      </c>
      <c r="AN721" s="13">
        <f t="shared" si="1035"/>
        <v>2.8301168869342738E-2</v>
      </c>
      <c r="AO721" s="13">
        <f t="shared" si="1036"/>
        <v>1.9122590935918785E-2</v>
      </c>
      <c r="AP721" s="13">
        <f t="shared" si="1037"/>
        <v>8.6138605744678718E-3</v>
      </c>
      <c r="AQ721" s="13">
        <f t="shared" si="1038"/>
        <v>2.9101153543347066E-3</v>
      </c>
      <c r="AR721" s="13">
        <f t="shared" si="1039"/>
        <v>6.4834264997654534E-4</v>
      </c>
      <c r="AS721" s="13">
        <f t="shared" si="1040"/>
        <v>1.7555873150021455E-3</v>
      </c>
      <c r="AT721" s="13">
        <f t="shared" si="1041"/>
        <v>2.3768965536263434E-3</v>
      </c>
      <c r="AU721" s="13">
        <f t="shared" si="1042"/>
        <v>2.1453930462899946E-3</v>
      </c>
      <c r="AV721" s="13">
        <f t="shared" si="1043"/>
        <v>1.4523280312874608E-3</v>
      </c>
      <c r="AW721" s="13">
        <f t="shared" si="1044"/>
        <v>7.9946647606557542E-5</v>
      </c>
      <c r="AX721" s="13">
        <f t="shared" si="1045"/>
        <v>9.4514536085078191E-3</v>
      </c>
      <c r="AY721" s="13">
        <f t="shared" si="1046"/>
        <v>1.2772354522861507E-2</v>
      </c>
      <c r="AZ721" s="13">
        <f t="shared" si="1047"/>
        <v>8.6300502978089531E-3</v>
      </c>
      <c r="BA721" s="13">
        <f t="shared" si="1048"/>
        <v>3.8874465424211368E-3</v>
      </c>
      <c r="BB721" s="13">
        <f t="shared" si="1049"/>
        <v>1.3133388652455619E-3</v>
      </c>
      <c r="BC721" s="13">
        <f t="shared" si="1050"/>
        <v>3.5495978270409703E-4</v>
      </c>
      <c r="BD721" s="13">
        <f t="shared" si="1051"/>
        <v>1.4602449035525144E-4</v>
      </c>
      <c r="BE721" s="13">
        <f t="shared" si="1052"/>
        <v>3.9540626080454013E-4</v>
      </c>
      <c r="BF721" s="13">
        <f t="shared" si="1053"/>
        <v>5.3534208783425968E-4</v>
      </c>
      <c r="BG721" s="13">
        <f t="shared" si="1054"/>
        <v>4.8320116871461433E-4</v>
      </c>
      <c r="BH721" s="13">
        <f t="shared" si="1055"/>
        <v>3.2710397905346691E-4</v>
      </c>
      <c r="BI721" s="13">
        <f t="shared" si="1056"/>
        <v>1.7714694423813358E-4</v>
      </c>
      <c r="BJ721" s="14">
        <f t="shared" si="1057"/>
        <v>0.64048888334368526</v>
      </c>
      <c r="BK721" s="14">
        <f t="shared" si="1058"/>
        <v>0.18065104998188736</v>
      </c>
      <c r="BL721" s="14">
        <f t="shared" si="1059"/>
        <v>0.16310283374784368</v>
      </c>
      <c r="BM721" s="14">
        <f t="shared" si="1060"/>
        <v>0.74909012019091337</v>
      </c>
      <c r="BN721" s="14">
        <f t="shared" si="1061"/>
        <v>0.22956075437762299</v>
      </c>
    </row>
    <row r="722" spans="1:66" x14ac:dyDescent="0.25">
      <c r="A722" t="s">
        <v>346</v>
      </c>
      <c r="B722" t="s">
        <v>244</v>
      </c>
      <c r="C722" t="s">
        <v>239</v>
      </c>
      <c r="D722" s="11">
        <v>44437</v>
      </c>
      <c r="E722" s="10">
        <f>VLOOKUP(A722,home!$A$2:$E$405,3,FALSE)</f>
        <v>1.4510000000000001</v>
      </c>
      <c r="F722" s="10">
        <f>VLOOKUP(B722,home!$B$2:$E$405,3,FALSE)</f>
        <v>1.3784000000000001</v>
      </c>
      <c r="G722" s="10">
        <f>VLOOKUP(C722,away!$B$2:$E$405,4,FALSE)</f>
        <v>1.2060999999999999</v>
      </c>
      <c r="H722" s="10">
        <f>VLOOKUP(A722,away!$A$2:$E$405,3,FALSE)</f>
        <v>1.0980000000000001</v>
      </c>
      <c r="I722" s="10">
        <f>VLOOKUP(C722,away!$B$2:$E$405,3,FALSE)</f>
        <v>1.3661000000000001</v>
      </c>
      <c r="J722" s="10">
        <f>VLOOKUP(B722,home!$B$2:$E$405,4,FALSE)</f>
        <v>0.30359999999999998</v>
      </c>
      <c r="K722" s="12">
        <f t="shared" si="1006"/>
        <v>2.4122704362400005</v>
      </c>
      <c r="L722" s="12">
        <f t="shared" si="1007"/>
        <v>0.45539326008000003</v>
      </c>
      <c r="M722" s="13">
        <f t="shared" si="1008"/>
        <v>5.683154735154209E-2</v>
      </c>
      <c r="N722" s="13">
        <f t="shared" si="1009"/>
        <v>0.13709306152189868</v>
      </c>
      <c r="O722" s="13">
        <f t="shared" si="1010"/>
        <v>2.5880703623809644E-2</v>
      </c>
      <c r="P722" s="13">
        <f t="shared" si="1011"/>
        <v>6.2431256220805441E-2</v>
      </c>
      <c r="Q722" s="13">
        <f t="shared" si="1012"/>
        <v>0.1653527696614539</v>
      </c>
      <c r="R722" s="13">
        <f t="shared" si="1013"/>
        <v>5.8929489982054717E-3</v>
      </c>
      <c r="S722" s="13">
        <f t="shared" si="1014"/>
        <v>1.714567847853125E-2</v>
      </c>
      <c r="T722" s="13">
        <f t="shared" si="1015"/>
        <v>7.5300536839386811E-2</v>
      </c>
      <c r="U722" s="13">
        <f t="shared" si="1016"/>
        <v>1.4215386650641185E-2</v>
      </c>
      <c r="V722" s="13">
        <f t="shared" si="1017"/>
        <v>2.0927856994469285E-3</v>
      </c>
      <c r="W722" s="13">
        <f t="shared" si="1018"/>
        <v>0.13295853260157589</v>
      </c>
      <c r="X722" s="13">
        <f t="shared" si="1019"/>
        <v>6.0548419616884612E-2</v>
      </c>
      <c r="Y722" s="13">
        <f t="shared" si="1020"/>
        <v>1.3786671101012454E-2</v>
      </c>
      <c r="Z722" s="13">
        <f t="shared" si="1021"/>
        <v>8.9453641859265352E-4</v>
      </c>
      <c r="AA722" s="13">
        <f t="shared" si="1022"/>
        <v>2.1578637567110678E-3</v>
      </c>
      <c r="AB722" s="13">
        <f t="shared" si="1023"/>
        <v>2.6026754728739475E-3</v>
      </c>
      <c r="AC722" s="13">
        <f t="shared" si="1024"/>
        <v>1.4368696426785691E-4</v>
      </c>
      <c r="AD722" s="13">
        <f t="shared" si="1025"/>
        <v>8.0182984360158471E-2</v>
      </c>
      <c r="AE722" s="13">
        <f t="shared" si="1026"/>
        <v>3.6514790650716215E-2</v>
      </c>
      <c r="AF722" s="13">
        <f t="shared" si="1027"/>
        <v>8.3142947777841824E-3</v>
      </c>
      <c r="AG722" s="13">
        <f t="shared" si="1028"/>
        <v>1.2620912680404196E-3</v>
      </c>
      <c r="AH722" s="13">
        <f t="shared" si="1029"/>
        <v>1.0184146398079899E-4</v>
      </c>
      <c r="AI722" s="13">
        <f t="shared" si="1030"/>
        <v>2.4566915274428224E-4</v>
      </c>
      <c r="AJ722" s="13">
        <f t="shared" si="1031"/>
        <v>2.9631021713058059E-4</v>
      </c>
      <c r="AK722" s="13">
        <f t="shared" si="1032"/>
        <v>2.3826012557998495E-4</v>
      </c>
      <c r="AL722" s="13">
        <f t="shared" si="1033"/>
        <v>6.3137873943901224E-6</v>
      </c>
      <c r="AM722" s="13">
        <f t="shared" si="1034"/>
        <v>3.8684608532300921E-2</v>
      </c>
      <c r="AN722" s="13">
        <f t="shared" si="1035"/>
        <v>1.7616709994443099E-2</v>
      </c>
      <c r="AO722" s="13">
        <f t="shared" si="1036"/>
        <v>4.0112654981266814E-3</v>
      </c>
      <c r="AP722" s="13">
        <f t="shared" si="1037"/>
        <v>6.089010907461116E-4</v>
      </c>
      <c r="AQ722" s="13">
        <f t="shared" si="1038"/>
        <v>6.9322363195284907E-5</v>
      </c>
      <c r="AR722" s="13">
        <f t="shared" si="1039"/>
        <v>9.2755832587071927E-6</v>
      </c>
      <c r="AS722" s="13">
        <f t="shared" si="1040"/>
        <v>2.2375215273862042E-5</v>
      </c>
      <c r="AT722" s="13">
        <f t="shared" si="1041"/>
        <v>2.6987535154821561E-5</v>
      </c>
      <c r="AU722" s="13">
        <f t="shared" si="1042"/>
        <v>2.1700411066987916E-5</v>
      </c>
      <c r="AV722" s="13">
        <f t="shared" si="1043"/>
        <v>1.3086815017787571E-5</v>
      </c>
      <c r="AW722" s="13">
        <f t="shared" si="1044"/>
        <v>1.9266376633728623E-7</v>
      </c>
      <c r="AX722" s="13">
        <f t="shared" si="1045"/>
        <v>1.5552956249997859E-2</v>
      </c>
      <c r="AY722" s="13">
        <f t="shared" si="1046"/>
        <v>7.082711450568136E-3</v>
      </c>
      <c r="AZ722" s="13">
        <f t="shared" si="1047"/>
        <v>1.6127095288400847E-3</v>
      </c>
      <c r="BA722" s="13">
        <f t="shared" si="1048"/>
        <v>2.4480568330018907E-4</v>
      </c>
      <c r="BB722" s="13">
        <f t="shared" si="1049"/>
        <v>2.7870714551046271E-5</v>
      </c>
      <c r="BC722" s="13">
        <f t="shared" si="1050"/>
        <v>2.5384271120320121E-6</v>
      </c>
      <c r="BD722" s="13">
        <f t="shared" si="1051"/>
        <v>7.0400634988768969E-7</v>
      </c>
      <c r="BE722" s="13">
        <f t="shared" si="1052"/>
        <v>1.6982537047593075E-6</v>
      </c>
      <c r="BF722" s="13">
        <f t="shared" si="1053"/>
        <v>2.0483236026129662E-6</v>
      </c>
      <c r="BG722" s="13">
        <f t="shared" si="1054"/>
        <v>1.6470368234786231E-6</v>
      </c>
      <c r="BH722" s="13">
        <f t="shared" si="1055"/>
        <v>9.9327455916903095E-7</v>
      </c>
      <c r="BI722" s="13">
        <f t="shared" si="1056"/>
        <v>4.7920937083055446E-7</v>
      </c>
      <c r="BJ722" s="14">
        <f t="shared" si="1057"/>
        <v>0.79682855193209312</v>
      </c>
      <c r="BK722" s="14">
        <f t="shared" si="1058"/>
        <v>0.14573397995255608</v>
      </c>
      <c r="BL722" s="14">
        <f t="shared" si="1059"/>
        <v>5.173265512585986E-2</v>
      </c>
      <c r="BM722" s="14">
        <f t="shared" si="1060"/>
        <v>0.53462491726458472</v>
      </c>
      <c r="BN722" s="14">
        <f t="shared" si="1061"/>
        <v>0.45348228737771523</v>
      </c>
    </row>
    <row r="723" spans="1:66" x14ac:dyDescent="0.25">
      <c r="A723" t="s">
        <v>346</v>
      </c>
      <c r="B723" t="s">
        <v>245</v>
      </c>
      <c r="C723" t="s">
        <v>240</v>
      </c>
      <c r="D723" s="11">
        <v>44437</v>
      </c>
      <c r="E723" s="10">
        <f>VLOOKUP(A723,home!$A$2:$E$405,3,FALSE)</f>
        <v>1.4510000000000001</v>
      </c>
      <c r="F723" s="10">
        <f>VLOOKUP(B723,home!$B$2:$E$405,3,FALSE)</f>
        <v>1.3784000000000001</v>
      </c>
      <c r="G723" s="10">
        <f>VLOOKUP(C723,away!$B$2:$E$405,4,FALSE)</f>
        <v>0.68920000000000003</v>
      </c>
      <c r="H723" s="10">
        <f>VLOOKUP(A723,away!$A$2:$E$405,3,FALSE)</f>
        <v>1.0980000000000001</v>
      </c>
      <c r="I723" s="10">
        <f>VLOOKUP(C723,away!$B$2:$E$405,3,FALSE)</f>
        <v>1.8214999999999999</v>
      </c>
      <c r="J723" s="10">
        <f>VLOOKUP(B723,home!$B$2:$E$405,4,FALSE)</f>
        <v>1.2142999999999999</v>
      </c>
      <c r="K723" s="12">
        <f t="shared" si="1006"/>
        <v>1.3784402492800003</v>
      </c>
      <c r="L723" s="12">
        <f t="shared" si="1007"/>
        <v>2.4286085001000002</v>
      </c>
      <c r="M723" s="13">
        <f t="shared" si="1008"/>
        <v>2.2213640332865745E-2</v>
      </c>
      <c r="N723" s="13">
        <f t="shared" si="1009"/>
        <v>3.0620175917851728E-2</v>
      </c>
      <c r="O723" s="13">
        <f t="shared" si="1010"/>
        <v>5.3948235730561941E-2</v>
      </c>
      <c r="P723" s="13">
        <f t="shared" si="1011"/>
        <v>7.4364419508652024E-2</v>
      </c>
      <c r="Q723" s="13">
        <f t="shared" si="1012"/>
        <v>2.1104041462600504E-2</v>
      </c>
      <c r="R723" s="13">
        <f t="shared" si="1013"/>
        <v>6.5509571930320643E-2</v>
      </c>
      <c r="S723" s="13">
        <f t="shared" si="1014"/>
        <v>6.2237287607885779E-2</v>
      </c>
      <c r="T723" s="13">
        <f t="shared" si="1015"/>
        <v>5.1253454482534412E-2</v>
      </c>
      <c r="U723" s="13">
        <f t="shared" si="1016"/>
        <v>9.0301030661857309E-2</v>
      </c>
      <c r="V723" s="13">
        <f t="shared" si="1017"/>
        <v>2.3150139060707512E-2</v>
      </c>
      <c r="W723" s="13">
        <f t="shared" si="1018"/>
        <v>9.6968867248408332E-3</v>
      </c>
      <c r="X723" s="13">
        <f t="shared" si="1019"/>
        <v>2.35499415244553E-2</v>
      </c>
      <c r="Y723" s="13">
        <f t="shared" si="1020"/>
        <v>2.8596794081575054E-2</v>
      </c>
      <c r="Z723" s="13">
        <f t="shared" si="1021"/>
        <v>5.3032367742629691E-2</v>
      </c>
      <c r="AA723" s="13">
        <f t="shared" si="1022"/>
        <v>7.3101950211059127E-2</v>
      </c>
      <c r="AB723" s="13">
        <f t="shared" si="1023"/>
        <v>5.0383335235893265E-2</v>
      </c>
      <c r="AC723" s="13">
        <f t="shared" si="1024"/>
        <v>4.8437205332994369E-3</v>
      </c>
      <c r="AD723" s="13">
        <f t="shared" si="1025"/>
        <v>3.3416447385573823E-3</v>
      </c>
      <c r="AE723" s="13">
        <f t="shared" si="1026"/>
        <v>8.1155468163748995E-3</v>
      </c>
      <c r="AF723" s="13">
        <f t="shared" si="1027"/>
        <v>9.8547429906037914E-3</v>
      </c>
      <c r="AG723" s="13">
        <f t="shared" si="1028"/>
        <v>7.9777708644270858E-3</v>
      </c>
      <c r="AH723" s="13">
        <f t="shared" si="1029"/>
        <v>3.2198714770044885E-2</v>
      </c>
      <c r="AI723" s="13">
        <f t="shared" si="1030"/>
        <v>4.4384004414116301E-2</v>
      </c>
      <c r="AJ723" s="13">
        <f t="shared" si="1031"/>
        <v>3.0590349054319559E-2</v>
      </c>
      <c r="AK723" s="13">
        <f t="shared" si="1032"/>
        <v>1.4055656125332825E-2</v>
      </c>
      <c r="AL723" s="13">
        <f t="shared" si="1033"/>
        <v>6.4861132227485145E-4</v>
      </c>
      <c r="AM723" s="13">
        <f t="shared" si="1034"/>
        <v>9.2125152128444713E-4</v>
      </c>
      <c r="AN723" s="13">
        <f t="shared" si="1035"/>
        <v>2.2373592753214644E-3</v>
      </c>
      <c r="AO723" s="13">
        <f t="shared" si="1036"/>
        <v>2.7168348769116427E-3</v>
      </c>
      <c r="AP723" s="13">
        <f t="shared" si="1037"/>
        <v>2.1993760918119173E-3</v>
      </c>
      <c r="AQ723" s="13">
        <f t="shared" si="1038"/>
        <v>1.3353558678727854E-3</v>
      </c>
      <c r="AR723" s="13">
        <f t="shared" si="1039"/>
        <v>1.5639614476565273E-2</v>
      </c>
      <c r="AS723" s="13">
        <f t="shared" si="1040"/>
        <v>2.1558274077719739E-2</v>
      </c>
      <c r="AT723" s="13">
        <f t="shared" si="1041"/>
        <v>1.4858396346869284E-2</v>
      </c>
      <c r="AU723" s="13">
        <f t="shared" si="1042"/>
        <v>6.8271371880931821E-3</v>
      </c>
      <c r="AV723" s="13">
        <f t="shared" si="1043"/>
        <v>2.3527001718559822E-3</v>
      </c>
      <c r="AW723" s="13">
        <f t="shared" si="1044"/>
        <v>6.0315298449436586E-5</v>
      </c>
      <c r="AX723" s="13">
        <f t="shared" si="1045"/>
        <v>2.1164836277481886E-4</v>
      </c>
      <c r="AY723" s="13">
        <f t="shared" si="1046"/>
        <v>5.1401101286717345E-4</v>
      </c>
      <c r="AZ723" s="13">
        <f t="shared" si="1047"/>
        <v>6.2416575749711417E-4</v>
      </c>
      <c r="BA723" s="13">
        <f t="shared" si="1048"/>
        <v>5.0528475470961549E-4</v>
      </c>
      <c r="BB723" s="13">
        <f t="shared" si="1049"/>
        <v>3.0678471256467897E-4</v>
      </c>
      <c r="BC723" s="13">
        <f t="shared" si="1050"/>
        <v>1.4901199212706282E-4</v>
      </c>
      <c r="BD723" s="13">
        <f t="shared" si="1051"/>
        <v>6.3304167760122477E-3</v>
      </c>
      <c r="BE723" s="13">
        <f t="shared" si="1052"/>
        <v>8.7261012787726196E-3</v>
      </c>
      <c r="BF723" s="13">
        <f t="shared" si="1053"/>
        <v>6.0142046109769301E-3</v>
      </c>
      <c r="BG723" s="13">
        <f t="shared" si="1054"/>
        <v>2.7634072343919892E-3</v>
      </c>
      <c r="BH723" s="13">
        <f t="shared" si="1055"/>
        <v>9.5229793925936262E-4</v>
      </c>
      <c r="BI723" s="13">
        <f t="shared" si="1056"/>
        <v>2.6253716175630109E-4</v>
      </c>
      <c r="BJ723" s="14">
        <f t="shared" si="1057"/>
        <v>0.20583208382956369</v>
      </c>
      <c r="BK723" s="14">
        <f t="shared" si="1058"/>
        <v>0.18797182937855247</v>
      </c>
      <c r="BL723" s="14">
        <f t="shared" si="1059"/>
        <v>0.54075793539577854</v>
      </c>
      <c r="BM723" s="14">
        <f t="shared" si="1060"/>
        <v>0.71938043574925392</v>
      </c>
      <c r="BN723" s="14">
        <f t="shared" si="1061"/>
        <v>0.26776008488285258</v>
      </c>
    </row>
    <row r="724" spans="1:66" x14ac:dyDescent="0.25">
      <c r="A724" t="s">
        <v>346</v>
      </c>
      <c r="B724" t="s">
        <v>243</v>
      </c>
      <c r="C724" t="s">
        <v>236</v>
      </c>
      <c r="D724" s="11">
        <v>44437</v>
      </c>
      <c r="E724" s="10">
        <f>VLOOKUP(A724,home!$A$2:$E$405,3,FALSE)</f>
        <v>1.4510000000000001</v>
      </c>
      <c r="F724" s="10">
        <f>VLOOKUP(B724,home!$B$2:$E$405,3,FALSE)</f>
        <v>1.1486000000000001</v>
      </c>
      <c r="G724" s="10">
        <f>VLOOKUP(C724,away!$B$2:$E$405,4,FALSE)</f>
        <v>0.68920000000000003</v>
      </c>
      <c r="H724" s="10">
        <f>VLOOKUP(A724,away!$A$2:$E$405,3,FALSE)</f>
        <v>1.0980000000000001</v>
      </c>
      <c r="I724" s="10">
        <f>VLOOKUP(C724,away!$B$2:$E$405,3,FALSE)</f>
        <v>0.68310000000000004</v>
      </c>
      <c r="J724" s="10">
        <f>VLOOKUP(B724,home!$B$2:$E$405,4,FALSE)</f>
        <v>0.60719999999999996</v>
      </c>
      <c r="K724" s="12">
        <f t="shared" si="1006"/>
        <v>1.1486335391200002</v>
      </c>
      <c r="L724" s="12">
        <f t="shared" si="1007"/>
        <v>0.45542659536000007</v>
      </c>
      <c r="M724" s="13">
        <f t="shared" si="1008"/>
        <v>0.20107845283163664</v>
      </c>
      <c r="N724" s="13">
        <f t="shared" si="1009"/>
        <v>0.23096545491677684</v>
      </c>
      <c r="O724" s="13">
        <f t="shared" si="1010"/>
        <v>9.1576475173368643E-2</v>
      </c>
      <c r="P724" s="13">
        <f t="shared" si="1011"/>
        <v>0.10518781077852125</v>
      </c>
      <c r="Q724" s="13">
        <f t="shared" si="1012"/>
        <v>0.13264733394775913</v>
      </c>
      <c r="R724" s="13">
        <f t="shared" si="1013"/>
        <v>2.0853181151638426E-2</v>
      </c>
      <c r="S724" s="13">
        <f t="shared" si="1014"/>
        <v>1.3756416190503391E-2</v>
      </c>
      <c r="T724" s="13">
        <f t="shared" si="1015"/>
        <v>6.0411123683408896E-2</v>
      </c>
      <c r="U724" s="13">
        <f t="shared" si="1016"/>
        <v>2.395266326811693E-2</v>
      </c>
      <c r="V724" s="13">
        <f t="shared" si="1017"/>
        <v>7.9958139216042366E-4</v>
      </c>
      <c r="W724" s="13">
        <f t="shared" si="1018"/>
        <v>5.0787725549082369E-2</v>
      </c>
      <c r="X724" s="13">
        <f t="shared" si="1019"/>
        <v>2.313008093289667E-2</v>
      </c>
      <c r="Y724" s="13">
        <f t="shared" si="1020"/>
        <v>5.2670270048351927E-3</v>
      </c>
      <c r="Z724" s="13">
        <f t="shared" si="1021"/>
        <v>3.1656977647720051E-3</v>
      </c>
      <c r="AA724" s="13">
        <f t="shared" si="1022"/>
        <v>3.6362266273343422E-3</v>
      </c>
      <c r="AB724" s="13">
        <f t="shared" si="1023"/>
        <v>2.088345929998714E-3</v>
      </c>
      <c r="AC724" s="13">
        <f t="shared" si="1024"/>
        <v>2.6142226764041801E-5</v>
      </c>
      <c r="AD724" s="13">
        <f t="shared" si="1025"/>
        <v>1.4584121235324439E-2</v>
      </c>
      <c r="AE724" s="13">
        <f t="shared" si="1026"/>
        <v>6.6419966805212876E-3</v>
      </c>
      <c r="AF724" s="13">
        <f t="shared" si="1027"/>
        <v>1.5124709673011161E-3</v>
      </c>
      <c r="AG724" s="13">
        <f t="shared" si="1028"/>
        <v>2.2960650107293112E-4</v>
      </c>
      <c r="AH724" s="13">
        <f t="shared" si="1029"/>
        <v>3.6043573873721906E-4</v>
      </c>
      <c r="AI724" s="13">
        <f t="shared" si="1030"/>
        <v>4.1400857821106372E-4</v>
      </c>
      <c r="AJ724" s="13">
        <f t="shared" si="1031"/>
        <v>2.3777206920830678E-4</v>
      </c>
      <c r="AK724" s="13">
        <f t="shared" si="1032"/>
        <v>9.1037657786207667E-5</v>
      </c>
      <c r="AL724" s="13">
        <f t="shared" si="1033"/>
        <v>5.4701904922407037E-7</v>
      </c>
      <c r="AM724" s="13">
        <f t="shared" si="1034"/>
        <v>3.3503621578971723E-3</v>
      </c>
      <c r="AN724" s="13">
        <f t="shared" si="1035"/>
        <v>1.525844030794092E-3</v>
      </c>
      <c r="AO724" s="13">
        <f t="shared" si="1036"/>
        <v>3.4745497599746625E-4</v>
      </c>
      <c r="AP724" s="13">
        <f t="shared" si="1037"/>
        <v>5.2746745586472207E-5</v>
      </c>
      <c r="AQ724" s="13">
        <f t="shared" si="1038"/>
        <v>6.0055676896917851E-6</v>
      </c>
      <c r="AR724" s="13">
        <f t="shared" si="1039"/>
        <v>3.2830404267831643E-5</v>
      </c>
      <c r="AS724" s="13">
        <f t="shared" si="1040"/>
        <v>3.7710103444899825E-5</v>
      </c>
      <c r="AT724" s="13">
        <f t="shared" si="1041"/>
        <v>2.16575447902483E-5</v>
      </c>
      <c r="AU724" s="13">
        <f t="shared" si="1042"/>
        <v>8.292194107024275E-6</v>
      </c>
      <c r="AV724" s="13">
        <f t="shared" si="1043"/>
        <v>2.3811730660553266E-6</v>
      </c>
      <c r="AW724" s="13">
        <f t="shared" si="1044"/>
        <v>7.9487681758785178E-9</v>
      </c>
      <c r="AX724" s="13">
        <f t="shared" si="1045"/>
        <v>6.4138972379319164E-4</v>
      </c>
      <c r="AY724" s="13">
        <f t="shared" si="1046"/>
        <v>2.9210593820602407E-4</v>
      </c>
      <c r="AZ724" s="13">
        <f t="shared" si="1047"/>
        <v>6.6516406460804059E-5</v>
      </c>
      <c r="BA724" s="13">
        <f t="shared" si="1048"/>
        <v>1.0097780176675303E-5</v>
      </c>
      <c r="BB724" s="13">
        <f t="shared" si="1049"/>
        <v>1.149699411639233E-6</v>
      </c>
      <c r="BC724" s="13">
        <f t="shared" si="1050"/>
        <v>1.0472073774605026E-7</v>
      </c>
      <c r="BD724" s="13">
        <f t="shared" si="1051"/>
        <v>2.4919732066651631E-6</v>
      </c>
      <c r="BE724" s="13">
        <f t="shared" si="1052"/>
        <v>2.8623640037640219E-6</v>
      </c>
      <c r="BF724" s="13">
        <f t="shared" si="1053"/>
        <v>1.6439036479465814E-6</v>
      </c>
      <c r="BG724" s="13">
        <f t="shared" si="1054"/>
        <v>6.2941428837105338E-7</v>
      </c>
      <c r="BH724" s="13">
        <f t="shared" si="1055"/>
        <v>1.8074159040608495E-7</v>
      </c>
      <c r="BI724" s="13">
        <f t="shared" si="1056"/>
        <v>4.1521170530863764E-8</v>
      </c>
      <c r="BJ724" s="14">
        <f t="shared" si="1057"/>
        <v>0.53247071916572997</v>
      </c>
      <c r="BK724" s="14">
        <f t="shared" si="1058"/>
        <v>0.32114105637684098</v>
      </c>
      <c r="BL724" s="14">
        <f t="shared" si="1059"/>
        <v>0.14332086753198361</v>
      </c>
      <c r="BM724" s="14">
        <f t="shared" si="1060"/>
        <v>0.21749753405018768</v>
      </c>
      <c r="BN724" s="14">
        <f t="shared" si="1061"/>
        <v>0.78230870879970105</v>
      </c>
    </row>
    <row r="725" spans="1:66" x14ac:dyDescent="0.25">
      <c r="A725" t="s">
        <v>347</v>
      </c>
      <c r="B725" t="s">
        <v>257</v>
      </c>
      <c r="C725" t="s">
        <v>251</v>
      </c>
      <c r="D725" s="11">
        <v>44437</v>
      </c>
      <c r="E725" s="10">
        <f>VLOOKUP(A725,home!$A$2:$E$405,3,FALSE)</f>
        <v>1.1607000000000001</v>
      </c>
      <c r="F725" s="10">
        <f>VLOOKUP(B725,home!$B$2:$E$405,3,FALSE)</f>
        <v>0.86150000000000004</v>
      </c>
      <c r="G725" s="10">
        <f>VLOOKUP(C725,away!$B$2:$E$405,4,FALSE)</f>
        <v>0.43080000000000002</v>
      </c>
      <c r="H725" s="10">
        <f>VLOOKUP(A725,away!$A$2:$E$405,3,FALSE)</f>
        <v>0.83930000000000005</v>
      </c>
      <c r="I725" s="10">
        <f>VLOOKUP(C725,away!$B$2:$E$405,3,FALSE)</f>
        <v>1.4893000000000001</v>
      </c>
      <c r="J725" s="10">
        <f>VLOOKUP(B725,home!$B$2:$E$405,4,FALSE)</f>
        <v>1.4893000000000001</v>
      </c>
      <c r="K725" s="12">
        <f t="shared" si="1006"/>
        <v>0.43077546594000005</v>
      </c>
      <c r="L725" s="12">
        <f t="shared" si="1007"/>
        <v>1.8615795614570001</v>
      </c>
      <c r="M725" s="13">
        <f t="shared" si="1008"/>
        <v>0.10102825716120223</v>
      </c>
      <c r="N725" s="13">
        <f t="shared" si="1009"/>
        <v>4.3520494551723035E-2</v>
      </c>
      <c r="O725" s="13">
        <f t="shared" si="1010"/>
        <v>0.18807213866091588</v>
      </c>
      <c r="P725" s="13">
        <f t="shared" si="1011"/>
        <v>8.1016863161988334E-2</v>
      </c>
      <c r="Q725" s="13">
        <f t="shared" si="1012"/>
        <v>9.3737806592288624E-3</v>
      </c>
      <c r="R725" s="13">
        <f t="shared" si="1013"/>
        <v>0.17505562470533398</v>
      </c>
      <c r="S725" s="13">
        <f t="shared" si="1014"/>
        <v>1.624231749869532E-2</v>
      </c>
      <c r="T725" s="13">
        <f t="shared" si="1015"/>
        <v>1.7450038488801372E-2</v>
      </c>
      <c r="U725" s="13">
        <f t="shared" si="1016"/>
        <v>7.5409668297858029E-2</v>
      </c>
      <c r="V725" s="13">
        <f t="shared" si="1017"/>
        <v>1.447231641699889E-3</v>
      </c>
      <c r="W725" s="13">
        <f t="shared" si="1018"/>
        <v>1.3459982436995579E-3</v>
      </c>
      <c r="X725" s="13">
        <f t="shared" si="1019"/>
        <v>2.5056828202281154E-3</v>
      </c>
      <c r="Y725" s="13">
        <f t="shared" si="1020"/>
        <v>2.3322639628152973E-3</v>
      </c>
      <c r="Z725" s="13">
        <f t="shared" si="1021"/>
        <v>0.1086266576898456</v>
      </c>
      <c r="AA725" s="13">
        <f t="shared" si="1022"/>
        <v>4.6793699079848129E-2</v>
      </c>
      <c r="AB725" s="13">
        <f t="shared" si="1023"/>
        <v>1.0078788762088864E-2</v>
      </c>
      <c r="AC725" s="13">
        <f t="shared" si="1024"/>
        <v>7.253550341627039E-5</v>
      </c>
      <c r="AD725" s="13">
        <f t="shared" si="1025"/>
        <v>1.449557551460247E-4</v>
      </c>
      <c r="AE725" s="13">
        <f t="shared" si="1026"/>
        <v>2.6984667109540496E-4</v>
      </c>
      <c r="AF725" s="13">
        <f t="shared" si="1027"/>
        <v>2.5117052381920768E-4</v>
      </c>
      <c r="AG725" s="13">
        <f t="shared" si="1028"/>
        <v>1.5585797119409522E-4</v>
      </c>
      <c r="AH725" s="13">
        <f t="shared" si="1029"/>
        <v>5.0554291446200619E-2</v>
      </c>
      <c r="AI725" s="13">
        <f t="shared" si="1030"/>
        <v>2.1777548453003632E-2</v>
      </c>
      <c r="AJ725" s="13">
        <f t="shared" si="1031"/>
        <v>4.690616790936783E-3</v>
      </c>
      <c r="AK725" s="13">
        <f t="shared" si="1032"/>
        <v>6.7353421122059347E-4</v>
      </c>
      <c r="AL725" s="13">
        <f t="shared" si="1033"/>
        <v>2.3267149685795825E-6</v>
      </c>
      <c r="AM725" s="13">
        <f t="shared" si="1034"/>
        <v>1.2488676592742669E-5</v>
      </c>
      <c r="AN725" s="13">
        <f t="shared" si="1035"/>
        <v>2.3248665094696201E-5</v>
      </c>
      <c r="AO725" s="13">
        <f t="shared" si="1036"/>
        <v>2.1639619885722614E-5</v>
      </c>
      <c r="AP725" s="13">
        <f t="shared" si="1037"/>
        <v>1.3427958032319895E-5</v>
      </c>
      <c r="AQ725" s="13">
        <f t="shared" si="1038"/>
        <v>6.2493030562672682E-6</v>
      </c>
      <c r="AR725" s="13">
        <f t="shared" si="1039"/>
        <v>1.8822167140037503E-2</v>
      </c>
      <c r="AS725" s="13">
        <f t="shared" si="1040"/>
        <v>8.1081278197502136E-3</v>
      </c>
      <c r="AT725" s="13">
        <f t="shared" si="1041"/>
        <v>1.7463912697269874E-3</v>
      </c>
      <c r="AU725" s="13">
        <f t="shared" si="1042"/>
        <v>2.5076750431006375E-4</v>
      </c>
      <c r="AV725" s="13">
        <f t="shared" si="1043"/>
        <v>2.7006122127944675E-5</v>
      </c>
      <c r="AW725" s="13">
        <f t="shared" si="1044"/>
        <v>5.1829049703276891E-8</v>
      </c>
      <c r="AX725" s="13">
        <f t="shared" si="1045"/>
        <v>8.9663591303544903E-7</v>
      </c>
      <c r="AY725" s="13">
        <f t="shared" si="1046"/>
        <v>1.6691590897751281E-6</v>
      </c>
      <c r="AZ725" s="13">
        <f t="shared" si="1047"/>
        <v>1.5536362231727744E-6</v>
      </c>
      <c r="BA725" s="13">
        <f t="shared" si="1048"/>
        <v>9.6407247966589455E-7</v>
      </c>
      <c r="BB725" s="13">
        <f t="shared" si="1049"/>
        <v>4.4867440597729968E-7</v>
      </c>
      <c r="BC725" s="13">
        <f t="shared" si="1050"/>
        <v>1.670486207832403E-7</v>
      </c>
      <c r="BD725" s="13">
        <f t="shared" si="1051"/>
        <v>5.8398269417035652E-3</v>
      </c>
      <c r="BE725" s="13">
        <f t="shared" si="1052"/>
        <v>2.5156541718213189E-3</v>
      </c>
      <c r="BF725" s="13">
        <f t="shared" si="1053"/>
        <v>5.4184104900511674E-4</v>
      </c>
      <c r="BG725" s="13">
        <f t="shared" si="1054"/>
        <v>7.780394345019919E-5</v>
      </c>
      <c r="BH725" s="13">
        <f t="shared" si="1055"/>
        <v>8.3790074979322429E-6</v>
      </c>
      <c r="BI725" s="13">
        <f t="shared" si="1056"/>
        <v>7.2189417180730314E-7</v>
      </c>
      <c r="BJ725" s="14">
        <f t="shared" si="1057"/>
        <v>7.7432843097145126E-2</v>
      </c>
      <c r="BK725" s="14">
        <f t="shared" si="1058"/>
        <v>0.19981120084106038</v>
      </c>
      <c r="BL725" s="14">
        <f t="shared" si="1059"/>
        <v>0.61104459727100913</v>
      </c>
      <c r="BM725" s="14">
        <f t="shared" si="1060"/>
        <v>0.39884652266862791</v>
      </c>
      <c r="BN725" s="14">
        <f t="shared" si="1061"/>
        <v>0.5980671589003923</v>
      </c>
    </row>
    <row r="726" spans="1:66" x14ac:dyDescent="0.25">
      <c r="A726" t="s">
        <v>347</v>
      </c>
      <c r="B726" t="s">
        <v>247</v>
      </c>
      <c r="C726" t="s">
        <v>252</v>
      </c>
      <c r="D726" s="11">
        <v>44437</v>
      </c>
      <c r="E726" s="10">
        <f>VLOOKUP(A726,home!$A$2:$E$405,3,FALSE)</f>
        <v>1.1607000000000001</v>
      </c>
      <c r="F726" s="10">
        <f>VLOOKUP(B726,home!$B$2:$E$405,3,FALSE)</f>
        <v>1.9384999999999999</v>
      </c>
      <c r="G726" s="10">
        <f>VLOOKUP(C726,away!$B$2:$E$405,4,FALSE)</f>
        <v>1.2923</v>
      </c>
      <c r="H726" s="10">
        <f>VLOOKUP(A726,away!$A$2:$E$405,3,FALSE)</f>
        <v>0.83930000000000005</v>
      </c>
      <c r="I726" s="10">
        <f>VLOOKUP(C726,away!$B$2:$E$405,3,FALSE)</f>
        <v>0.59570000000000001</v>
      </c>
      <c r="J726" s="10">
        <f>VLOOKUP(B726,home!$B$2:$E$405,4,FALSE)</f>
        <v>0.89359999999999995</v>
      </c>
      <c r="K726" s="12">
        <f t="shared" si="1006"/>
        <v>2.9076969044849998</v>
      </c>
      <c r="L726" s="12">
        <f t="shared" si="1007"/>
        <v>0.44677409453600003</v>
      </c>
      <c r="M726" s="13">
        <f t="shared" si="1008"/>
        <v>3.4927842131159931E-2</v>
      </c>
      <c r="N726" s="13">
        <f t="shared" si="1009"/>
        <v>0.10155957844511448</v>
      </c>
      <c r="O726" s="13">
        <f t="shared" si="1010"/>
        <v>1.5604855042245331E-2</v>
      </c>
      <c r="P726" s="13">
        <f t="shared" si="1011"/>
        <v>4.5374188701273889E-2</v>
      </c>
      <c r="Q726" s="13">
        <f t="shared" si="1012"/>
        <v>0.1476522359328305</v>
      </c>
      <c r="R726" s="13">
        <f t="shared" si="1013"/>
        <v>3.4859224909323454E-3</v>
      </c>
      <c r="S726" s="13">
        <f t="shared" si="1014"/>
        <v>1.4736216687589851E-2</v>
      </c>
      <c r="T726" s="13">
        <f t="shared" si="1015"/>
        <v>6.5967194015106201E-2</v>
      </c>
      <c r="U726" s="13">
        <f t="shared" si="1016"/>
        <v>1.0136006036158621E-2</v>
      </c>
      <c r="V726" s="13">
        <f t="shared" si="1017"/>
        <v>2.1270642429507252E-3</v>
      </c>
      <c r="W726" s="13">
        <f t="shared" si="1018"/>
        <v>0.14310931645406003</v>
      </c>
      <c r="X726" s="13">
        <f t="shared" si="1019"/>
        <v>6.3937535278428562E-2</v>
      </c>
      <c r="Y726" s="13">
        <f t="shared" si="1020"/>
        <v>1.4282817215441735E-2</v>
      </c>
      <c r="Z726" s="13">
        <f t="shared" si="1021"/>
        <v>5.1913995483632552E-4</v>
      </c>
      <c r="AA726" s="13">
        <f t="shared" si="1022"/>
        <v>1.5095016396720663E-3</v>
      </c>
      <c r="AB726" s="13">
        <f t="shared" si="1023"/>
        <v>2.1945866224947499E-3</v>
      </c>
      <c r="AC726" s="13">
        <f t="shared" si="1024"/>
        <v>1.7270214900650183E-4</v>
      </c>
      <c r="AD726" s="13">
        <f t="shared" si="1025"/>
        <v>0.10402962911410865</v>
      </c>
      <c r="AE726" s="13">
        <f t="shared" si="1026"/>
        <v>4.64777433523718E-2</v>
      </c>
      <c r="AF726" s="13">
        <f t="shared" si="1027"/>
        <v>1.038252585116625E-2</v>
      </c>
      <c r="AG726" s="13">
        <f t="shared" si="1028"/>
        <v>1.5462145287171382E-3</v>
      </c>
      <c r="AH726" s="13">
        <f t="shared" si="1029"/>
        <v>5.7984570814864809E-5</v>
      </c>
      <c r="AI726" s="13">
        <f t="shared" si="1030"/>
        <v>1.6860155706627366E-4</v>
      </c>
      <c r="AJ726" s="13">
        <f t="shared" si="1031"/>
        <v>2.4512111278647759E-4</v>
      </c>
      <c r="AK726" s="13">
        <f t="shared" si="1032"/>
        <v>2.3757930029105311E-4</v>
      </c>
      <c r="AL726" s="13">
        <f t="shared" si="1033"/>
        <v>8.9741815354183157E-6</v>
      </c>
      <c r="AM726" s="13">
        <f t="shared" si="1034"/>
        <v>6.0497326109963251E-2</v>
      </c>
      <c r="AN726" s="13">
        <f t="shared" si="1035"/>
        <v>2.7028638094627945E-2</v>
      </c>
      <c r="AO726" s="13">
        <f t="shared" si="1036"/>
        <v>6.0378476556343166E-3</v>
      </c>
      <c r="AP726" s="13">
        <f t="shared" si="1037"/>
        <v>8.9918463976411086E-4</v>
      </c>
      <c r="AQ726" s="13">
        <f t="shared" si="1038"/>
        <v>1.0043310081282248E-4</v>
      </c>
      <c r="AR726" s="13">
        <f t="shared" si="1039"/>
        <v>5.1812008245739606E-6</v>
      </c>
      <c r="AS726" s="13">
        <f t="shared" si="1040"/>
        <v>1.5065361599128833E-5</v>
      </c>
      <c r="AT726" s="13">
        <f t="shared" si="1041"/>
        <v>2.1902752643367055E-5</v>
      </c>
      <c r="AU726" s="13">
        <f t="shared" si="1042"/>
        <v>2.1228855353606345E-5</v>
      </c>
      <c r="AV726" s="13">
        <f t="shared" si="1043"/>
        <v>1.5431769249360244E-5</v>
      </c>
      <c r="AW726" s="13">
        <f t="shared" si="1044"/>
        <v>3.2383923666466781E-7</v>
      </c>
      <c r="AX726" s="13">
        <f t="shared" si="1045"/>
        <v>2.9317981309926643E-2</v>
      </c>
      <c r="AY726" s="13">
        <f t="shared" si="1046"/>
        <v>1.3098514553365848E-2</v>
      </c>
      <c r="AZ726" s="13">
        <f t="shared" si="1047"/>
        <v>2.926038489673322E-3</v>
      </c>
      <c r="BA726" s="13">
        <f t="shared" si="1048"/>
        <v>4.3575939893376122E-4</v>
      </c>
      <c r="BB726" s="13">
        <f t="shared" si="1049"/>
        <v>4.8671502723545683E-5</v>
      </c>
      <c r="BC726" s="13">
        <f t="shared" si="1050"/>
        <v>4.349033311803717E-6</v>
      </c>
      <c r="BD726" s="13">
        <f t="shared" si="1051"/>
        <v>3.858043845013679E-7</v>
      </c>
      <c r="BE726" s="13">
        <f t="shared" si="1052"/>
        <v>1.121802214551368E-6</v>
      </c>
      <c r="BF726" s="13">
        <f t="shared" si="1053"/>
        <v>1.6309304133477157E-6</v>
      </c>
      <c r="BG726" s="13">
        <f t="shared" si="1054"/>
        <v>1.5807504381071981E-6</v>
      </c>
      <c r="BH726" s="13">
        <f t="shared" si="1055"/>
        <v>1.1490857889119017E-6</v>
      </c>
      <c r="BI726" s="13">
        <f t="shared" si="1056"/>
        <v>6.6823863828136792E-7</v>
      </c>
      <c r="BJ726" s="14">
        <f t="shared" si="1057"/>
        <v>0.83933953407608308</v>
      </c>
      <c r="BK726" s="14">
        <f t="shared" si="1058"/>
        <v>0.11044550264688216</v>
      </c>
      <c r="BL726" s="14">
        <f t="shared" si="1059"/>
        <v>3.3725504924009504E-2</v>
      </c>
      <c r="BM726" s="14">
        <f t="shared" si="1060"/>
        <v>0.6223268681441253</v>
      </c>
      <c r="BN726" s="14">
        <f t="shared" si="1061"/>
        <v>0.34860462274355647</v>
      </c>
    </row>
    <row r="727" spans="1:66" s="10" customFormat="1" x14ac:dyDescent="0.25">
      <c r="A727" t="s">
        <v>349</v>
      </c>
      <c r="B727" t="s">
        <v>279</v>
      </c>
      <c r="C727" t="s">
        <v>278</v>
      </c>
      <c r="D727" s="11">
        <v>44437</v>
      </c>
      <c r="E727" s="10">
        <f>VLOOKUP(A727,home!$A$2:$E$405,3,FALSE)</f>
        <v>1.4559</v>
      </c>
      <c r="F727" s="10">
        <f>VLOOKUP(B727,home!$B$2:$E$405,3,FALSE)</f>
        <v>1.5454000000000001</v>
      </c>
      <c r="G727" s="10">
        <f>VLOOKUP(C727,away!$B$2:$E$405,4,FALSE)</f>
        <v>0.85860000000000003</v>
      </c>
      <c r="H727" s="10">
        <f>VLOOKUP(A727,away!$A$2:$E$405,3,FALSE)</f>
        <v>1.0662</v>
      </c>
      <c r="I727" s="10">
        <f>VLOOKUP(C727,away!$B$2:$E$405,3,FALSE)</f>
        <v>1.0550999999999999</v>
      </c>
      <c r="J727" s="10">
        <f>VLOOKUP(B727,home!$B$2:$E$405,4,FALSE)</f>
        <v>1.4069</v>
      </c>
      <c r="K727" s="12">
        <f t="shared" si="1006"/>
        <v>1.9318052325960002</v>
      </c>
      <c r="L727" s="12">
        <f t="shared" si="1007"/>
        <v>1.582688806578</v>
      </c>
      <c r="M727" s="13">
        <f t="shared" si="1008"/>
        <v>2.9762857985358736E-2</v>
      </c>
      <c r="N727" s="13">
        <f t="shared" si="1009"/>
        <v>5.7496044793127657E-2</v>
      </c>
      <c r="O727" s="13">
        <f t="shared" si="1010"/>
        <v>4.7105342185197921E-2</v>
      </c>
      <c r="P727" s="13">
        <f t="shared" si="1011"/>
        <v>9.0998346516590459E-2</v>
      </c>
      <c r="Q727" s="13">
        <f t="shared" si="1012"/>
        <v>5.5535580092469027E-2</v>
      </c>
      <c r="R727" s="13">
        <f t="shared" si="1013"/>
        <v>3.7276548903269612E-2</v>
      </c>
      <c r="S727" s="13">
        <f t="shared" si="1014"/>
        <v>6.9555644427922572E-2</v>
      </c>
      <c r="T727" s="13">
        <f t="shared" si="1015"/>
        <v>8.7895540979166742E-2</v>
      </c>
      <c r="U727" s="13">
        <f t="shared" si="1016"/>
        <v>7.2011032224456942E-2</v>
      </c>
      <c r="V727" s="13">
        <f t="shared" si="1017"/>
        <v>2.3629184763515582E-2</v>
      </c>
      <c r="W727" s="13">
        <f t="shared" si="1018"/>
        <v>3.5761308072628638E-2</v>
      </c>
      <c r="X727" s="13">
        <f t="shared" si="1019"/>
        <v>5.659902199513682E-2</v>
      </c>
      <c r="Y727" s="13">
        <f t="shared" si="1020"/>
        <v>4.4789319287482539E-2</v>
      </c>
      <c r="Z727" s="13">
        <f t="shared" si="1021"/>
        <v>1.9665725565687416E-2</v>
      </c>
      <c r="AA727" s="13">
        <f t="shared" si="1022"/>
        <v>3.799035155059189E-2</v>
      </c>
      <c r="AB727" s="13">
        <f t="shared" si="1023"/>
        <v>3.6694979956797498E-2</v>
      </c>
      <c r="AC727" s="13">
        <f t="shared" si="1024"/>
        <v>4.5153105425743438E-3</v>
      </c>
      <c r="AD727" s="13">
        <f t="shared" si="1025"/>
        <v>1.7270970514795411E-2</v>
      </c>
      <c r="AE727" s="13">
        <f t="shared" si="1026"/>
        <v>2.7334571712505376E-2</v>
      </c>
      <c r="AF727" s="13">
        <f t="shared" si="1027"/>
        <v>2.163106034099295E-2</v>
      </c>
      <c r="AG727" s="13">
        <f t="shared" si="1028"/>
        <v>1.1411745692034281E-2</v>
      </c>
      <c r="AH727" s="13">
        <f t="shared" si="1029"/>
        <v>7.7811809315120719E-3</v>
      </c>
      <c r="AI727" s="13">
        <f t="shared" si="1030"/>
        <v>1.5031726039271241E-2</v>
      </c>
      <c r="AJ727" s="13">
        <f t="shared" si="1031"/>
        <v>1.451918350880687E-2</v>
      </c>
      <c r="AK727" s="13">
        <f t="shared" si="1032"/>
        <v>9.3494115584448877E-3</v>
      </c>
      <c r="AL727" s="13">
        <f t="shared" si="1033"/>
        <v>5.5221281986470678E-4</v>
      </c>
      <c r="AM727" s="13">
        <f t="shared" si="1034"/>
        <v>6.6728302424986013E-3</v>
      </c>
      <c r="AN727" s="13">
        <f t="shared" si="1035"/>
        <v>1.05610137329977E-2</v>
      </c>
      <c r="AO727" s="13">
        <f t="shared" si="1036"/>
        <v>8.3573991106660004E-3</v>
      </c>
      <c r="AP727" s="13">
        <f t="shared" si="1037"/>
        <v>4.4090540081853377E-3</v>
      </c>
      <c r="AQ727" s="13">
        <f t="shared" si="1038"/>
        <v>1.7445401065882002E-3</v>
      </c>
      <c r="AR727" s="13">
        <f t="shared" si="1039"/>
        <v>2.4630375924524646E-3</v>
      </c>
      <c r="AS727" s="13">
        <f t="shared" si="1040"/>
        <v>4.758108909180327E-3</v>
      </c>
      <c r="AT727" s="13">
        <f t="shared" si="1041"/>
        <v>4.5958698440081019E-3</v>
      </c>
      <c r="AU727" s="13">
        <f t="shared" si="1042"/>
        <v>2.9594418043283376E-3</v>
      </c>
      <c r="AV727" s="13">
        <f t="shared" si="1043"/>
        <v>1.429266290791209E-3</v>
      </c>
      <c r="AW727" s="13">
        <f t="shared" si="1044"/>
        <v>4.6898921204326265E-5</v>
      </c>
      <c r="AX727" s="13">
        <f t="shared" si="1045"/>
        <v>2.1484347297806047E-3</v>
      </c>
      <c r="AY727" s="13">
        <f t="shared" si="1046"/>
        <v>3.4003035984871938E-3</v>
      </c>
      <c r="AZ727" s="13">
        <f t="shared" si="1047"/>
        <v>2.6908112221462883E-3</v>
      </c>
      <c r="BA727" s="13">
        <f t="shared" si="1048"/>
        <v>1.4195722673017999E-3</v>
      </c>
      <c r="BB727" s="13">
        <f t="shared" si="1049"/>
        <v>5.6168528439677786E-4</v>
      </c>
      <c r="BC727" s="13">
        <f t="shared" si="1050"/>
        <v>1.7779460248687208E-4</v>
      </c>
      <c r="BD727" s="13">
        <f t="shared" si="1051"/>
        <v>6.497036712925572E-4</v>
      </c>
      <c r="BE727" s="13">
        <f t="shared" si="1052"/>
        <v>1.2551009518397939E-3</v>
      </c>
      <c r="BF727" s="13">
        <f t="shared" si="1053"/>
        <v>1.2123052931001675E-3</v>
      </c>
      <c r="BG727" s="13">
        <f t="shared" si="1054"/>
        <v>7.8064590290491029E-4</v>
      </c>
      <c r="BH727" s="13">
        <f t="shared" si="1055"/>
        <v>3.7701396000908405E-4</v>
      </c>
      <c r="BI727" s="13">
        <f t="shared" si="1056"/>
        <v>1.4566350814145755E-4</v>
      </c>
      <c r="BJ727" s="14">
        <f t="shared" si="1057"/>
        <v>0.45786860238587485</v>
      </c>
      <c r="BK727" s="14">
        <f t="shared" si="1058"/>
        <v>0.22241386065431359</v>
      </c>
      <c r="BL727" s="14">
        <f t="shared" si="1059"/>
        <v>0.29838591458639735</v>
      </c>
      <c r="BM727" s="14">
        <f t="shared" si="1060"/>
        <v>0.67680597803897735</v>
      </c>
      <c r="BN727" s="14">
        <f t="shared" si="1061"/>
        <v>0.31817472047601336</v>
      </c>
    </row>
    <row r="728" spans="1:66" x14ac:dyDescent="0.25">
      <c r="A728" t="s">
        <v>349</v>
      </c>
      <c r="B728" t="s">
        <v>285</v>
      </c>
      <c r="C728" t="s">
        <v>287</v>
      </c>
      <c r="D728" s="11">
        <v>44437</v>
      </c>
      <c r="E728" s="10">
        <f>VLOOKUP(A728,home!$A$2:$E$405,3,FALSE)</f>
        <v>1.4559</v>
      </c>
      <c r="F728" s="10">
        <f>VLOOKUP(B728,home!$B$2:$E$405,3,FALSE)</f>
        <v>1.1161000000000001</v>
      </c>
      <c r="G728" s="10">
        <f>VLOOKUP(C728,away!$B$2:$E$405,4,FALSE)</f>
        <v>1.5454000000000001</v>
      </c>
      <c r="H728" s="10">
        <f>VLOOKUP(A728,away!$A$2:$E$405,3,FALSE)</f>
        <v>1.0662</v>
      </c>
      <c r="I728" s="10">
        <f>VLOOKUP(C728,away!$B$2:$E$405,3,FALSE)</f>
        <v>0.23449999999999999</v>
      </c>
      <c r="J728" s="10">
        <f>VLOOKUP(B728,home!$B$2:$E$405,4,FALSE)</f>
        <v>0.93789999999999996</v>
      </c>
      <c r="K728" s="12">
        <f t="shared" si="1006"/>
        <v>2.5111668065460004</v>
      </c>
      <c r="L728" s="12">
        <f t="shared" si="1007"/>
        <v>0.23449741581</v>
      </c>
      <c r="M728" s="13">
        <f t="shared" si="1008"/>
        <v>6.4205639956440172E-2</v>
      </c>
      <c r="N728" s="13">
        <f t="shared" si="1009"/>
        <v>0.16123107185165617</v>
      </c>
      <c r="O728" s="13">
        <f t="shared" si="1010"/>
        <v>1.5056056650212502E-2</v>
      </c>
      <c r="P728" s="13">
        <f t="shared" si="1011"/>
        <v>3.7808269697489801E-2</v>
      </c>
      <c r="Q728" s="13">
        <f t="shared" si="1012"/>
        <v>0.20243905790885611</v>
      </c>
      <c r="R728" s="13">
        <f t="shared" si="1013"/>
        <v>1.7653031883818984E-3</v>
      </c>
      <c r="S728" s="13">
        <f t="shared" si="1014"/>
        <v>5.5659645262002505E-3</v>
      </c>
      <c r="T728" s="13">
        <f t="shared" si="1015"/>
        <v>4.7471435938637695E-2</v>
      </c>
      <c r="U728" s="13">
        <f t="shared" si="1016"/>
        <v>4.4329707701544442E-3</v>
      </c>
      <c r="V728" s="13">
        <f t="shared" si="1017"/>
        <v>3.6417618984530063E-4</v>
      </c>
      <c r="W728" s="13">
        <f t="shared" si="1018"/>
        <v>0.16945274752305434</v>
      </c>
      <c r="X728" s="13">
        <f t="shared" si="1019"/>
        <v>3.9736231396060619E-2</v>
      </c>
      <c r="Y728" s="13">
        <f t="shared" si="1020"/>
        <v>4.6590217882022016E-3</v>
      </c>
      <c r="Z728" s="13">
        <f t="shared" si="1021"/>
        <v>1.3798634526556965E-4</v>
      </c>
      <c r="AA728" s="13">
        <f t="shared" si="1022"/>
        <v>3.4650672998749439E-4</v>
      </c>
      <c r="AB728" s="13">
        <f t="shared" si="1023"/>
        <v>4.350680992946968E-4</v>
      </c>
      <c r="AC728" s="13">
        <f t="shared" si="1024"/>
        <v>1.3403097855204727E-5</v>
      </c>
      <c r="AD728" s="13">
        <f t="shared" si="1025"/>
        <v>0.10638102871447849</v>
      </c>
      <c r="AE728" s="13">
        <f t="shared" si="1026"/>
        <v>2.4946076324754613E-2</v>
      </c>
      <c r="AF728" s="13">
        <f t="shared" si="1027"/>
        <v>2.9248952163769895E-3</v>
      </c>
      <c r="AG728" s="13">
        <f t="shared" si="1028"/>
        <v>2.2862678991847837E-4</v>
      </c>
      <c r="AH728" s="13">
        <f t="shared" si="1029"/>
        <v>8.0893603454606238E-6</v>
      </c>
      <c r="AI728" s="13">
        <f t="shared" si="1030"/>
        <v>2.0313733185710207E-5</v>
      </c>
      <c r="AJ728" s="13">
        <f t="shared" si="1031"/>
        <v>2.5505586246493706E-5</v>
      </c>
      <c r="AK728" s="13">
        <f t="shared" si="1032"/>
        <v>2.1349593854563728E-5</v>
      </c>
      <c r="AL728" s="13">
        <f t="shared" si="1033"/>
        <v>3.1570306835052295E-7</v>
      </c>
      <c r="AM728" s="13">
        <f t="shared" si="1034"/>
        <v>5.3428101630803068E-2</v>
      </c>
      <c r="AN728" s="13">
        <f t="shared" si="1035"/>
        <v>1.2528751764057365E-2</v>
      </c>
      <c r="AO728" s="13">
        <f t="shared" si="1036"/>
        <v>1.4689799559982155E-3</v>
      </c>
      <c r="AP728" s="13">
        <f t="shared" si="1037"/>
        <v>1.1482400118608973E-4</v>
      </c>
      <c r="AQ728" s="13">
        <f t="shared" si="1038"/>
        <v>6.7314828877756011E-6</v>
      </c>
      <c r="AR728" s="13">
        <f t="shared" si="1039"/>
        <v>3.7938681931328102E-7</v>
      </c>
      <c r="AS728" s="13">
        <f t="shared" si="1040"/>
        <v>9.5270358750057645E-7</v>
      </c>
      <c r="AT728" s="13">
        <f t="shared" si="1041"/>
        <v>1.1961988127043704E-6</v>
      </c>
      <c r="AU728" s="13">
        <f t="shared" si="1042"/>
        <v>1.0012849174976504E-6</v>
      </c>
      <c r="AV728" s="13">
        <f t="shared" si="1043"/>
        <v>6.2859836217881246E-7</v>
      </c>
      <c r="AW728" s="13">
        <f t="shared" si="1044"/>
        <v>5.1640438963079553E-9</v>
      </c>
      <c r="AX728" s="13">
        <f t="shared" si="1045"/>
        <v>2.2361145892006495E-2</v>
      </c>
      <c r="AY728" s="13">
        <f t="shared" si="1046"/>
        <v>5.2436309262259206E-3</v>
      </c>
      <c r="AZ728" s="13">
        <f t="shared" si="1047"/>
        <v>6.1480895083068751E-4</v>
      </c>
      <c r="BA728" s="13">
        <f t="shared" si="1048"/>
        <v>4.8057036728884546E-5</v>
      </c>
      <c r="BB728" s="13">
        <f t="shared" si="1049"/>
        <v>2.8173127311024188E-6</v>
      </c>
      <c r="BC728" s="13">
        <f t="shared" si="1050"/>
        <v>1.3213051099442613E-7</v>
      </c>
      <c r="BD728" s="13">
        <f t="shared" si="1051"/>
        <v>1.4827538120223304E-8</v>
      </c>
      <c r="BE728" s="13">
        <f t="shared" si="1052"/>
        <v>3.7234421550300246E-8</v>
      </c>
      <c r="BF728" s="13">
        <f t="shared" si="1053"/>
        <v>4.6750921729027524E-8</v>
      </c>
      <c r="BG728" s="13">
        <f t="shared" si="1054"/>
        <v>3.9133120940454688E-8</v>
      </c>
      <c r="BH728" s="13">
        <f t="shared" si="1055"/>
        <v>2.4567448585555003E-8</v>
      </c>
      <c r="BI728" s="13">
        <f t="shared" si="1056"/>
        <v>1.2338592281914241E-8</v>
      </c>
      <c r="BJ728" s="14">
        <f t="shared" si="1057"/>
        <v>0.85528817453596218</v>
      </c>
      <c r="BK728" s="14">
        <f t="shared" si="1058"/>
        <v>0.11320140009712501</v>
      </c>
      <c r="BL728" s="14">
        <f t="shared" si="1059"/>
        <v>2.2115496736205668E-2</v>
      </c>
      <c r="BM728" s="14">
        <f t="shared" si="1060"/>
        <v>0.50299403269933984</v>
      </c>
      <c r="BN728" s="14">
        <f t="shared" si="1061"/>
        <v>0.48250539925303665</v>
      </c>
    </row>
    <row r="729" spans="1:66" x14ac:dyDescent="0.25">
      <c r="A729" t="s">
        <v>349</v>
      </c>
      <c r="B729" t="s">
        <v>288</v>
      </c>
      <c r="C729" t="s">
        <v>276</v>
      </c>
      <c r="D729" s="11">
        <v>44437</v>
      </c>
      <c r="E729" s="10">
        <f>VLOOKUP(A729,home!$A$2:$E$405,3,FALSE)</f>
        <v>1.4559</v>
      </c>
      <c r="F729" s="10">
        <f>VLOOKUP(B729,home!$B$2:$E$405,3,FALSE)</f>
        <v>0.68689999999999996</v>
      </c>
      <c r="G729" s="10">
        <f>VLOOKUP(C729,away!$B$2:$E$405,4,FALSE)</f>
        <v>0.5151</v>
      </c>
      <c r="H729" s="10">
        <f>VLOOKUP(A729,away!$A$2:$E$405,3,FALSE)</f>
        <v>1.0662</v>
      </c>
      <c r="I729" s="10">
        <f>VLOOKUP(C729,away!$B$2:$E$405,3,FALSE)</f>
        <v>1.0550999999999999</v>
      </c>
      <c r="J729" s="10">
        <f>VLOOKUP(B729,home!$B$2:$E$405,4,FALSE)</f>
        <v>0.82069999999999999</v>
      </c>
      <c r="K729" s="12">
        <f t="shared" si="1006"/>
        <v>0.51512972642099997</v>
      </c>
      <c r="L729" s="12">
        <f t="shared" si="1007"/>
        <v>0.92324451173399991</v>
      </c>
      <c r="M729" s="13">
        <f t="shared" si="1008"/>
        <v>0.2373132600740257</v>
      </c>
      <c r="N729" s="13">
        <f t="shared" si="1009"/>
        <v>0.12224711473800844</v>
      </c>
      <c r="O729" s="13">
        <f t="shared" si="1010"/>
        <v>0.21909816492504758</v>
      </c>
      <c r="P729" s="13">
        <f t="shared" si="1011"/>
        <v>0.11286397775718286</v>
      </c>
      <c r="Q729" s="13">
        <f t="shared" si="1012"/>
        <v>3.1486561385373438E-2</v>
      </c>
      <c r="R729" s="13">
        <f t="shared" si="1013"/>
        <v>0.10114058914902045</v>
      </c>
      <c r="S729" s="13">
        <f t="shared" si="1014"/>
        <v>1.3419264341992931E-2</v>
      </c>
      <c r="T729" s="13">
        <f t="shared" si="1015"/>
        <v>2.9069794992421717E-2</v>
      </c>
      <c r="U729" s="13">
        <f t="shared" si="1016"/>
        <v>5.210052401839365E-2</v>
      </c>
      <c r="V729" s="13">
        <f t="shared" si="1017"/>
        <v>7.0911969162148819E-4</v>
      </c>
      <c r="W729" s="13">
        <f t="shared" si="1018"/>
        <v>5.4065545841284817E-3</v>
      </c>
      <c r="X729" s="13">
        <f t="shared" si="1019"/>
        <v>4.991571847186918E-3</v>
      </c>
      <c r="Y729" s="13">
        <f t="shared" si="1020"/>
        <v>2.3042206564206332E-3</v>
      </c>
      <c r="Z729" s="13">
        <f t="shared" si="1021"/>
        <v>3.1125831281792169E-2</v>
      </c>
      <c r="AA729" s="13">
        <f t="shared" si="1022"/>
        <v>1.6033840952815799E-2</v>
      </c>
      <c r="AB729" s="13">
        <f t="shared" si="1023"/>
        <v>4.1297540517509137E-3</v>
      </c>
      <c r="AC729" s="13">
        <f t="shared" si="1024"/>
        <v>2.1078170336273773E-5</v>
      </c>
      <c r="AD729" s="13">
        <f t="shared" si="1025"/>
        <v>6.9626924595057697E-4</v>
      </c>
      <c r="AE729" s="13">
        <f t="shared" si="1026"/>
        <v>6.4282676001304066E-4</v>
      </c>
      <c r="AF729" s="13">
        <f t="shared" si="1027"/>
        <v>2.9674313908889446E-4</v>
      </c>
      <c r="AG729" s="13">
        <f t="shared" si="1028"/>
        <v>9.1322158186180278E-5</v>
      </c>
      <c r="AH729" s="13">
        <f t="shared" si="1029"/>
        <v>7.1841882260182659E-3</v>
      </c>
      <c r="AI729" s="13">
        <f t="shared" si="1030"/>
        <v>3.7007889154257573E-3</v>
      </c>
      <c r="AJ729" s="13">
        <f t="shared" si="1031"/>
        <v>9.531931907725698E-4</v>
      </c>
      <c r="AK729" s="13">
        <f t="shared" si="1032"/>
        <v>1.6367271586301133E-4</v>
      </c>
      <c r="AL729" s="13">
        <f t="shared" si="1033"/>
        <v>4.0098326528458461E-7</v>
      </c>
      <c r="AM729" s="13">
        <f t="shared" si="1034"/>
        <v>7.1733797236375358E-5</v>
      </c>
      <c r="AN729" s="13">
        <f t="shared" si="1035"/>
        <v>6.6227834604323113E-5</v>
      </c>
      <c r="AO729" s="13">
        <f t="shared" si="1036"/>
        <v>3.0572242411234198E-5</v>
      </c>
      <c r="AP729" s="13">
        <f t="shared" si="1037"/>
        <v>9.4085516725244693E-6</v>
      </c>
      <c r="AQ729" s="13">
        <f t="shared" si="1038"/>
        <v>2.17159842375599E-6</v>
      </c>
      <c r="AR729" s="13">
        <f t="shared" si="1039"/>
        <v>1.3265524701870774E-3</v>
      </c>
      <c r="AS729" s="13">
        <f t="shared" si="1040"/>
        <v>6.8334661105057064E-4</v>
      </c>
      <c r="AT729" s="13">
        <f t="shared" si="1041"/>
        <v>1.7600607640059896E-4</v>
      </c>
      <c r="AU729" s="13">
        <f t="shared" si="1042"/>
        <v>3.0221987328224726E-5</v>
      </c>
      <c r="AV729" s="13">
        <f t="shared" si="1043"/>
        <v>3.8920610160718331E-6</v>
      </c>
      <c r="AW729" s="13">
        <f t="shared" si="1044"/>
        <v>5.2973308032650471E-9</v>
      </c>
      <c r="AX729" s="13">
        <f t="shared" si="1045"/>
        <v>6.1587018909189154E-6</v>
      </c>
      <c r="AY729" s="13">
        <f t="shared" si="1046"/>
        <v>5.6859877201966952E-6</v>
      </c>
      <c r="AZ729" s="13">
        <f t="shared" si="1047"/>
        <v>2.6247784782292587E-6</v>
      </c>
      <c r="BA729" s="13">
        <f t="shared" si="1048"/>
        <v>8.0777077484756127E-7</v>
      </c>
      <c r="BB729" s="13">
        <f t="shared" si="1049"/>
        <v>1.8644248365428282E-7</v>
      </c>
      <c r="BC729" s="13">
        <f t="shared" si="1050"/>
        <v>3.4426399957574524E-8</v>
      </c>
      <c r="BD729" s="13">
        <f t="shared" si="1051"/>
        <v>2.0412204793789987E-4</v>
      </c>
      <c r="BE729" s="13">
        <f t="shared" si="1052"/>
        <v>1.0514933471074459E-4</v>
      </c>
      <c r="BF729" s="13">
        <f t="shared" si="1053"/>
        <v>2.7082774011448006E-5</v>
      </c>
      <c r="BG729" s="13">
        <f t="shared" si="1054"/>
        <v>4.6503806557463269E-6</v>
      </c>
      <c r="BH729" s="13">
        <f t="shared" si="1055"/>
        <v>5.9888732873702897E-7</v>
      </c>
      <c r="BI729" s="13">
        <f t="shared" si="1056"/>
        <v>6.1700933161861868E-8</v>
      </c>
      <c r="BJ729" s="14">
        <f t="shared" si="1057"/>
        <v>0.1974285916388743</v>
      </c>
      <c r="BK729" s="14">
        <f t="shared" si="1058"/>
        <v>0.36433278700614469</v>
      </c>
      <c r="BL729" s="14">
        <f t="shared" si="1059"/>
        <v>0.4070664004766682</v>
      </c>
      <c r="BM729" s="14">
        <f t="shared" si="1060"/>
        <v>0.17579826168443163</v>
      </c>
      <c r="BN729" s="14">
        <f t="shared" si="1061"/>
        <v>0.82414966802865841</v>
      </c>
    </row>
    <row r="730" spans="1:66" x14ac:dyDescent="0.25">
      <c r="A730" t="s">
        <v>349</v>
      </c>
      <c r="B730" t="s">
        <v>281</v>
      </c>
      <c r="C730" t="s">
        <v>283</v>
      </c>
      <c r="D730" s="11">
        <v>44437</v>
      </c>
      <c r="E730" s="10">
        <f>VLOOKUP(A730,home!$A$2:$E$405,3,FALSE)</f>
        <v>1.4559</v>
      </c>
      <c r="F730" s="10">
        <f>VLOOKUP(B730,home!$B$2:$E$405,3,FALSE)</f>
        <v>1.3736999999999999</v>
      </c>
      <c r="G730" s="10">
        <f>VLOOKUP(C730,away!$B$2:$E$405,4,FALSE)</f>
        <v>0.83950000000000002</v>
      </c>
      <c r="H730" s="10">
        <f>VLOOKUP(A730,away!$A$2:$E$405,3,FALSE)</f>
        <v>1.0662</v>
      </c>
      <c r="I730" s="10">
        <f>VLOOKUP(C730,away!$B$2:$E$405,3,FALSE)</f>
        <v>1.6674</v>
      </c>
      <c r="J730" s="10">
        <f>VLOOKUP(B730,home!$B$2:$E$405,4,FALSE)</f>
        <v>1.1463000000000001</v>
      </c>
      <c r="K730" s="12">
        <f t="shared" si="1006"/>
        <v>1.6789746722850001</v>
      </c>
      <c r="L730" s="12">
        <f t="shared" si="1007"/>
        <v>2.0378713690440002</v>
      </c>
      <c r="M730" s="13">
        <f t="shared" si="1008"/>
        <v>2.431052143868553E-2</v>
      </c>
      <c r="N730" s="13">
        <f t="shared" si="1009"/>
        <v>4.0816749765594497E-2</v>
      </c>
      <c r="O730" s="13">
        <f t="shared" si="1010"/>
        <v>4.9541715606427603E-2</v>
      </c>
      <c r="P730" s="13">
        <f t="shared" si="1011"/>
        <v>8.3179285724738442E-2</v>
      </c>
      <c r="Q730" s="13">
        <f t="shared" si="1012"/>
        <v>3.4265144530713949E-2</v>
      </c>
      <c r="R730" s="13">
        <f t="shared" si="1013"/>
        <v>5.0479821903829568E-2</v>
      </c>
      <c r="S730" s="13">
        <f t="shared" si="1014"/>
        <v>7.1150197159775302E-2</v>
      </c>
      <c r="T730" s="13">
        <f t="shared" si="1015"/>
        <v>6.9827956995296578E-2</v>
      </c>
      <c r="U730" s="13">
        <f t="shared" si="1016"/>
        <v>8.4754342437987407E-2</v>
      </c>
      <c r="V730" s="13">
        <f t="shared" si="1017"/>
        <v>2.7049205349447804E-2</v>
      </c>
      <c r="W730" s="13">
        <f t="shared" si="1018"/>
        <v>1.9176769936417867E-2</v>
      </c>
      <c r="X730" s="13">
        <f t="shared" si="1019"/>
        <v>3.9079790404169708E-2</v>
      </c>
      <c r="Y730" s="13">
        <f t="shared" si="1020"/>
        <v>3.9819792986448957E-2</v>
      </c>
      <c r="Z730" s="13">
        <f t="shared" si="1021"/>
        <v>3.4290461257418157E-2</v>
      </c>
      <c r="AA730" s="13">
        <f t="shared" si="1022"/>
        <v>5.7572815952175137E-2</v>
      </c>
      <c r="AB730" s="13">
        <f t="shared" si="1023"/>
        <v>4.8331649897913949E-2</v>
      </c>
      <c r="AC730" s="13">
        <f t="shared" si="1024"/>
        <v>5.7843616859049171E-3</v>
      </c>
      <c r="AD730" s="13">
        <f t="shared" si="1025"/>
        <v>8.0493277548705083E-3</v>
      </c>
      <c r="AE730" s="13">
        <f t="shared" si="1026"/>
        <v>1.6403494571701833E-2</v>
      </c>
      <c r="AF730" s="13">
        <f t="shared" si="1027"/>
        <v>1.671410596996992E-2</v>
      </c>
      <c r="AG730" s="13">
        <f t="shared" si="1028"/>
        <v>1.13537326717897E-2</v>
      </c>
      <c r="AH730" s="13">
        <f t="shared" si="1029"/>
        <v>1.7469887306951246E-2</v>
      </c>
      <c r="AI730" s="13">
        <f t="shared" si="1030"/>
        <v>2.9331498316044344E-2</v>
      </c>
      <c r="AJ730" s="13">
        <f t="shared" si="1031"/>
        <v>2.46234213864043E-2</v>
      </c>
      <c r="AK730" s="13">
        <f t="shared" si="1032"/>
        <v>1.3780700284257872E-2</v>
      </c>
      <c r="AL730" s="13">
        <f t="shared" si="1033"/>
        <v>7.9165570285378488E-4</v>
      </c>
      <c r="AM730" s="13">
        <f t="shared" si="1034"/>
        <v>2.7029234858696521E-3</v>
      </c>
      <c r="AN730" s="13">
        <f t="shared" si="1035"/>
        <v>5.5082103845703698E-3</v>
      </c>
      <c r="AO730" s="13">
        <f t="shared" si="1036"/>
        <v>5.6125121186933998E-3</v>
      </c>
      <c r="AP730" s="13">
        <f t="shared" si="1037"/>
        <v>3.8125259183659204E-3</v>
      </c>
      <c r="AQ730" s="13">
        <f t="shared" si="1038"/>
        <v>1.9423593531940229E-3</v>
      </c>
      <c r="AR730" s="13">
        <f t="shared" si="1039"/>
        <v>7.1202766326522319E-3</v>
      </c>
      <c r="AS730" s="13">
        <f t="shared" si="1040"/>
        <v>1.1954764125885822E-2</v>
      </c>
      <c r="AT730" s="13">
        <f t="shared" si="1041"/>
        <v>1.0035873090251815E-2</v>
      </c>
      <c r="AU730" s="13">
        <f t="shared" si="1042"/>
        <v>5.6166589109331302E-3</v>
      </c>
      <c r="AV730" s="13">
        <f t="shared" si="1043"/>
        <v>2.3575570135801445E-3</v>
      </c>
      <c r="AW730" s="13">
        <f t="shared" si="1044"/>
        <v>7.5241034204258044E-5</v>
      </c>
      <c r="AX730" s="13">
        <f t="shared" si="1045"/>
        <v>7.5635667898323793E-4</v>
      </c>
      <c r="AY730" s="13">
        <f t="shared" si="1046"/>
        <v>1.5413576208851447E-3</v>
      </c>
      <c r="AZ730" s="13">
        <f t="shared" si="1047"/>
        <v>1.5705442825298063E-3</v>
      </c>
      <c r="BA730" s="13">
        <f t="shared" si="1048"/>
        <v>1.0668557423944146E-3</v>
      </c>
      <c r="BB730" s="13">
        <f t="shared" si="1049"/>
        <v>5.4352869308143972E-4</v>
      </c>
      <c r="BC730" s="13">
        <f t="shared" si="1050"/>
        <v>2.2152831237691407E-4</v>
      </c>
      <c r="BD730" s="13">
        <f t="shared" si="1051"/>
        <v>2.4183679815591649E-3</v>
      </c>
      <c r="BE730" s="13">
        <f t="shared" si="1052"/>
        <v>4.0603785893028356E-3</v>
      </c>
      <c r="BF730" s="13">
        <f t="shared" si="1053"/>
        <v>3.4086364056638806E-3</v>
      </c>
      <c r="BG730" s="13">
        <f t="shared" si="1054"/>
        <v>1.9076713973794112E-3</v>
      </c>
      <c r="BH730" s="13">
        <f t="shared" si="1055"/>
        <v>8.0073298981064129E-4</v>
      </c>
      <c r="BI730" s="13">
        <f t="shared" si="1056"/>
        <v>2.6888208183102185E-4</v>
      </c>
      <c r="BJ730" s="14">
        <f t="shared" si="1057"/>
        <v>0.32078556817791776</v>
      </c>
      <c r="BK730" s="14">
        <f t="shared" si="1058"/>
        <v>0.21380658468229088</v>
      </c>
      <c r="BL730" s="14">
        <f t="shared" si="1059"/>
        <v>0.42583565231084153</v>
      </c>
      <c r="BM730" s="14">
        <f t="shared" si="1060"/>
        <v>0.71065891087179767</v>
      </c>
      <c r="BN730" s="14">
        <f t="shared" si="1061"/>
        <v>0.28259323896998956</v>
      </c>
    </row>
    <row r="731" spans="1:66" x14ac:dyDescent="0.25">
      <c r="A731" t="s">
        <v>349</v>
      </c>
      <c r="B731" t="s">
        <v>282</v>
      </c>
      <c r="C731" t="s">
        <v>277</v>
      </c>
      <c r="D731" s="11">
        <v>44437</v>
      </c>
      <c r="E731" s="10">
        <f>VLOOKUP(A731,home!$A$2:$E$405,3,FALSE)</f>
        <v>1.4559</v>
      </c>
      <c r="F731" s="10">
        <f>VLOOKUP(B731,home!$B$2:$E$405,3,FALSE)</f>
        <v>0.53420000000000001</v>
      </c>
      <c r="G731" s="10">
        <f>VLOOKUP(C731,away!$B$2:$E$405,4,FALSE)</f>
        <v>0.42930000000000001</v>
      </c>
      <c r="H731" s="10">
        <f>VLOOKUP(A731,away!$A$2:$E$405,3,FALSE)</f>
        <v>1.0662</v>
      </c>
      <c r="I731" s="10">
        <f>VLOOKUP(C731,away!$B$2:$E$405,3,FALSE)</f>
        <v>1.5241</v>
      </c>
      <c r="J731" s="10">
        <f>VLOOKUP(B731,home!$B$2:$E$405,4,FALSE)</f>
        <v>0.93789999999999996</v>
      </c>
      <c r="K731" s="12">
        <f t="shared" si="1006"/>
        <v>0.33388454615400004</v>
      </c>
      <c r="L731" s="12">
        <f t="shared" si="1007"/>
        <v>1.5240832044179999</v>
      </c>
      <c r="M731" s="13">
        <f t="shared" si="1008"/>
        <v>0.15598931766681468</v>
      </c>
      <c r="N731" s="13">
        <f t="shared" si="1009"/>
        <v>5.2082422534056545E-2</v>
      </c>
      <c r="O731" s="13">
        <f t="shared" si="1010"/>
        <v>0.23774069912461623</v>
      </c>
      <c r="P731" s="13">
        <f t="shared" si="1011"/>
        <v>7.9377945429557159E-2</v>
      </c>
      <c r="Q731" s="13">
        <f t="shared" si="1012"/>
        <v>8.6947580051921665E-3</v>
      </c>
      <c r="R731" s="13">
        <f t="shared" si="1013"/>
        <v>0.18116830327121036</v>
      </c>
      <c r="S731" s="13">
        <f t="shared" si="1014"/>
        <v>1.0098220690464314E-2</v>
      </c>
      <c r="T731" s="13">
        <f t="shared" si="1015"/>
        <v>1.3251534642192333E-2</v>
      </c>
      <c r="U731" s="13">
        <f t="shared" si="1016"/>
        <v>6.0489296715198308E-2</v>
      </c>
      <c r="V731" s="13">
        <f t="shared" si="1017"/>
        <v>5.7096218217784719E-4</v>
      </c>
      <c r="W731" s="13">
        <f t="shared" si="1018"/>
        <v>9.6768177682748165E-4</v>
      </c>
      <c r="X731" s="13">
        <f t="shared" si="1019"/>
        <v>1.474827543284132E-3</v>
      </c>
      <c r="Y731" s="13">
        <f t="shared" si="1020"/>
        <v>1.1238799440662034E-3</v>
      </c>
      <c r="Z731" s="13">
        <f t="shared" si="1021"/>
        <v>9.2038522729519429E-2</v>
      </c>
      <c r="AA731" s="13">
        <f t="shared" si="1022"/>
        <v>3.0730240390230208E-2</v>
      </c>
      <c r="AB731" s="13">
        <f t="shared" si="1023"/>
        <v>5.1301761829476659E-3</v>
      </c>
      <c r="AC731" s="13">
        <f t="shared" si="1024"/>
        <v>1.8159017880658305E-5</v>
      </c>
      <c r="AD731" s="13">
        <f t="shared" si="1025"/>
        <v>8.0773497719384987E-5</v>
      </c>
      <c r="AE731" s="13">
        <f t="shared" si="1026"/>
        <v>1.231055312362103E-4</v>
      </c>
      <c r="AF731" s="13">
        <f t="shared" si="1027"/>
        <v>9.3811536264031797E-5</v>
      </c>
      <c r="AG731" s="13">
        <f t="shared" si="1028"/>
        <v>4.7658862266886991E-5</v>
      </c>
      <c r="AH731" s="13">
        <f t="shared" si="1029"/>
        <v>3.5068591662876215E-2</v>
      </c>
      <c r="AI731" s="13">
        <f t="shared" si="1030"/>
        <v>1.1708860811619374E-2</v>
      </c>
      <c r="AJ731" s="13">
        <f t="shared" si="1031"/>
        <v>1.9547038390339451E-3</v>
      </c>
      <c r="AK731" s="13">
        <f t="shared" si="1032"/>
        <v>2.1754846805377678E-4</v>
      </c>
      <c r="AL731" s="13">
        <f t="shared" si="1033"/>
        <v>3.6962160023394963E-7</v>
      </c>
      <c r="AM731" s="13">
        <f t="shared" si="1034"/>
        <v>5.3938045254616043E-6</v>
      </c>
      <c r="AN731" s="13">
        <f t="shared" si="1035"/>
        <v>8.2206068851698318E-6</v>
      </c>
      <c r="AO731" s="13">
        <f t="shared" si="1036"/>
        <v>6.2644444419051549E-6</v>
      </c>
      <c r="AP731" s="13">
        <f t="shared" si="1037"/>
        <v>3.1825115196391126E-6</v>
      </c>
      <c r="AQ731" s="13">
        <f t="shared" si="1038"/>
        <v>1.212603088737194E-6</v>
      </c>
      <c r="AR731" s="13">
        <f t="shared" si="1039"/>
        <v>1.0689490311196556E-2</v>
      </c>
      <c r="AS731" s="13">
        <f t="shared" si="1040"/>
        <v>3.5690556211714418E-3</v>
      </c>
      <c r="AT731" s="13">
        <f t="shared" si="1041"/>
        <v>5.9582625813660469E-4</v>
      </c>
      <c r="AU731" s="13">
        <f t="shared" si="1042"/>
        <v>6.6312393261525434E-5</v>
      </c>
      <c r="AV731" s="13">
        <f t="shared" si="1043"/>
        <v>5.5351708321274963E-6</v>
      </c>
      <c r="AW731" s="13">
        <f t="shared" si="1044"/>
        <v>5.2246817018201869E-9</v>
      </c>
      <c r="AX731" s="13">
        <f t="shared" si="1045"/>
        <v>3.001513293378564E-7</v>
      </c>
      <c r="AY731" s="13">
        <f t="shared" si="1046"/>
        <v>4.5745559982756262E-7</v>
      </c>
      <c r="AZ731" s="13">
        <f t="shared" si="1047"/>
        <v>3.4860019823207497E-7</v>
      </c>
      <c r="BA731" s="13">
        <f t="shared" si="1048"/>
        <v>1.7709856906076359E-7</v>
      </c>
      <c r="BB731" s="13">
        <f t="shared" si="1049"/>
        <v>6.747823865799275E-8</v>
      </c>
      <c r="BC731" s="13">
        <f t="shared" si="1050"/>
        <v>2.0568490040471241E-8</v>
      </c>
      <c r="BD731" s="13">
        <f t="shared" si="1051"/>
        <v>2.7152787745139341E-3</v>
      </c>
      <c r="BE731" s="13">
        <f t="shared" si="1052"/>
        <v>9.0658962131017417E-4</v>
      </c>
      <c r="BF731" s="13">
        <f t="shared" si="1053"/>
        <v>1.5134813212953709E-4</v>
      </c>
      <c r="BG731" s="13">
        <f t="shared" si="1054"/>
        <v>1.6844267469108707E-5</v>
      </c>
      <c r="BH731" s="13">
        <f t="shared" si="1055"/>
        <v>1.4060101498049867E-6</v>
      </c>
      <c r="BI731" s="13">
        <f t="shared" si="1056"/>
        <v>9.3889012151111133E-8</v>
      </c>
      <c r="BJ731" s="14">
        <f t="shared" si="1057"/>
        <v>7.7966099195991456E-2</v>
      </c>
      <c r="BK731" s="14">
        <f t="shared" si="1058"/>
        <v>0.24605543206409472</v>
      </c>
      <c r="BL731" s="14">
        <f t="shared" si="1059"/>
        <v>0.58292620091496905</v>
      </c>
      <c r="BM731" s="14">
        <f t="shared" si="1060"/>
        <v>0.28393235664220934</v>
      </c>
      <c r="BN731" s="14">
        <f t="shared" si="1061"/>
        <v>0.71505344603144705</v>
      </c>
    </row>
    <row r="732" spans="1:66" x14ac:dyDescent="0.25">
      <c r="A732" t="s">
        <v>357</v>
      </c>
      <c r="B732" t="s">
        <v>328</v>
      </c>
      <c r="C732" t="s">
        <v>330</v>
      </c>
      <c r="D732" s="11">
        <v>44437</v>
      </c>
      <c r="E732" s="10">
        <f>VLOOKUP(A732,home!$A$2:$E$405,3,FALSE)</f>
        <v>1.9167000000000001</v>
      </c>
      <c r="F732" s="10">
        <f>VLOOKUP(B732,home!$B$2:$E$405,3,FALSE)</f>
        <v>0.86960000000000004</v>
      </c>
      <c r="G732" s="10">
        <f>VLOOKUP(C732,away!$B$2:$E$405,4,FALSE)</f>
        <v>1.2174</v>
      </c>
      <c r="H732" s="10">
        <f>VLOOKUP(A732,away!$A$2:$E$405,3,FALSE)</f>
        <v>1.5417000000000001</v>
      </c>
      <c r="I732" s="10">
        <f>VLOOKUP(C732,away!$B$2:$E$405,3,FALSE)</f>
        <v>0.64859999999999995</v>
      </c>
      <c r="J732" s="10">
        <f>VLOOKUP(B732,home!$B$2:$E$405,4,FALSE)</f>
        <v>1.7297</v>
      </c>
      <c r="K732" s="12">
        <f t="shared" si="1006"/>
        <v>2.0291164483680002</v>
      </c>
      <c r="L732" s="12">
        <f t="shared" si="1007"/>
        <v>1.7296076686140001</v>
      </c>
      <c r="M732" s="13">
        <f t="shared" si="1008"/>
        <v>2.3313466663437657E-2</v>
      </c>
      <c r="N732" s="13">
        <f t="shared" si="1009"/>
        <v>4.7305738675260389E-2</v>
      </c>
      <c r="O732" s="13">
        <f t="shared" si="1010"/>
        <v>4.0323150723058608E-2</v>
      </c>
      <c r="P732" s="13">
        <f t="shared" si="1011"/>
        <v>8.182036838218025E-2</v>
      </c>
      <c r="Q732" s="13">
        <f t="shared" si="1012"/>
        <v>4.7994426224084563E-2</v>
      </c>
      <c r="R732" s="13">
        <f t="shared" si="1013"/>
        <v>3.4871615356640177E-2</v>
      </c>
      <c r="S732" s="13">
        <f t="shared" si="1014"/>
        <v>7.1788687401590251E-2</v>
      </c>
      <c r="T732" s="13">
        <f t="shared" si="1015"/>
        <v>8.3011527647905509E-2</v>
      </c>
      <c r="U732" s="13">
        <f t="shared" si="1016"/>
        <v>7.0758568301320726E-2</v>
      </c>
      <c r="V732" s="13">
        <f t="shared" si="1017"/>
        <v>2.7994201013457353E-2</v>
      </c>
      <c r="W732" s="13">
        <f t="shared" si="1018"/>
        <v>3.2462093227091489E-2</v>
      </c>
      <c r="X732" s="13">
        <f t="shared" si="1019"/>
        <v>5.614668538484003E-2</v>
      </c>
      <c r="Y732" s="13">
        <f t="shared" si="1020"/>
        <v>4.8555868804438469E-2</v>
      </c>
      <c r="Z732" s="13">
        <f t="shared" si="1021"/>
        <v>2.0104737779267523E-2</v>
      </c>
      <c r="AA732" s="13">
        <f t="shared" si="1022"/>
        <v>4.0794854118037273E-2</v>
      </c>
      <c r="AB732" s="13">
        <f t="shared" si="1023"/>
        <v>4.1388754749841244E-2</v>
      </c>
      <c r="AC732" s="13">
        <f t="shared" si="1024"/>
        <v>6.1404848980429983E-3</v>
      </c>
      <c r="AD732" s="13">
        <f t="shared" si="1025"/>
        <v>1.6467341828886702E-2</v>
      </c>
      <c r="AE732" s="13">
        <f t="shared" si="1026"/>
        <v>2.8482040708930529E-2</v>
      </c>
      <c r="AF732" s="13">
        <f t="shared" si="1027"/>
        <v>2.4631378013971195E-2</v>
      </c>
      <c r="AG732" s="13">
        <f t="shared" si="1028"/>
        <v>1.4200873433831616E-2</v>
      </c>
      <c r="AH732" s="13">
        <f t="shared" si="1029"/>
        <v>8.6933271596236778E-3</v>
      </c>
      <c r="AI732" s="13">
        <f t="shared" si="1030"/>
        <v>1.7639773130636673E-2</v>
      </c>
      <c r="AJ732" s="13">
        <f t="shared" si="1031"/>
        <v>1.7896576902427384E-2</v>
      </c>
      <c r="AK732" s="13">
        <f t="shared" si="1032"/>
        <v>1.2104746187399413E-2</v>
      </c>
      <c r="AL732" s="13">
        <f t="shared" si="1033"/>
        <v>8.6201978222488621E-4</v>
      </c>
      <c r="AM732" s="13">
        <f t="shared" si="1034"/>
        <v>6.6828308331784766E-3</v>
      </c>
      <c r="AN732" s="13">
        <f t="shared" si="1035"/>
        <v>1.1558675457115579E-2</v>
      </c>
      <c r="AO732" s="13">
        <f t="shared" si="1036"/>
        <v>9.9959868548237709E-3</v>
      </c>
      <c r="AP732" s="13">
        <f t="shared" si="1037"/>
        <v>5.763045173155977E-3</v>
      </c>
      <c r="AQ732" s="13">
        <f t="shared" si="1038"/>
        <v>2.4919517815148694E-3</v>
      </c>
      <c r="AR732" s="13">
        <f t="shared" si="1039"/>
        <v>3.0072090642110911E-3</v>
      </c>
      <c r="AS732" s="13">
        <f t="shared" si="1040"/>
        <v>6.1019773758720667E-3</v>
      </c>
      <c r="AT732" s="13">
        <f t="shared" si="1041"/>
        <v>6.1908113304757094E-3</v>
      </c>
      <c r="AU732" s="13">
        <f t="shared" si="1042"/>
        <v>4.1872923664704152E-3</v>
      </c>
      <c r="AV732" s="13">
        <f t="shared" si="1043"/>
        <v>2.1241259537327223E-3</v>
      </c>
      <c r="AW732" s="13">
        <f t="shared" si="1044"/>
        <v>8.4036760994761055E-5</v>
      </c>
      <c r="AX732" s="13">
        <f t="shared" si="1045"/>
        <v>2.2600403275438784E-3</v>
      </c>
      <c r="AY732" s="13">
        <f t="shared" si="1046"/>
        <v>3.9089830818967875E-3</v>
      </c>
      <c r="AZ732" s="13">
        <f t="shared" si="1047"/>
        <v>3.3805035574655368E-3</v>
      </c>
      <c r="BA732" s="13">
        <f t="shared" si="1048"/>
        <v>1.9489816255897664E-3</v>
      </c>
      <c r="BB732" s="13">
        <f t="shared" si="1049"/>
        <v>8.4274339140196007E-4</v>
      </c>
      <c r="BC732" s="13">
        <f t="shared" si="1050"/>
        <v>2.9152308648851955E-4</v>
      </c>
      <c r="BD732" s="13">
        <f t="shared" si="1051"/>
        <v>8.6688197643083984E-4</v>
      </c>
      <c r="BE732" s="13">
        <f t="shared" si="1052"/>
        <v>1.7590044771695781E-3</v>
      </c>
      <c r="BF732" s="13">
        <f t="shared" si="1053"/>
        <v>1.784612458688873E-3</v>
      </c>
      <c r="BG732" s="13">
        <f t="shared" si="1054"/>
        <v>1.2070621646293501E-3</v>
      </c>
      <c r="BH732" s="13">
        <f t="shared" si="1055"/>
        <v>6.1231742311302446E-4</v>
      </c>
      <c r="BI732" s="13">
        <f t="shared" si="1056"/>
        <v>2.4849267097218916E-4</v>
      </c>
      <c r="BJ732" s="14">
        <f t="shared" si="1057"/>
        <v>0.44838323911941563</v>
      </c>
      <c r="BK732" s="14">
        <f t="shared" si="1058"/>
        <v>0.21582821122283019</v>
      </c>
      <c r="BL732" s="14">
        <f t="shared" si="1059"/>
        <v>0.31256115389075118</v>
      </c>
      <c r="BM732" s="14">
        <f t="shared" si="1060"/>
        <v>0.71742362966670048</v>
      </c>
      <c r="BN732" s="14">
        <f t="shared" si="1061"/>
        <v>0.27562876602466163</v>
      </c>
    </row>
    <row r="733" spans="1:66" x14ac:dyDescent="0.25">
      <c r="A733" t="s">
        <v>357</v>
      </c>
      <c r="B733" t="s">
        <v>335</v>
      </c>
      <c r="C733" t="s">
        <v>329</v>
      </c>
      <c r="D733" s="11">
        <v>44437</v>
      </c>
      <c r="E733" s="10">
        <f>VLOOKUP(A733,home!$A$2:$E$405,3,FALSE)</f>
        <v>1.9167000000000001</v>
      </c>
      <c r="F733" s="10">
        <f>VLOOKUP(B733,home!$B$2:$E$405,3,FALSE)</f>
        <v>2.0869</v>
      </c>
      <c r="G733" s="10">
        <f>VLOOKUP(C733,away!$B$2:$E$405,4,FALSE)</f>
        <v>0.86960000000000004</v>
      </c>
      <c r="H733" s="10">
        <f>VLOOKUP(A733,away!$A$2:$E$405,3,FALSE)</f>
        <v>1.5417000000000001</v>
      </c>
      <c r="I733" s="10">
        <f>VLOOKUP(C733,away!$B$2:$E$405,3,FALSE)</f>
        <v>1.0810999999999999</v>
      </c>
      <c r="J733" s="10">
        <f>VLOOKUP(B733,home!$B$2:$E$405,4,FALSE)</f>
        <v>0.64859999999999995</v>
      </c>
      <c r="K733" s="12">
        <f t="shared" si="1006"/>
        <v>3.4783662856080002</v>
      </c>
      <c r="L733" s="12">
        <f t="shared" si="1007"/>
        <v>1.0810422908819999</v>
      </c>
      <c r="M733" s="13">
        <f t="shared" si="1008"/>
        <v>1.0468248281128452E-2</v>
      </c>
      <c r="N733" s="13">
        <f t="shared" si="1009"/>
        <v>3.6412401890451099E-2</v>
      </c>
      <c r="O733" s="13">
        <f t="shared" si="1010"/>
        <v>1.1316619103352658E-2</v>
      </c>
      <c r="P733" s="13">
        <f t="shared" si="1011"/>
        <v>3.9363346356169324E-2</v>
      </c>
      <c r="Q733" s="13">
        <f t="shared" si="1012"/>
        <v>6.3327835556877057E-2</v>
      </c>
      <c r="R733" s="13">
        <f t="shared" si="1013"/>
        <v>6.1168719202636807E-3</v>
      </c>
      <c r="S733" s="13">
        <f t="shared" si="1014"/>
        <v>3.700411460313395E-2</v>
      </c>
      <c r="T733" s="13">
        <f t="shared" si="1015"/>
        <v>6.8460068427004958E-2</v>
      </c>
      <c r="U733" s="13">
        <f t="shared" si="1016"/>
        <v>2.1276721060827453E-2</v>
      </c>
      <c r="V733" s="13">
        <f t="shared" si="1017"/>
        <v>1.5460570124998633E-2</v>
      </c>
      <c r="W733" s="13">
        <f t="shared" si="1018"/>
        <v>7.3425802713856236E-2</v>
      </c>
      <c r="X733" s="13">
        <f t="shared" si="1019"/>
        <v>7.937639797563692E-2</v>
      </c>
      <c r="Y733" s="13">
        <f t="shared" si="1020"/>
        <v>4.2904621554771934E-2</v>
      </c>
      <c r="Z733" s="13">
        <f t="shared" si="1021"/>
        <v>2.2041990779045426E-3</v>
      </c>
      <c r="AA733" s="13">
        <f t="shared" si="1022"/>
        <v>7.6670117593514034E-3</v>
      </c>
      <c r="AB733" s="13">
        <f t="shared" si="1023"/>
        <v>1.3334337607544001E-2</v>
      </c>
      <c r="AC733" s="13">
        <f t="shared" si="1024"/>
        <v>3.6334862358924779E-3</v>
      </c>
      <c r="AD733" s="13">
        <f t="shared" si="1025"/>
        <v>6.385045916339549E-2</v>
      </c>
      <c r="AE733" s="13">
        <f t="shared" si="1026"/>
        <v>6.9025046647864657E-2</v>
      </c>
      <c r="AF733" s="13">
        <f t="shared" si="1027"/>
        <v>3.7309497278222255E-2</v>
      </c>
      <c r="AG733" s="13">
        <f t="shared" si="1028"/>
        <v>1.3444381469768379E-2</v>
      </c>
      <c r="AH733" s="13">
        <f t="shared" si="1029"/>
        <v>5.9570810518447953E-4</v>
      </c>
      <c r="AI733" s="13">
        <f t="shared" si="1030"/>
        <v>2.0720909891371177E-3</v>
      </c>
      <c r="AJ733" s="13">
        <f t="shared" si="1031"/>
        <v>3.6037457186633422E-3</v>
      </c>
      <c r="AK733" s="13">
        <f t="shared" si="1032"/>
        <v>4.1783825365675807E-3</v>
      </c>
      <c r="AL733" s="13">
        <f t="shared" si="1033"/>
        <v>5.4651427189264838E-4</v>
      </c>
      <c r="AM733" s="13">
        <f t="shared" si="1034"/>
        <v>4.4419056894909048E-2</v>
      </c>
      <c r="AN733" s="13">
        <f t="shared" si="1035"/>
        <v>4.8018879024490375E-2</v>
      </c>
      <c r="AO733" s="13">
        <f t="shared" si="1036"/>
        <v>2.5955219493110342E-2</v>
      </c>
      <c r="AP733" s="13">
        <f t="shared" si="1037"/>
        <v>9.3528966470590499E-3</v>
      </c>
      <c r="AQ733" s="13">
        <f t="shared" si="1038"/>
        <v>2.5277192044298219E-3</v>
      </c>
      <c r="AR733" s="13">
        <f t="shared" si="1039"/>
        <v>1.2879713094512106E-4</v>
      </c>
      <c r="AS733" s="13">
        <f t="shared" si="1040"/>
        <v>4.4800359796254795E-4</v>
      </c>
      <c r="AT733" s="13">
        <f t="shared" si="1041"/>
        <v>7.7916030549200397E-4</v>
      </c>
      <c r="AU733" s="13">
        <f t="shared" si="1042"/>
        <v>9.0340164590247221E-4</v>
      </c>
      <c r="AV733" s="13">
        <f t="shared" si="1043"/>
        <v>7.8559045686748413E-4</v>
      </c>
      <c r="AW733" s="13">
        <f t="shared" si="1044"/>
        <v>5.7084342616545511E-5</v>
      </c>
      <c r="AX733" s="13">
        <f t="shared" si="1045"/>
        <v>2.575095832362587E-2</v>
      </c>
      <c r="AY733" s="13">
        <f t="shared" si="1046"/>
        <v>2.7837874978579414E-2</v>
      </c>
      <c r="AZ733" s="13">
        <f t="shared" si="1047"/>
        <v>1.5046960070065096E-2</v>
      </c>
      <c r="BA733" s="13">
        <f t="shared" si="1048"/>
        <v>5.4221333949843846E-3</v>
      </c>
      <c r="BB733" s="13">
        <f t="shared" si="1049"/>
        <v>1.4653888766954283E-3</v>
      </c>
      <c r="BC733" s="13">
        <f t="shared" si="1050"/>
        <v>3.1682946965916537E-4</v>
      </c>
      <c r="BD733" s="13">
        <f t="shared" si="1051"/>
        <v>2.3205857582657088E-5</v>
      </c>
      <c r="BE733" s="13">
        <f t="shared" si="1052"/>
        <v>8.0718472644135183E-5</v>
      </c>
      <c r="BF733" s="13">
        <f t="shared" si="1053"/>
        <v>1.4038420693556573E-4</v>
      </c>
      <c r="BG733" s="13">
        <f t="shared" si="1054"/>
        <v>1.6276923081216289E-4</v>
      </c>
      <c r="BH733" s="13">
        <f t="shared" si="1055"/>
        <v>1.415427511978436E-4</v>
      </c>
      <c r="BI733" s="13">
        <f t="shared" si="1056"/>
        <v>9.8467506747756093E-5</v>
      </c>
      <c r="BJ733" s="14">
        <f t="shared" si="1057"/>
        <v>0.75365042905545709</v>
      </c>
      <c r="BK733" s="14">
        <f t="shared" si="1058"/>
        <v>0.1343141548517949</v>
      </c>
      <c r="BL733" s="14">
        <f t="shared" si="1059"/>
        <v>7.3853529963981465E-2</v>
      </c>
      <c r="BM733" s="14">
        <f t="shared" si="1060"/>
        <v>0.7692361992049328</v>
      </c>
      <c r="BN733" s="14">
        <f t="shared" si="1061"/>
        <v>0.16700532310824229</v>
      </c>
    </row>
    <row r="734" spans="1:66" x14ac:dyDescent="0.25">
      <c r="A734" t="s">
        <v>357</v>
      </c>
      <c r="B734" t="s">
        <v>334</v>
      </c>
      <c r="C734" t="s">
        <v>337</v>
      </c>
      <c r="D734" s="11">
        <v>44437</v>
      </c>
      <c r="E734" s="10">
        <f>VLOOKUP(A734,home!$A$2:$E$405,3,FALSE)</f>
        <v>1.9167000000000001</v>
      </c>
      <c r="F734" s="10">
        <f>VLOOKUP(B734,home!$B$2:$E$405,3,FALSE)</f>
        <v>0.6956</v>
      </c>
      <c r="G734" s="10">
        <f>VLOOKUP(C734,away!$B$2:$E$405,4,FALSE)</f>
        <v>1.2174</v>
      </c>
      <c r="H734" s="10">
        <f>VLOOKUP(A734,away!$A$2:$E$405,3,FALSE)</f>
        <v>1.5417000000000001</v>
      </c>
      <c r="I734" s="10">
        <f>VLOOKUP(C734,away!$B$2:$E$405,3,FALSE)</f>
        <v>0.86480000000000001</v>
      </c>
      <c r="J734" s="10">
        <f>VLOOKUP(B734,home!$B$2:$E$405,4,FALSE)</f>
        <v>0.86480000000000001</v>
      </c>
      <c r="K734" s="12">
        <f t="shared" si="1006"/>
        <v>1.6231064874479999</v>
      </c>
      <c r="L734" s="12">
        <f t="shared" si="1007"/>
        <v>1.1530051159680001</v>
      </c>
      <c r="M734" s="13">
        <f t="shared" si="1008"/>
        <v>6.228020730557416E-2</v>
      </c>
      <c r="N734" s="13">
        <f t="shared" si="1009"/>
        <v>0.10108740851728373</v>
      </c>
      <c r="O734" s="13">
        <f t="shared" si="1010"/>
        <v>7.1809397646874634E-2</v>
      </c>
      <c r="P734" s="13">
        <f t="shared" si="1011"/>
        <v>0.11655429918037534</v>
      </c>
      <c r="Q734" s="13">
        <f t="shared" si="1012"/>
        <v>8.2037814281854735E-2</v>
      </c>
      <c r="R734" s="13">
        <f t="shared" si="1013"/>
        <v>4.1398301430713463E-2</v>
      </c>
      <c r="S734" s="13">
        <f t="shared" si="1014"/>
        <v>5.4531388241752778E-2</v>
      </c>
      <c r="T734" s="13">
        <f t="shared" si="1015"/>
        <v>9.4590019569811168E-2</v>
      </c>
      <c r="U734" s="13">
        <f t="shared" si="1016"/>
        <v>6.7193851621518835E-2</v>
      </c>
      <c r="V734" s="13">
        <f t="shared" si="1017"/>
        <v>1.1339196788236186E-2</v>
      </c>
      <c r="W734" s="13">
        <f t="shared" si="1018"/>
        <v>4.4385369525644203E-2</v>
      </c>
      <c r="X734" s="13">
        <f t="shared" si="1019"/>
        <v>5.1176558137197938E-2</v>
      </c>
      <c r="Y734" s="13">
        <f t="shared" si="1020"/>
        <v>2.9503416674911506E-2</v>
      </c>
      <c r="Z734" s="13">
        <f t="shared" si="1021"/>
        <v>1.5910817780665994E-2</v>
      </c>
      <c r="AA734" s="13">
        <f t="shared" si="1022"/>
        <v>2.5824951560401963E-2</v>
      </c>
      <c r="AB734" s="13">
        <f t="shared" si="1023"/>
        <v>2.095832320785939E-2</v>
      </c>
      <c r="AC734" s="13">
        <f t="shared" si="1024"/>
        <v>1.3262962987148569E-3</v>
      </c>
      <c r="AD734" s="13">
        <f t="shared" si="1025"/>
        <v>1.8010545306212451E-2</v>
      </c>
      <c r="AE734" s="13">
        <f t="shared" si="1026"/>
        <v>2.0766250879436409E-2</v>
      </c>
      <c r="AF734" s="13">
        <f t="shared" si="1027"/>
        <v>1.1971796751732582E-2</v>
      </c>
      <c r="AG734" s="13">
        <f t="shared" si="1028"/>
        <v>4.6011809673589159E-3</v>
      </c>
      <c r="AH734" s="13">
        <f t="shared" si="1029"/>
        <v>4.5863135750856326E-3</v>
      </c>
      <c r="AI734" s="13">
        <f t="shared" si="1030"/>
        <v>7.4440753171923198E-3</v>
      </c>
      <c r="AJ734" s="13">
        <f t="shared" si="1031"/>
        <v>6.0412634701931924E-3</v>
      </c>
      <c r="AK734" s="13">
        <f t="shared" si="1032"/>
        <v>3.2685379769510628E-3</v>
      </c>
      <c r="AL734" s="13">
        <f t="shared" si="1033"/>
        <v>9.9283892774326354E-5</v>
      </c>
      <c r="AM734" s="13">
        <f t="shared" si="1034"/>
        <v>5.846606585797917E-3</v>
      </c>
      <c r="AN734" s="13">
        <f t="shared" si="1035"/>
        <v>6.7411673044772006E-3</v>
      </c>
      <c r="AO734" s="13">
        <f t="shared" si="1036"/>
        <v>3.8863001948292136E-3</v>
      </c>
      <c r="AP734" s="13">
        <f t="shared" si="1037"/>
        <v>1.4936413356085056E-3</v>
      </c>
      <c r="AQ734" s="13">
        <f t="shared" si="1038"/>
        <v>4.3054402534447136E-4</v>
      </c>
      <c r="AR734" s="13">
        <f t="shared" si="1039"/>
        <v>1.0576086031014449E-3</v>
      </c>
      <c r="AS734" s="13">
        <f t="shared" si="1040"/>
        <v>1.7166113848747719E-3</v>
      </c>
      <c r="AT734" s="13">
        <f t="shared" si="1041"/>
        <v>1.3931215376086689E-3</v>
      </c>
      <c r="AU734" s="13">
        <f t="shared" si="1042"/>
        <v>7.537282018320546E-4</v>
      </c>
      <c r="AV734" s="13">
        <f t="shared" si="1043"/>
        <v>3.058452835415306E-4</v>
      </c>
      <c r="AW734" s="13">
        <f t="shared" si="1044"/>
        <v>5.1612458180930675E-6</v>
      </c>
      <c r="AX734" s="13">
        <f t="shared" si="1045"/>
        <v>1.5816108464941317E-3</v>
      </c>
      <c r="AY734" s="13">
        <f t="shared" si="1046"/>
        <v>1.8236053974782134E-3</v>
      </c>
      <c r="AZ734" s="13">
        <f t="shared" si="1047"/>
        <v>1.0513131763996192E-3</v>
      </c>
      <c r="BA734" s="13">
        <f t="shared" si="1048"/>
        <v>4.0405649029110971E-4</v>
      </c>
      <c r="BB734" s="13">
        <f t="shared" si="1049"/>
        <v>1.1646980011143113E-4</v>
      </c>
      <c r="BC734" s="13">
        <f t="shared" si="1050"/>
        <v>2.6858055076850093E-5</v>
      </c>
      <c r="BD734" s="13">
        <f t="shared" si="1051"/>
        <v>2.0323802167795553E-4</v>
      </c>
      <c r="BE734" s="13">
        <f t="shared" si="1052"/>
        <v>3.2987695148158682E-4</v>
      </c>
      <c r="BF734" s="13">
        <f t="shared" si="1053"/>
        <v>2.6771271000466642E-4</v>
      </c>
      <c r="BG734" s="13">
        <f t="shared" si="1054"/>
        <v>1.4484207879361972E-4</v>
      </c>
      <c r="BH734" s="13">
        <f t="shared" si="1055"/>
        <v>5.8773529436344593E-5</v>
      </c>
      <c r="BI734" s="13">
        <f t="shared" si="1056"/>
        <v>1.9079139383669399E-5</v>
      </c>
      <c r="BJ734" s="14">
        <f t="shared" si="1057"/>
        <v>0.48153253382335237</v>
      </c>
      <c r="BK734" s="14">
        <f t="shared" si="1058"/>
        <v>0.24795427710490589</v>
      </c>
      <c r="BL734" s="14">
        <f t="shared" si="1059"/>
        <v>0.25477545324852674</v>
      </c>
      <c r="BM734" s="14">
        <f t="shared" si="1060"/>
        <v>0.5231872094431147</v>
      </c>
      <c r="BN734" s="14">
        <f t="shared" si="1061"/>
        <v>0.47516742836267611</v>
      </c>
    </row>
    <row r="735" spans="1:66" x14ac:dyDescent="0.25">
      <c r="A735" t="s">
        <v>290</v>
      </c>
      <c r="B735" t="s">
        <v>302</v>
      </c>
      <c r="C735" t="s">
        <v>303</v>
      </c>
      <c r="D735" s="11">
        <v>44437</v>
      </c>
      <c r="E735" s="10">
        <f>VLOOKUP(A735,home!$A$2:$E$405,3,FALSE)</f>
        <v>1.5758000000000001</v>
      </c>
      <c r="F735" s="10">
        <f>VLOOKUP(B735,home!$B$2:$E$405,3,FALSE)</f>
        <v>1.2162999999999999</v>
      </c>
      <c r="G735" s="10">
        <f>VLOOKUP(C735,away!$B$2:$E$405,4,FALSE)</f>
        <v>1.3327</v>
      </c>
      <c r="H735" s="10">
        <f>VLOOKUP(A735,away!$A$2:$E$405,3,FALSE)</f>
        <v>1.1246</v>
      </c>
      <c r="I735" s="10">
        <f>VLOOKUP(C735,away!$B$2:$E$405,3,FALSE)</f>
        <v>1.3338000000000001</v>
      </c>
      <c r="J735" s="10">
        <f>VLOOKUP(B735,home!$B$2:$E$405,4,FALSE)</f>
        <v>1.2597</v>
      </c>
      <c r="K735" s="12">
        <f t="shared" si="1006"/>
        <v>2.554313511158</v>
      </c>
      <c r="L735" s="12">
        <f t="shared" si="1007"/>
        <v>1.8895392673560003</v>
      </c>
      <c r="M735" s="13">
        <f t="shared" si="1008"/>
        <v>1.1750578817822264E-2</v>
      </c>
      <c r="N735" s="13">
        <f t="shared" si="1009"/>
        <v>3.0014662238290409E-2</v>
      </c>
      <c r="O735" s="13">
        <f t="shared" si="1010"/>
        <v>2.2203180090436817E-2</v>
      </c>
      <c r="P735" s="13">
        <f t="shared" si="1011"/>
        <v>5.6713882895677067E-2</v>
      </c>
      <c r="Q735" s="13">
        <f t="shared" si="1012"/>
        <v>3.8333428644054507E-2</v>
      </c>
      <c r="R735" s="13">
        <f t="shared" si="1013"/>
        <v>2.0976890320528661E-2</v>
      </c>
      <c r="S735" s="13">
        <f t="shared" si="1014"/>
        <v>6.8432044135266698E-2</v>
      </c>
      <c r="T735" s="13">
        <f t="shared" si="1015"/>
        <v>7.2432518675330265E-2</v>
      </c>
      <c r="U735" s="13">
        <f t="shared" si="1016"/>
        <v>5.3581554367805831E-2</v>
      </c>
      <c r="V735" s="13">
        <f t="shared" si="1017"/>
        <v>3.6698399642642689E-2</v>
      </c>
      <c r="W735" s="13">
        <f t="shared" si="1018"/>
        <v>3.2638531571506507E-2</v>
      </c>
      <c r="X735" s="13">
        <f t="shared" si="1019"/>
        <v>6.167178703320008E-2</v>
      </c>
      <c r="Y735" s="13">
        <f t="shared" si="1020"/>
        <v>5.826563164362409E-2</v>
      </c>
      <c r="Z735" s="13">
        <f t="shared" si="1021"/>
        <v>1.3212219322552968E-2</v>
      </c>
      <c r="AA735" s="13">
        <f t="shared" si="1022"/>
        <v>3.3748150327979842E-2</v>
      </c>
      <c r="AB735" s="13">
        <f t="shared" si="1023"/>
        <v>4.3101678179675106E-2</v>
      </c>
      <c r="AC735" s="13">
        <f t="shared" si="1024"/>
        <v>1.1070245836713835E-2</v>
      </c>
      <c r="AD735" s="13">
        <f t="shared" si="1025"/>
        <v>2.084226054436401E-2</v>
      </c>
      <c r="AE735" s="13">
        <f t="shared" si="1026"/>
        <v>3.9382269719040443E-2</v>
      </c>
      <c r="AF735" s="13">
        <f t="shared" si="1027"/>
        <v>3.7207172535866043E-2</v>
      </c>
      <c r="AG735" s="13">
        <f t="shared" si="1028"/>
        <v>2.3434804511269541E-2</v>
      </c>
      <c r="AH735" s="13">
        <f t="shared" si="1029"/>
        <v>6.2412518047208817E-3</v>
      </c>
      <c r="AI735" s="13">
        <f t="shared" si="1030"/>
        <v>1.59421138113378E-2</v>
      </c>
      <c r="AJ735" s="13">
        <f t="shared" si="1031"/>
        <v>2.0360578352359351E-2</v>
      </c>
      <c r="AK735" s="13">
        <f t="shared" si="1032"/>
        <v>1.7335766793474192E-2</v>
      </c>
      <c r="AL735" s="13">
        <f t="shared" si="1033"/>
        <v>2.1372108923093931E-3</v>
      </c>
      <c r="AM735" s="13">
        <f t="shared" si="1034"/>
        <v>1.0647533542308853E-2</v>
      </c>
      <c r="AN735" s="13">
        <f t="shared" si="1035"/>
        <v>2.0118932728682707E-2</v>
      </c>
      <c r="AO735" s="13">
        <f t="shared" si="1036"/>
        <v>1.9007756704069893E-2</v>
      </c>
      <c r="AP735" s="13">
        <f t="shared" si="1037"/>
        <v>1.1971967558896443E-2</v>
      </c>
      <c r="AQ735" s="13">
        <f t="shared" si="1038"/>
        <v>5.6553757025117474E-3</v>
      </c>
      <c r="AR735" s="13">
        <f t="shared" si="1039"/>
        <v>2.3586180724953199E-3</v>
      </c>
      <c r="AS735" s="13">
        <f t="shared" si="1040"/>
        <v>6.0246500102362349E-3</v>
      </c>
      <c r="AT735" s="13">
        <f t="shared" si="1041"/>
        <v>7.6944224605723002E-3</v>
      </c>
      <c r="AU735" s="13">
        <f t="shared" si="1042"/>
        <v>6.5513224171991364E-3</v>
      </c>
      <c r="AV735" s="13">
        <f t="shared" si="1043"/>
        <v>4.1835328415510114E-3</v>
      </c>
      <c r="AW735" s="13">
        <f t="shared" si="1044"/>
        <v>2.8653323321580697E-4</v>
      </c>
      <c r="AX735" s="13">
        <f t="shared" si="1045"/>
        <v>4.5328564646045823E-3</v>
      </c>
      <c r="AY735" s="13">
        <f t="shared" si="1046"/>
        <v>8.5650102831588519E-3</v>
      </c>
      <c r="AZ735" s="13">
        <f t="shared" si="1047"/>
        <v>8.091961627668294E-3</v>
      </c>
      <c r="BA735" s="13">
        <f t="shared" si="1048"/>
        <v>5.0966930818057395E-3</v>
      </c>
      <c r="BB735" s="13">
        <f t="shared" si="1049"/>
        <v>2.4076004279334029E-3</v>
      </c>
      <c r="BC735" s="13">
        <f t="shared" si="1050"/>
        <v>9.0985110973665437E-4</v>
      </c>
      <c r="BD735" s="13">
        <f t="shared" si="1051"/>
        <v>7.4278357744590479E-4</v>
      </c>
      <c r="BE735" s="13">
        <f t="shared" si="1052"/>
        <v>1.8973021277363493E-3</v>
      </c>
      <c r="BF735" s="13">
        <f t="shared" si="1053"/>
        <v>2.4231522298128892E-3</v>
      </c>
      <c r="BG735" s="13">
        <f t="shared" si="1054"/>
        <v>2.0631634934012329E-3</v>
      </c>
      <c r="BH735" s="13">
        <f t="shared" si="1055"/>
        <v>1.3174915967306773E-3</v>
      </c>
      <c r="BI735" s="13">
        <f t="shared" si="1056"/>
        <v>6.7305731727325901E-4</v>
      </c>
      <c r="BJ735" s="14">
        <f t="shared" si="1057"/>
        <v>0.51122860634792311</v>
      </c>
      <c r="BK735" s="14">
        <f t="shared" si="1058"/>
        <v>0.19536737250359079</v>
      </c>
      <c r="BL735" s="14">
        <f t="shared" si="1059"/>
        <v>0.26942066019277278</v>
      </c>
      <c r="BM735" s="14">
        <f t="shared" si="1060"/>
        <v>0.80095775831008664</v>
      </c>
      <c r="BN735" s="14">
        <f t="shared" si="1061"/>
        <v>0.17999262300680971</v>
      </c>
    </row>
    <row r="736" spans="1:66" x14ac:dyDescent="0.25">
      <c r="A736" t="s">
        <v>290</v>
      </c>
      <c r="B736" t="s">
        <v>307</v>
      </c>
      <c r="C736" t="s">
        <v>306</v>
      </c>
      <c r="D736" s="11">
        <v>44437</v>
      </c>
      <c r="E736" s="10">
        <f>VLOOKUP(A736,home!$A$2:$E$405,3,FALSE)</f>
        <v>1.5758000000000001</v>
      </c>
      <c r="F736" s="10">
        <f>VLOOKUP(B736,home!$B$2:$E$405,3,FALSE)</f>
        <v>1.5</v>
      </c>
      <c r="G736" s="10">
        <f>VLOOKUP(C736,away!$B$2:$E$405,4,FALSE)</f>
        <v>0.78100000000000003</v>
      </c>
      <c r="H736" s="10">
        <f>VLOOKUP(A736,away!$A$2:$E$405,3,FALSE)</f>
        <v>1.1246</v>
      </c>
      <c r="I736" s="10">
        <f>VLOOKUP(C736,away!$B$2:$E$405,3,FALSE)</f>
        <v>1.5047999999999999</v>
      </c>
      <c r="J736" s="10">
        <f>VLOOKUP(B736,home!$B$2:$E$405,4,FALSE)</f>
        <v>0.64670000000000005</v>
      </c>
      <c r="K736" s="12">
        <f t="shared" si="1006"/>
        <v>1.8460497000000002</v>
      </c>
      <c r="L736" s="12">
        <f t="shared" si="1007"/>
        <v>1.0944091683360002</v>
      </c>
      <c r="M736" s="13">
        <f t="shared" si="1008"/>
        <v>5.2841475894229412E-2</v>
      </c>
      <c r="N736" s="13">
        <f t="shared" si="1009"/>
        <v>9.7547990722099465E-2</v>
      </c>
      <c r="O736" s="13">
        <f t="shared" si="1010"/>
        <v>5.7830195687050417E-2</v>
      </c>
      <c r="P736" s="13">
        <f t="shared" si="1011"/>
        <v>0.10675741539902074</v>
      </c>
      <c r="Q736" s="13">
        <f t="shared" si="1012"/>
        <v>9.0039219504067278E-2</v>
      </c>
      <c r="R736" s="13">
        <f t="shared" si="1013"/>
        <v>3.1644948183286489E-2</v>
      </c>
      <c r="S736" s="13">
        <f t="shared" si="1014"/>
        <v>5.3921401464506136E-2</v>
      </c>
      <c r="T736" s="13">
        <f t="shared" si="1015"/>
        <v>9.8539747335068845E-2</v>
      </c>
      <c r="U736" s="13">
        <f t="shared" si="1016"/>
        <v>5.8418147100271586E-2</v>
      </c>
      <c r="V736" s="13">
        <f t="shared" si="1017"/>
        <v>1.2104358382263985E-2</v>
      </c>
      <c r="W736" s="13">
        <f t="shared" si="1018"/>
        <v>5.5405624717905839E-2</v>
      </c>
      <c r="X736" s="13">
        <f t="shared" si="1019"/>
        <v>6.0636423668659872E-2</v>
      </c>
      <c r="Y736" s="13">
        <f t="shared" si="1020"/>
        <v>3.3180528999043703E-2</v>
      </c>
      <c r="Z736" s="13">
        <f t="shared" si="1021"/>
        <v>1.1544173807768798E-2</v>
      </c>
      <c r="AA736" s="13">
        <f t="shared" si="1022"/>
        <v>2.1311118594579452E-2</v>
      </c>
      <c r="AB736" s="13">
        <f t="shared" si="1023"/>
        <v>1.9670692044093916E-2</v>
      </c>
      <c r="AC736" s="13">
        <f t="shared" si="1024"/>
        <v>1.528427710058405E-3</v>
      </c>
      <c r="AD736" s="13">
        <f t="shared" si="1025"/>
        <v>2.5570384222200686E-2</v>
      </c>
      <c r="AE736" s="13">
        <f t="shared" si="1026"/>
        <v>2.7984462930650635E-2</v>
      </c>
      <c r="AF736" s="13">
        <f t="shared" si="1027"/>
        <v>1.5313226401131492E-2</v>
      </c>
      <c r="AG736" s="13">
        <f t="shared" si="1028"/>
        <v>5.5863117900677326E-3</v>
      </c>
      <c r="AH736" s="13">
        <f t="shared" si="1029"/>
        <v>3.1585124140216217E-3</v>
      </c>
      <c r="AI736" s="13">
        <f t="shared" si="1030"/>
        <v>5.8307708943508918E-3</v>
      </c>
      <c r="AJ736" s="13">
        <f t="shared" si="1031"/>
        <v>5.3819464301425989E-3</v>
      </c>
      <c r="AK736" s="13">
        <f t="shared" si="1032"/>
        <v>3.3117801975936054E-3</v>
      </c>
      <c r="AL736" s="13">
        <f t="shared" si="1033"/>
        <v>1.2351736145802718E-4</v>
      </c>
      <c r="AM736" s="13">
        <f t="shared" si="1034"/>
        <v>9.4408400244556569E-3</v>
      </c>
      <c r="AN736" s="13">
        <f t="shared" si="1035"/>
        <v>1.0332141879557739E-2</v>
      </c>
      <c r="AO736" s="13">
        <f t="shared" si="1036"/>
        <v>5.6537954007681709E-3</v>
      </c>
      <c r="AP736" s="13">
        <f t="shared" si="1037"/>
        <v>2.0625218408321993E-3</v>
      </c>
      <c r="AQ736" s="13">
        <f t="shared" si="1038"/>
        <v>5.6431070312500076E-4</v>
      </c>
      <c r="AR736" s="13">
        <f t="shared" si="1039"/>
        <v>6.9134098884166733E-4</v>
      </c>
      <c r="AS736" s="13">
        <f t="shared" si="1040"/>
        <v>1.2762498250488636E-3</v>
      </c>
      <c r="AT736" s="13">
        <f t="shared" si="1041"/>
        <v>1.178010303328254E-3</v>
      </c>
      <c r="AU736" s="13">
        <f t="shared" si="1042"/>
        <v>7.2488852235201063E-4</v>
      </c>
      <c r="AV736" s="13">
        <f t="shared" si="1043"/>
        <v>3.3454505980534335E-4</v>
      </c>
      <c r="AW736" s="13">
        <f t="shared" si="1044"/>
        <v>6.9318413881719655E-6</v>
      </c>
      <c r="AX736" s="13">
        <f t="shared" si="1045"/>
        <v>2.9047099824823911E-3</v>
      </c>
      <c r="AY736" s="13">
        <f t="shared" si="1046"/>
        <v>3.1789412361858315E-3</v>
      </c>
      <c r="AZ736" s="13">
        <f t="shared" si="1047"/>
        <v>1.739531217241576E-3</v>
      </c>
      <c r="BA736" s="13">
        <f t="shared" si="1048"/>
        <v>6.3458630425195449E-4</v>
      </c>
      <c r="BB736" s="13">
        <f t="shared" si="1049"/>
        <v>1.7362426736844936E-4</v>
      </c>
      <c r="BC736" s="13">
        <f t="shared" si="1050"/>
        <v>3.8003198010730413E-5</v>
      </c>
      <c r="BD736" s="13">
        <f t="shared" si="1051"/>
        <v>1.2610165277246612E-4</v>
      </c>
      <c r="BE736" s="13">
        <f t="shared" si="1052"/>
        <v>2.3278991827011531E-4</v>
      </c>
      <c r="BF736" s="13">
        <f t="shared" si="1053"/>
        <v>2.1487087939278551E-4</v>
      </c>
      <c r="BG736" s="13">
        <f t="shared" si="1054"/>
        <v>1.322207741472626E-4</v>
      </c>
      <c r="BH736" s="13">
        <f t="shared" si="1055"/>
        <v>6.1021530112080518E-5</v>
      </c>
      <c r="BI736" s="13">
        <f t="shared" si="1056"/>
        <v>2.252975547138943E-5</v>
      </c>
      <c r="BJ736" s="14">
        <f t="shared" si="1057"/>
        <v>0.54652692634517541</v>
      </c>
      <c r="BK736" s="14">
        <f t="shared" si="1058"/>
        <v>0.23045553744772254</v>
      </c>
      <c r="BL736" s="14">
        <f t="shared" si="1059"/>
        <v>0.2115526807549328</v>
      </c>
      <c r="BM736" s="14">
        <f t="shared" si="1060"/>
        <v>0.560246063571048</v>
      </c>
      <c r="BN736" s="14">
        <f t="shared" si="1061"/>
        <v>0.43666124538975382</v>
      </c>
    </row>
    <row r="737" spans="1:66" x14ac:dyDescent="0.25">
      <c r="A737" t="s">
        <v>290</v>
      </c>
      <c r="B737" t="s">
        <v>297</v>
      </c>
      <c r="C737" t="s">
        <v>310</v>
      </c>
      <c r="D737" s="11">
        <v>44437</v>
      </c>
      <c r="E737" s="10">
        <f>VLOOKUP(A737,home!$A$2:$E$405,3,FALSE)</f>
        <v>1.5758000000000001</v>
      </c>
      <c r="F737" s="10">
        <f>VLOOKUP(B737,home!$B$2:$E$405,3,FALSE)</f>
        <v>1.1423000000000001</v>
      </c>
      <c r="G737" s="10">
        <f>VLOOKUP(C737,away!$B$2:$E$405,4,FALSE)</f>
        <v>0.86539999999999995</v>
      </c>
      <c r="H737" s="10">
        <f>VLOOKUP(A737,away!$A$2:$E$405,3,FALSE)</f>
        <v>1.1246</v>
      </c>
      <c r="I737" s="10">
        <f>VLOOKUP(C737,away!$B$2:$E$405,3,FALSE)</f>
        <v>1.0508999999999999</v>
      </c>
      <c r="J737" s="10">
        <f>VLOOKUP(B737,home!$B$2:$E$405,4,FALSE)</f>
        <v>0.71140000000000003</v>
      </c>
      <c r="K737" s="12">
        <f t="shared" si="1006"/>
        <v>1.5577514486360002</v>
      </c>
      <c r="L737" s="12">
        <f t="shared" si="1007"/>
        <v>0.84076249839599992</v>
      </c>
      <c r="M737" s="13">
        <f t="shared" si="1008"/>
        <v>9.0852865191437551E-2</v>
      </c>
      <c r="N737" s="13">
        <f t="shared" si="1009"/>
        <v>0.14152618236469308</v>
      </c>
      <c r="O737" s="13">
        <f t="shared" si="1010"/>
        <v>7.6385681924788021E-2</v>
      </c>
      <c r="P737" s="13">
        <f t="shared" si="1011"/>
        <v>0.11898990667338726</v>
      </c>
      <c r="Q737" s="13">
        <f t="shared" si="1012"/>
        <v>0.11023130779926173</v>
      </c>
      <c r="R737" s="13">
        <f t="shared" si="1013"/>
        <v>3.2111108388383464E-2</v>
      </c>
      <c r="S737" s="13">
        <f t="shared" si="1014"/>
        <v>3.8960240440154524E-2</v>
      </c>
      <c r="T737" s="13">
        <f t="shared" si="1015"/>
        <v>9.2678349746765767E-2</v>
      </c>
      <c r="U737" s="13">
        <f t="shared" si="1016"/>
        <v>5.0021125609311955E-2</v>
      </c>
      <c r="V737" s="13">
        <f t="shared" si="1017"/>
        <v>5.6695764375343325E-3</v>
      </c>
      <c r="W737" s="13">
        <f t="shared" si="1018"/>
        <v>5.7237659803113607E-2</v>
      </c>
      <c r="X737" s="13">
        <f t="shared" si="1019"/>
        <v>4.8123277858406095E-2</v>
      </c>
      <c r="Y737" s="13">
        <f t="shared" si="1020"/>
        <v>2.02301236616192E-2</v>
      </c>
      <c r="Z737" s="13">
        <f t="shared" si="1021"/>
        <v>8.9992719049606807E-3</v>
      </c>
      <c r="AA737" s="13">
        <f t="shared" si="1022"/>
        <v>1.4018628846621755E-2</v>
      </c>
      <c r="AB737" s="13">
        <f t="shared" si="1023"/>
        <v>1.0918769696857733E-2</v>
      </c>
      <c r="AC737" s="13">
        <f t="shared" si="1024"/>
        <v>4.6408991185799265E-4</v>
      </c>
      <c r="AD737" s="13">
        <f t="shared" si="1025"/>
        <v>2.2290511868708691E-2</v>
      </c>
      <c r="AE737" s="13">
        <f t="shared" si="1026"/>
        <v>1.8741026449261209E-2</v>
      </c>
      <c r="AF737" s="13">
        <f t="shared" si="1027"/>
        <v>7.8783761099931824E-3</v>
      </c>
      <c r="AG737" s="13">
        <f t="shared" si="1028"/>
        <v>2.2079477271804097E-3</v>
      </c>
      <c r="AH737" s="13">
        <f t="shared" si="1029"/>
        <v>1.8915625826399175E-3</v>
      </c>
      <c r="AI737" s="13">
        <f t="shared" si="1030"/>
        <v>2.9465843532929846E-3</v>
      </c>
      <c r="AJ737" s="13">
        <f t="shared" si="1031"/>
        <v>2.2950230224351603E-3</v>
      </c>
      <c r="AK737" s="13">
        <f t="shared" si="1032"/>
        <v>1.1916918126171144E-3</v>
      </c>
      <c r="AL737" s="13">
        <f t="shared" si="1033"/>
        <v>2.4312723735760609E-5</v>
      </c>
      <c r="AM737" s="13">
        <f t="shared" si="1034"/>
        <v>6.9446154308637808E-3</v>
      </c>
      <c r="AN737" s="13">
        <f t="shared" si="1035"/>
        <v>5.8387722200524458E-3</v>
      </c>
      <c r="AO737" s="13">
        <f t="shared" si="1036"/>
        <v>2.4545103596482262E-3</v>
      </c>
      <c r="AP737" s="13">
        <f t="shared" si="1037"/>
        <v>6.8788675410556919E-4</v>
      </c>
      <c r="AQ737" s="13">
        <f t="shared" si="1038"/>
        <v>1.4458734649882828E-4</v>
      </c>
      <c r="AR737" s="13">
        <f t="shared" si="1039"/>
        <v>3.1807097657054556E-4</v>
      </c>
      <c r="AS737" s="13">
        <f t="shared" si="1040"/>
        <v>4.9547552452183449E-4</v>
      </c>
      <c r="AT737" s="13">
        <f t="shared" si="1041"/>
        <v>3.8591385804378505E-4</v>
      </c>
      <c r="AU737" s="13">
        <f t="shared" si="1042"/>
        <v>2.0038595713880466E-4</v>
      </c>
      <c r="AV737" s="13">
        <f t="shared" si="1043"/>
        <v>7.8037878754821092E-5</v>
      </c>
      <c r="AW737" s="13">
        <f t="shared" si="1044"/>
        <v>8.8450972111097145E-7</v>
      </c>
      <c r="AX737" s="13">
        <f t="shared" si="1045"/>
        <v>1.8029974579413291E-3</v>
      </c>
      <c r="AY737" s="13">
        <f t="shared" si="1046"/>
        <v>1.5158926473403888E-3</v>
      </c>
      <c r="AZ737" s="13">
        <f t="shared" si="1047"/>
        <v>6.3725284473901565E-4</v>
      </c>
      <c r="BA737" s="13">
        <f t="shared" si="1048"/>
        <v>1.7859276461757774E-4</v>
      </c>
      <c r="BB737" s="13">
        <f t="shared" si="1049"/>
        <v>3.7538524743830845E-5</v>
      </c>
      <c r="BC737" s="13">
        <f t="shared" si="1050"/>
        <v>6.3121967699446593E-6</v>
      </c>
      <c r="BD737" s="13">
        <f t="shared" si="1051"/>
        <v>4.4570358154784545E-5</v>
      </c>
      <c r="BE737" s="13">
        <f t="shared" si="1052"/>
        <v>6.9429539981840982E-5</v>
      </c>
      <c r="BF737" s="13">
        <f t="shared" si="1053"/>
        <v>5.4076983242421959E-5</v>
      </c>
      <c r="BG737" s="13">
        <f t="shared" si="1054"/>
        <v>2.8079499661249174E-5</v>
      </c>
      <c r="BH737" s="13">
        <f t="shared" si="1055"/>
        <v>1.0935220318571244E-5</v>
      </c>
      <c r="BI737" s="13">
        <f t="shared" si="1056"/>
        <v>3.4068710584816341E-6</v>
      </c>
      <c r="BJ737" s="14">
        <f t="shared" si="1057"/>
        <v>0.54139372193632407</v>
      </c>
      <c r="BK737" s="14">
        <f t="shared" si="1058"/>
        <v>0.25647688402544777</v>
      </c>
      <c r="BL737" s="14">
        <f t="shared" si="1059"/>
        <v>0.19346855890439524</v>
      </c>
      <c r="BM737" s="14">
        <f t="shared" si="1060"/>
        <v>0.4287263762915573</v>
      </c>
      <c r="BN737" s="14">
        <f t="shared" si="1061"/>
        <v>0.57009705234195118</v>
      </c>
    </row>
    <row r="738" spans="1:66" x14ac:dyDescent="0.25">
      <c r="A738" t="s">
        <v>290</v>
      </c>
      <c r="B738" t="s">
        <v>300</v>
      </c>
      <c r="C738" t="s">
        <v>304</v>
      </c>
      <c r="D738" s="11">
        <v>44437</v>
      </c>
      <c r="E738" s="10">
        <f>VLOOKUP(A738,home!$A$2:$E$405,3,FALSE)</f>
        <v>1.5758000000000001</v>
      </c>
      <c r="F738" s="10">
        <f>VLOOKUP(B738,home!$B$2:$E$405,3,FALSE)</f>
        <v>0.75</v>
      </c>
      <c r="G738" s="10">
        <f>VLOOKUP(C738,away!$B$2:$E$405,4,FALSE)</f>
        <v>1.0788</v>
      </c>
      <c r="H738" s="10">
        <f>VLOOKUP(A738,away!$A$2:$E$405,3,FALSE)</f>
        <v>1.1246</v>
      </c>
      <c r="I738" s="10">
        <f>VLOOKUP(C738,away!$B$2:$E$405,3,FALSE)</f>
        <v>1.0669999999999999</v>
      </c>
      <c r="J738" s="10">
        <f>VLOOKUP(B738,home!$B$2:$E$405,4,FALSE)</f>
        <v>1.2125999999999999</v>
      </c>
      <c r="K738" s="12">
        <f t="shared" si="1006"/>
        <v>1.27497978</v>
      </c>
      <c r="L738" s="12">
        <f t="shared" si="1007"/>
        <v>1.4550571873199998</v>
      </c>
      <c r="M738" s="13">
        <f t="shared" si="1008"/>
        <v>6.5216878730339434E-2</v>
      </c>
      <c r="N738" s="13">
        <f t="shared" si="1009"/>
        <v>8.3150201695894849E-2</v>
      </c>
      <c r="O738" s="13">
        <f t="shared" si="1010"/>
        <v>9.4894288131157203E-2</v>
      </c>
      <c r="P738" s="13">
        <f t="shared" si="1011"/>
        <v>0.12098829860471941</v>
      </c>
      <c r="Q738" s="13">
        <f t="shared" si="1012"/>
        <v>5.3007412932593839E-2</v>
      </c>
      <c r="R738" s="13">
        <f t="shared" si="1013"/>
        <v>6.9038307990427636E-2</v>
      </c>
      <c r="S738" s="13">
        <f t="shared" si="1014"/>
        <v>5.6113419885483434E-2</v>
      </c>
      <c r="T738" s="13">
        <f t="shared" si="1015"/>
        <v>7.712881716880976E-2</v>
      </c>
      <c r="U738" s="13">
        <f t="shared" si="1016"/>
        <v>8.8022446733207665E-2</v>
      </c>
      <c r="V738" s="13">
        <f t="shared" si="1017"/>
        <v>1.1566649842474908E-2</v>
      </c>
      <c r="W738" s="13">
        <f t="shared" si="1018"/>
        <v>2.2527793226389217E-2</v>
      </c>
      <c r="X738" s="13">
        <f t="shared" si="1019"/>
        <v>3.2779227448516433E-2</v>
      </c>
      <c r="Y738" s="13">
        <f t="shared" si="1020"/>
        <v>2.3847825246880432E-2</v>
      </c>
      <c r="Z738" s="13">
        <f t="shared" si="1021"/>
        <v>3.3484895413961172E-2</v>
      </c>
      <c r="AA738" s="13">
        <f t="shared" si="1022"/>
        <v>4.2692564588215215E-2</v>
      </c>
      <c r="AB738" s="13">
        <f t="shared" si="1023"/>
        <v>2.7216078303159225E-2</v>
      </c>
      <c r="AC738" s="13">
        <f t="shared" si="1024"/>
        <v>1.3411302720266497E-3</v>
      </c>
      <c r="AD738" s="13">
        <f t="shared" si="1025"/>
        <v>7.1806202129168087E-3</v>
      </c>
      <c r="AE738" s="13">
        <f t="shared" si="1026"/>
        <v>1.0448213050219868E-2</v>
      </c>
      <c r="AF738" s="13">
        <f t="shared" si="1027"/>
        <v>7.6013737466865206E-3</v>
      </c>
      <c r="AG738" s="13">
        <f t="shared" si="1028"/>
        <v>3.686811167873926E-3</v>
      </c>
      <c r="AH738" s="13">
        <f t="shared" si="1029"/>
        <v>1.2180609434685678E-2</v>
      </c>
      <c r="AI738" s="13">
        <f t="shared" si="1030"/>
        <v>1.5530030737301468E-2</v>
      </c>
      <c r="AJ738" s="13">
        <f t="shared" si="1031"/>
        <v>9.9002375864189352E-3</v>
      </c>
      <c r="AK738" s="13">
        <f t="shared" si="1032"/>
        <v>4.2075342466267153E-3</v>
      </c>
      <c r="AL738" s="13">
        <f t="shared" si="1033"/>
        <v>9.9520905004184775E-5</v>
      </c>
      <c r="AM738" s="13">
        <f t="shared" si="1034"/>
        <v>1.8310291158656431E-3</v>
      </c>
      <c r="AN738" s="13">
        <f t="shared" si="1035"/>
        <v>2.6642520752324884E-3</v>
      </c>
      <c r="AO738" s="13">
        <f t="shared" si="1036"/>
        <v>1.9383195654496289E-3</v>
      </c>
      <c r="AP738" s="13">
        <f t="shared" si="1037"/>
        <v>9.4012193834348726E-4</v>
      </c>
      <c r="AQ738" s="13">
        <f t="shared" si="1038"/>
        <v>3.4198279583597525E-4</v>
      </c>
      <c r="AR738" s="13">
        <f t="shared" si="1039"/>
        <v>3.5446966607754387E-3</v>
      </c>
      <c r="AS738" s="13">
        <f t="shared" si="1040"/>
        <v>4.5194165687222031E-3</v>
      </c>
      <c r="AT738" s="13">
        <f t="shared" si="1041"/>
        <v>2.8810823712588957E-3</v>
      </c>
      <c r="AU738" s="13">
        <f t="shared" si="1042"/>
        <v>1.2244405892898485E-3</v>
      </c>
      <c r="AV738" s="13">
        <f t="shared" si="1043"/>
        <v>3.9028424828896059E-4</v>
      </c>
      <c r="AW738" s="13">
        <f t="shared" si="1044"/>
        <v>5.1285568699022125E-6</v>
      </c>
      <c r="AX738" s="13">
        <f t="shared" si="1045"/>
        <v>3.8908751655332858E-4</v>
      </c>
      <c r="AY738" s="13">
        <f t="shared" si="1046"/>
        <v>5.6614458745741006E-4</v>
      </c>
      <c r="AZ738" s="13">
        <f t="shared" si="1047"/>
        <v>4.1188637552111044E-4</v>
      </c>
      <c r="BA738" s="13">
        <f t="shared" si="1048"/>
        <v>1.9977274368705874E-4</v>
      </c>
      <c r="BB738" s="13">
        <f t="shared" si="1049"/>
        <v>7.2670191633122748E-5</v>
      </c>
      <c r="BC738" s="13">
        <f t="shared" si="1050"/>
        <v>2.1147856927939394E-5</v>
      </c>
      <c r="BD738" s="13">
        <f t="shared" si="1051"/>
        <v>8.5962272552175117E-4</v>
      </c>
      <c r="BE738" s="13">
        <f t="shared" si="1052"/>
        <v>1.0960015934687226E-3</v>
      </c>
      <c r="BF738" s="13">
        <f t="shared" si="1053"/>
        <v>6.9868993526020094E-4</v>
      </c>
      <c r="BG738" s="13">
        <f t="shared" si="1054"/>
        <v>2.9693851331542175E-4</v>
      </c>
      <c r="BH738" s="13">
        <f t="shared" si="1055"/>
        <v>9.4647650095105952E-5</v>
      </c>
      <c r="BI738" s="13">
        <f t="shared" si="1056"/>
        <v>2.4134768019155007E-5</v>
      </c>
      <c r="BJ738" s="14">
        <f t="shared" si="1057"/>
        <v>0.33073471065928872</v>
      </c>
      <c r="BK738" s="14">
        <f t="shared" si="1058"/>
        <v>0.25589204282750544</v>
      </c>
      <c r="BL738" s="14">
        <f t="shared" si="1059"/>
        <v>0.37931205337521545</v>
      </c>
      <c r="BM738" s="14">
        <f t="shared" si="1060"/>
        <v>0.51256729816025104</v>
      </c>
      <c r="BN738" s="14">
        <f t="shared" si="1061"/>
        <v>0.4862953880851324</v>
      </c>
    </row>
    <row r="739" spans="1:66" x14ac:dyDescent="0.25">
      <c r="A739" t="s">
        <v>290</v>
      </c>
      <c r="B739" t="s">
        <v>315</v>
      </c>
      <c r="C739" t="s">
        <v>295</v>
      </c>
      <c r="D739" s="11">
        <v>44437</v>
      </c>
      <c r="E739" s="10">
        <f>VLOOKUP(A739,home!$A$2:$E$405,3,FALSE)</f>
        <v>1.5758000000000001</v>
      </c>
      <c r="F739" s="10">
        <f>VLOOKUP(B739,home!$B$2:$E$405,3,FALSE)</f>
        <v>1.0961000000000001</v>
      </c>
      <c r="G739" s="10">
        <f>VLOOKUP(C739,away!$B$2:$E$405,4,FALSE)</f>
        <v>0.63460000000000005</v>
      </c>
      <c r="H739" s="10">
        <f>VLOOKUP(A739,away!$A$2:$E$405,3,FALSE)</f>
        <v>1.1246</v>
      </c>
      <c r="I739" s="10">
        <f>VLOOKUP(C739,away!$B$2:$E$405,3,FALSE)</f>
        <v>1.0508999999999999</v>
      </c>
      <c r="J739" s="10">
        <f>VLOOKUP(B739,home!$B$2:$E$405,4,FALSE)</f>
        <v>0.97</v>
      </c>
      <c r="K739" s="12">
        <f t="shared" si="1006"/>
        <v>1.0961029375480003</v>
      </c>
      <c r="L739" s="12">
        <f t="shared" si="1007"/>
        <v>1.1463868757999998</v>
      </c>
      <c r="M739" s="13">
        <f t="shared" si="1008"/>
        <v>0.1061937722775614</v>
      </c>
      <c r="N739" s="13">
        <f t="shared" si="1009"/>
        <v>0.11639930574273843</v>
      </c>
      <c r="O739" s="13">
        <f t="shared" si="1010"/>
        <v>0.12173914683069025</v>
      </c>
      <c r="P739" s="13">
        <f t="shared" si="1011"/>
        <v>0.13343863645570689</v>
      </c>
      <c r="Q739" s="13">
        <f t="shared" si="1012"/>
        <v>6.379281047658171E-2</v>
      </c>
      <c r="R739" s="13">
        <f t="shared" si="1013"/>
        <v>6.9780080098896233E-2</v>
      </c>
      <c r="S739" s="13">
        <f t="shared" si="1014"/>
        <v>4.1918347275155303E-2</v>
      </c>
      <c r="T739" s="13">
        <f t="shared" si="1015"/>
        <v>7.313124070075E-2</v>
      </c>
      <c r="U739" s="13">
        <f t="shared" si="1016"/>
        <v>7.6486150778734913E-2</v>
      </c>
      <c r="V739" s="13">
        <f t="shared" si="1017"/>
        <v>5.8525372825626049E-3</v>
      </c>
      <c r="W739" s="13">
        <f t="shared" si="1018"/>
        <v>2.3307828985941356E-2</v>
      </c>
      <c r="X739" s="13">
        <f t="shared" si="1019"/>
        <v>2.671978925287399E-2</v>
      </c>
      <c r="Y739" s="13">
        <f t="shared" si="1020"/>
        <v>1.5315607861818317E-2</v>
      </c>
      <c r="Z739" s="13">
        <f t="shared" si="1021"/>
        <v>2.6664989339215798E-2</v>
      </c>
      <c r="AA739" s="13">
        <f t="shared" si="1022"/>
        <v>2.9227573144400547E-2</v>
      </c>
      <c r="AB739" s="13">
        <f t="shared" si="1023"/>
        <v>1.6018214390488242E-2</v>
      </c>
      <c r="AC739" s="13">
        <f t="shared" si="1024"/>
        <v>4.5962829201399687E-4</v>
      </c>
      <c r="AD739" s="13">
        <f t="shared" si="1025"/>
        <v>6.3869449548391855E-3</v>
      </c>
      <c r="AE739" s="13">
        <f t="shared" si="1026"/>
        <v>7.3219098726846656E-3</v>
      </c>
      <c r="AF739" s="13">
        <f t="shared" si="1027"/>
        <v>4.196870691918075E-3</v>
      </c>
      <c r="AG739" s="13">
        <f t="shared" si="1028"/>
        <v>1.603745826881515E-3</v>
      </c>
      <c r="AH739" s="13">
        <f t="shared" si="1029"/>
        <v>7.642098455455975E-3</v>
      </c>
      <c r="AI739" s="13">
        <f t="shared" si="1030"/>
        <v>8.3765265660563307E-3</v>
      </c>
      <c r="AJ739" s="13">
        <f t="shared" si="1031"/>
        <v>4.590767687751603E-3</v>
      </c>
      <c r="AK739" s="13">
        <f t="shared" si="1032"/>
        <v>1.6773179827149914E-3</v>
      </c>
      <c r="AL739" s="13">
        <f t="shared" si="1033"/>
        <v>2.3101984701139633E-5</v>
      </c>
      <c r="AM739" s="13">
        <f t="shared" si="1034"/>
        <v>1.4001498253913226E-3</v>
      </c>
      <c r="AN739" s="13">
        <f t="shared" si="1035"/>
        <v>1.6051133839822737E-3</v>
      </c>
      <c r="AO739" s="13">
        <f t="shared" si="1036"/>
        <v>9.200404587841023E-4</v>
      </c>
      <c r="AP739" s="13">
        <f t="shared" si="1037"/>
        <v>3.5157410238503519E-4</v>
      </c>
      <c r="AQ739" s="13">
        <f t="shared" si="1038"/>
        <v>1.0075998421134245E-4</v>
      </c>
      <c r="AR739" s="13">
        <f t="shared" si="1039"/>
        <v>1.752160274581236E-3</v>
      </c>
      <c r="AS739" s="13">
        <f t="shared" si="1040"/>
        <v>1.9205480240234033E-3</v>
      </c>
      <c r="AT739" s="13">
        <f t="shared" si="1041"/>
        <v>1.0525591654170299E-3</v>
      </c>
      <c r="AU739" s="13">
        <f t="shared" si="1042"/>
        <v>3.8457106438555944E-4</v>
      </c>
      <c r="AV739" s="13">
        <f t="shared" si="1043"/>
        <v>1.0538236834224318E-4</v>
      </c>
      <c r="AW739" s="13">
        <f t="shared" si="1044"/>
        <v>8.063606723155908E-7</v>
      </c>
      <c r="AX739" s="13">
        <f t="shared" si="1045"/>
        <v>2.5578472276979129E-4</v>
      </c>
      <c r="AY739" s="13">
        <f t="shared" si="1046"/>
        <v>2.9322824921343009E-4</v>
      </c>
      <c r="AZ739" s="13">
        <f t="shared" si="1047"/>
        <v>1.6807650825604399E-4</v>
      </c>
      <c r="BA739" s="13">
        <f t="shared" si="1048"/>
        <v>6.4226901065006373E-5</v>
      </c>
      <c r="BB739" s="13">
        <f t="shared" si="1049"/>
        <v>1.8407219113557087E-5</v>
      </c>
      <c r="BC739" s="13">
        <f t="shared" si="1050"/>
        <v>4.2203588823513501E-6</v>
      </c>
      <c r="BD739" s="13">
        <f t="shared" si="1051"/>
        <v>3.3477559051300887E-4</v>
      </c>
      <c r="BE739" s="13">
        <f t="shared" si="1052"/>
        <v>3.6694850818067546E-4</v>
      </c>
      <c r="BF739" s="13">
        <f t="shared" si="1053"/>
        <v>2.011066688728474E-4</v>
      </c>
      <c r="BG739" s="13">
        <f t="shared" si="1054"/>
        <v>7.3477870170673691E-5</v>
      </c>
      <c r="BH739" s="13">
        <f t="shared" si="1055"/>
        <v>2.0134827334711499E-5</v>
      </c>
      <c r="BI739" s="13">
        <f t="shared" si="1056"/>
        <v>4.4139686777198105E-6</v>
      </c>
      <c r="BJ739" s="14">
        <f t="shared" si="1057"/>
        <v>0.34335763608108144</v>
      </c>
      <c r="BK739" s="14">
        <f t="shared" si="1058"/>
        <v>0.28817925181691478</v>
      </c>
      <c r="BL739" s="14">
        <f t="shared" si="1059"/>
        <v>0.34175395426568816</v>
      </c>
      <c r="BM739" s="14">
        <f t="shared" si="1060"/>
        <v>0.38831965773218408</v>
      </c>
      <c r="BN739" s="14">
        <f t="shared" si="1061"/>
        <v>0.61134375188217494</v>
      </c>
    </row>
    <row r="740" spans="1:66" x14ac:dyDescent="0.25">
      <c r="A740" t="s">
        <v>338</v>
      </c>
      <c r="B740" t="s">
        <v>76</v>
      </c>
      <c r="C740" t="s">
        <v>89</v>
      </c>
      <c r="D740" s="11">
        <v>44438</v>
      </c>
      <c r="E740" s="10">
        <f>VLOOKUP(A740,home!$A$2:$E$405,3,FALSE)</f>
        <v>1.3308</v>
      </c>
      <c r="F740" s="10">
        <f>VLOOKUP(B740,home!$B$2:$E$405,3,FALSE)</f>
        <v>0.37569999999999998</v>
      </c>
      <c r="G740" s="10">
        <f>VLOOKUP(C740,away!$B$2:$E$405,4,FALSE)</f>
        <v>0.15029999999999999</v>
      </c>
      <c r="H740" s="10">
        <f>VLOOKUP(A740,away!$A$2:$E$405,3,FALSE)</f>
        <v>0.86150000000000004</v>
      </c>
      <c r="I740" s="10">
        <f>VLOOKUP(C740,away!$B$2:$E$405,3,FALSE)</f>
        <v>1.1608000000000001</v>
      </c>
      <c r="J740" s="10">
        <f>VLOOKUP(B740,home!$B$2:$E$405,4,FALSE)</f>
        <v>0.87060000000000004</v>
      </c>
      <c r="K740" s="12">
        <f t="shared" si="1006"/>
        <v>7.5147228467999996E-2</v>
      </c>
      <c r="L740" s="12">
        <f t="shared" si="1007"/>
        <v>0.87062542152000022</v>
      </c>
      <c r="M740" s="13">
        <f t="shared" si="1008"/>
        <v>0.38837937362460562</v>
      </c>
      <c r="N740" s="13">
        <f t="shared" si="1009"/>
        <v>2.9185633522026969E-2</v>
      </c>
      <c r="O740" s="13">
        <f t="shared" si="1010"/>
        <v>0.33813295587159592</v>
      </c>
      <c r="P740" s="13">
        <f t="shared" si="1011"/>
        <v>2.5409754487442978E-2</v>
      </c>
      <c r="Q740" s="13">
        <f t="shared" si="1012"/>
        <v>1.09660973513154E-3</v>
      </c>
      <c r="R740" s="13">
        <f t="shared" si="1013"/>
        <v>0.1471935736177559</v>
      </c>
      <c r="S740" s="13">
        <f t="shared" si="1014"/>
        <v>4.1560885242595126E-4</v>
      </c>
      <c r="T740" s="13">
        <f t="shared" si="1015"/>
        <v>9.5473631289183275E-4</v>
      </c>
      <c r="U740" s="13">
        <f t="shared" si="1016"/>
        <v>1.1061189105674878E-2</v>
      </c>
      <c r="V740" s="13">
        <f t="shared" si="1017"/>
        <v>3.0212495021709776E-6</v>
      </c>
      <c r="W740" s="13">
        <f t="shared" si="1018"/>
        <v>2.7469060768720928E-5</v>
      </c>
      <c r="X740" s="13">
        <f t="shared" si="1019"/>
        <v>2.3915262610526157E-5</v>
      </c>
      <c r="Y740" s="13">
        <f t="shared" si="1020"/>
        <v>1.0410617795525416E-5</v>
      </c>
      <c r="Z740" s="13">
        <f t="shared" si="1021"/>
        <v>4.2716822358664648E-2</v>
      </c>
      <c r="AA740" s="13">
        <f t="shared" si="1022"/>
        <v>3.210050809213542E-3</v>
      </c>
      <c r="AB740" s="13">
        <f t="shared" si="1023"/>
        <v>1.2061321077692916E-4</v>
      </c>
      <c r="AC740" s="13">
        <f t="shared" si="1024"/>
        <v>1.2354094557567241E-8</v>
      </c>
      <c r="AD740" s="13">
        <f t="shared" si="1025"/>
        <v>5.1605594634711155E-7</v>
      </c>
      <c r="AE740" s="13">
        <f t="shared" si="1026"/>
        <v>4.4929142581635665E-7</v>
      </c>
      <c r="AF740" s="13">
        <f t="shared" si="1027"/>
        <v>1.9558226849334365E-7</v>
      </c>
      <c r="AG740" s="13">
        <f t="shared" si="1028"/>
        <v>5.6759631649618404E-8</v>
      </c>
      <c r="AH740" s="13">
        <f t="shared" si="1029"/>
        <v>9.2975878680018418E-3</v>
      </c>
      <c r="AI740" s="13">
        <f t="shared" si="1030"/>
        <v>6.9868795971803933E-4</v>
      </c>
      <c r="AJ740" s="13">
        <f t="shared" si="1031"/>
        <v>2.625223186838614E-5</v>
      </c>
      <c r="AK740" s="13">
        <f t="shared" si="1032"/>
        <v>6.5759415533617439E-7</v>
      </c>
      <c r="AL740" s="13">
        <f t="shared" si="1033"/>
        <v>3.2330708677218107E-11</v>
      </c>
      <c r="AM740" s="13">
        <f t="shared" si="1034"/>
        <v>7.7560348204832696E-9</v>
      </c>
      <c r="AN740" s="13">
        <f t="shared" si="1035"/>
        <v>6.7526010849070454E-9</v>
      </c>
      <c r="AO740" s="13">
        <f t="shared" si="1036"/>
        <v>2.9394930829518029E-9</v>
      </c>
      <c r="AP740" s="13">
        <f t="shared" si="1037"/>
        <v>8.5306580146667967E-10</v>
      </c>
      <c r="AQ740" s="13">
        <f t="shared" si="1038"/>
        <v>1.8567519324655618E-10</v>
      </c>
      <c r="AR740" s="13">
        <f t="shared" si="1039"/>
        <v>1.6189432713396693E-3</v>
      </c>
      <c r="AS740" s="13">
        <f t="shared" si="1040"/>
        <v>1.2165909988809342E-4</v>
      </c>
      <c r="AT740" s="13">
        <f t="shared" si="1041"/>
        <v>4.571172087250895E-6</v>
      </c>
      <c r="AU740" s="13">
        <f t="shared" si="1042"/>
        <v>1.1450363773572911E-7</v>
      </c>
      <c r="AV740" s="13">
        <f t="shared" si="1043"/>
        <v>2.1511577563359847E-9</v>
      </c>
      <c r="AW740" s="13">
        <f t="shared" si="1044"/>
        <v>5.8756651191208345E-14</v>
      </c>
      <c r="AX740" s="13">
        <f t="shared" si="1045"/>
        <v>9.7140753443436548E-11</v>
      </c>
      <c r="AY740" s="13">
        <f t="shared" si="1046"/>
        <v>8.4573209413462361E-11</v>
      </c>
      <c r="AZ740" s="13">
        <f t="shared" si="1047"/>
        <v>3.6815793047447451E-11</v>
      </c>
      <c r="BA740" s="13">
        <f t="shared" si="1048"/>
        <v>1.0684255113509012E-11</v>
      </c>
      <c r="BB740" s="13">
        <f t="shared" si="1049"/>
        <v>2.3254960279565001E-12</v>
      </c>
      <c r="BC740" s="13">
        <f t="shared" si="1050"/>
        <v>4.0492719191654293E-13</v>
      </c>
      <c r="BD740" s="13">
        <f t="shared" si="1051"/>
        <v>2.3491552800451116E-4</v>
      </c>
      <c r="BE740" s="13">
        <f t="shared" si="1052"/>
        <v>1.7653250853635849E-5</v>
      </c>
      <c r="BF740" s="13">
        <f t="shared" si="1053"/>
        <v>6.6329643755054458E-7</v>
      </c>
      <c r="BG740" s="13">
        <f t="shared" si="1054"/>
        <v>1.6614962978207085E-8</v>
      </c>
      <c r="BH740" s="13">
        <f t="shared" si="1055"/>
        <v>3.1214210472767228E-10</v>
      </c>
      <c r="BI740" s="13">
        <f t="shared" si="1056"/>
        <v>4.6913228116905548E-12</v>
      </c>
      <c r="BJ740" s="14">
        <f t="shared" si="1057"/>
        <v>3.130001091931181E-2</v>
      </c>
      <c r="BK740" s="14">
        <f t="shared" si="1058"/>
        <v>0.41420777068497522</v>
      </c>
      <c r="BL740" s="14">
        <f t="shared" si="1059"/>
        <v>0.51174010747396348</v>
      </c>
      <c r="BM740" s="14">
        <f t="shared" si="1060"/>
        <v>7.0566810493841683E-2</v>
      </c>
      <c r="BN740" s="14">
        <f t="shared" si="1061"/>
        <v>0.929397900858559</v>
      </c>
    </row>
    <row r="741" spans="1:66" x14ac:dyDescent="0.25">
      <c r="A741" t="s">
        <v>338</v>
      </c>
      <c r="B741" t="s">
        <v>86</v>
      </c>
      <c r="C741" t="s">
        <v>74</v>
      </c>
      <c r="D741" s="11">
        <v>44438</v>
      </c>
      <c r="E741" s="10">
        <f>VLOOKUP(A741,home!$A$2:$E$405,3,FALSE)</f>
        <v>1.3308</v>
      </c>
      <c r="F741" s="10">
        <f>VLOOKUP(B741,home!$B$2:$E$405,3,FALSE)</f>
        <v>1.5028999999999999</v>
      </c>
      <c r="G741" s="10">
        <f>VLOOKUP(C741,away!$B$2:$E$405,4,FALSE)</f>
        <v>1.5028999999999999</v>
      </c>
      <c r="H741" s="10">
        <f>VLOOKUP(A741,away!$A$2:$E$405,3,FALSE)</f>
        <v>0.86150000000000004</v>
      </c>
      <c r="I741" s="10">
        <f>VLOOKUP(C741,away!$B$2:$E$405,3,FALSE)</f>
        <v>1.3929</v>
      </c>
      <c r="J741" s="10">
        <f>VLOOKUP(B741,home!$B$2:$E$405,4,FALSE)</f>
        <v>1.6251</v>
      </c>
      <c r="K741" s="12">
        <f t="shared" si="1006"/>
        <v>3.0058891520279993</v>
      </c>
      <c r="L741" s="12">
        <f t="shared" si="1007"/>
        <v>1.9500929420850002</v>
      </c>
      <c r="M741" s="13">
        <f t="shared" si="1008"/>
        <v>7.0411617993366201E-3</v>
      </c>
      <c r="N741" s="13">
        <f t="shared" si="1009"/>
        <v>2.1164951870299896E-2</v>
      </c>
      <c r="O741" s="13">
        <f t="shared" si="1010"/>
        <v>1.3730919928964863E-2</v>
      </c>
      <c r="P741" s="13">
        <f t="shared" si="1011"/>
        <v>4.1273623261840545E-2</v>
      </c>
      <c r="Q741" s="13">
        <f t="shared" si="1012"/>
        <v>3.1809749615064595E-2</v>
      </c>
      <c r="R741" s="13">
        <f t="shared" si="1013"/>
        <v>1.3388285020904328E-2</v>
      </c>
      <c r="S741" s="13">
        <f t="shared" si="1014"/>
        <v>6.0484051698714042E-2</v>
      </c>
      <c r="T741" s="13">
        <f t="shared" si="1015"/>
        <v>6.203196821382851E-2</v>
      </c>
      <c r="U741" s="13">
        <f t="shared" si="1016"/>
        <v>4.0243700708595273E-2</v>
      </c>
      <c r="V741" s="13">
        <f t="shared" si="1017"/>
        <v>3.9393687738634373E-2</v>
      </c>
      <c r="W741" s="13">
        <f t="shared" si="1018"/>
        <v>3.1872193765549825E-2</v>
      </c>
      <c r="X741" s="13">
        <f t="shared" si="1019"/>
        <v>6.2153740110964258E-2</v>
      </c>
      <c r="Y741" s="13">
        <f t="shared" si="1020"/>
        <v>6.0602784957288401E-2</v>
      </c>
      <c r="Z741" s="13">
        <f t="shared" si="1021"/>
        <v>8.7028000419626193E-3</v>
      </c>
      <c r="AA741" s="13">
        <f t="shared" si="1022"/>
        <v>2.6159652238404253E-2</v>
      </c>
      <c r="AB741" s="13">
        <f t="shared" si="1023"/>
        <v>3.9316507442122166E-2</v>
      </c>
      <c r="AC741" s="13">
        <f t="shared" si="1024"/>
        <v>1.4432279368052664E-2</v>
      </c>
      <c r="AD741" s="13">
        <f t="shared" si="1025"/>
        <v>2.3951070372800167E-2</v>
      </c>
      <c r="AE741" s="13">
        <f t="shared" si="1026"/>
        <v>4.6706813289378757E-2</v>
      </c>
      <c r="AF741" s="13">
        <f t="shared" si="1027"/>
        <v>4.5541313471449713E-2</v>
      </c>
      <c r="AG741" s="13">
        <f t="shared" si="1028"/>
        <v>2.9603264657984872E-2</v>
      </c>
      <c r="AH741" s="13">
        <f t="shared" si="1029"/>
        <v>4.242817234552089E-3</v>
      </c>
      <c r="AI741" s="13">
        <f t="shared" si="1030"/>
        <v>1.275343829937756E-2</v>
      </c>
      <c r="AJ741" s="13">
        <f t="shared" si="1031"/>
        <v>1.9167710917578719E-2</v>
      </c>
      <c r="AK741" s="13">
        <f t="shared" si="1032"/>
        <v>1.9205338105452836E-2</v>
      </c>
      <c r="AL741" s="13">
        <f t="shared" si="1033"/>
        <v>3.3839441752510808E-3</v>
      </c>
      <c r="AM741" s="13">
        <f t="shared" si="1034"/>
        <v>1.4398852522611839E-2</v>
      </c>
      <c r="AN741" s="13">
        <f t="shared" si="1035"/>
        <v>2.8079100678468145E-2</v>
      </c>
      <c r="AO741" s="13">
        <f t="shared" si="1036"/>
        <v>2.7378428026587444E-2</v>
      </c>
      <c r="AP741" s="13">
        <f t="shared" si="1037"/>
        <v>1.7796826420010108E-2</v>
      </c>
      <c r="AQ741" s="13">
        <f t="shared" si="1038"/>
        <v>8.6763663982933979E-3</v>
      </c>
      <c r="AR741" s="13">
        <f t="shared" si="1039"/>
        <v>1.6547775887313248E-3</v>
      </c>
      <c r="AS741" s="13">
        <f t="shared" si="1040"/>
        <v>4.9740780029865397E-3</v>
      </c>
      <c r="AT741" s="13">
        <f t="shared" si="1041"/>
        <v>7.4757635552591692E-3</v>
      </c>
      <c r="AU741" s="13">
        <f t="shared" si="1042"/>
        <v>7.4904388579599343E-3</v>
      </c>
      <c r="AV741" s="13">
        <f t="shared" si="1043"/>
        <v>5.6288572267676907E-3</v>
      </c>
      <c r="AW741" s="13">
        <f t="shared" si="1044"/>
        <v>5.5099665292283157E-4</v>
      </c>
      <c r="AX741" s="13">
        <f t="shared" si="1045"/>
        <v>7.2135590998949868E-3</v>
      </c>
      <c r="AY741" s="13">
        <f t="shared" si="1046"/>
        <v>1.4067110688018239E-2</v>
      </c>
      <c r="AZ741" s="13">
        <f t="shared" si="1047"/>
        <v>1.3716086634116423E-2</v>
      </c>
      <c r="BA741" s="13">
        <f t="shared" si="1048"/>
        <v>8.9158812460722794E-3</v>
      </c>
      <c r="BB741" s="13">
        <f t="shared" si="1049"/>
        <v>4.3466992726083949E-3</v>
      </c>
      <c r="BC741" s="13">
        <f t="shared" si="1050"/>
        <v>1.6952935145759264E-3</v>
      </c>
      <c r="BD741" s="13">
        <f t="shared" si="1051"/>
        <v>5.3782834941756548E-4</v>
      </c>
      <c r="BE741" s="13">
        <f t="shared" si="1052"/>
        <v>1.6166524011673844E-3</v>
      </c>
      <c r="BF741" s="13">
        <f t="shared" si="1053"/>
        <v>2.4297389576345297E-3</v>
      </c>
      <c r="BG741" s="13">
        <f t="shared" si="1054"/>
        <v>2.4345086583378171E-3</v>
      </c>
      <c r="BH741" s="13">
        <f t="shared" si="1055"/>
        <v>1.8294657916539711E-3</v>
      </c>
      <c r="BI741" s="13">
        <f t="shared" si="1056"/>
        <v>1.0998342754277969E-3</v>
      </c>
      <c r="BJ741" s="14">
        <f t="shared" si="1057"/>
        <v>0.56172205482586612</v>
      </c>
      <c r="BK741" s="14">
        <f t="shared" si="1058"/>
        <v>0.1800758587298476</v>
      </c>
      <c r="BL741" s="14">
        <f t="shared" si="1059"/>
        <v>0.22538031356129584</v>
      </c>
      <c r="BM741" s="14">
        <f t="shared" si="1060"/>
        <v>0.83395622162746608</v>
      </c>
      <c r="BN741" s="14">
        <f t="shared" si="1061"/>
        <v>0.12840869149641085</v>
      </c>
    </row>
    <row r="742" spans="1:66" x14ac:dyDescent="0.25">
      <c r="A742" t="s">
        <v>338</v>
      </c>
      <c r="B742" t="s">
        <v>95</v>
      </c>
      <c r="C742" t="s">
        <v>72</v>
      </c>
      <c r="D742" s="11">
        <v>44438</v>
      </c>
      <c r="E742" s="10">
        <f>VLOOKUP(A742,home!$A$2:$E$405,3,FALSE)</f>
        <v>1.3308</v>
      </c>
      <c r="F742" s="10">
        <f>VLOOKUP(B742,home!$B$2:$E$405,3,FALSE)</f>
        <v>1.052</v>
      </c>
      <c r="G742" s="10">
        <f>VLOOKUP(C742,away!$B$2:$E$405,4,FALSE)</f>
        <v>0.501</v>
      </c>
      <c r="H742" s="10">
        <f>VLOOKUP(A742,away!$A$2:$E$405,3,FALSE)</f>
        <v>0.86150000000000004</v>
      </c>
      <c r="I742" s="10">
        <f>VLOOKUP(C742,away!$B$2:$E$405,3,FALSE)</f>
        <v>0.58040000000000003</v>
      </c>
      <c r="J742" s="10">
        <f>VLOOKUP(B742,home!$B$2:$E$405,4,FALSE)</f>
        <v>0.92859999999999998</v>
      </c>
      <c r="K742" s="12">
        <f t="shared" si="1006"/>
        <v>0.70140080159999996</v>
      </c>
      <c r="L742" s="12">
        <f t="shared" si="1007"/>
        <v>0.46431355756000009</v>
      </c>
      <c r="M742" s="13">
        <f t="shared" si="1008"/>
        <v>0.3116999167913363</v>
      </c>
      <c r="N742" s="13">
        <f t="shared" si="1009"/>
        <v>0.21862657149609657</v>
      </c>
      <c r="O742" s="13">
        <f t="shared" si="1010"/>
        <v>0.14472649725654135</v>
      </c>
      <c r="P742" s="13">
        <f t="shared" si="1011"/>
        <v>0.10151128118849831</v>
      </c>
      <c r="Q742" s="13">
        <f t="shared" si="1012"/>
        <v>7.6672426249210904E-2</v>
      </c>
      <c r="R742" s="13">
        <f t="shared" si="1013"/>
        <v>3.3599237407191153E-2</v>
      </c>
      <c r="S742" s="13">
        <f t="shared" si="1014"/>
        <v>8.2647922355948353E-3</v>
      </c>
      <c r="T742" s="13">
        <f t="shared" si="1015"/>
        <v>3.5600046998527854E-2</v>
      </c>
      <c r="U742" s="13">
        <f t="shared" si="1016"/>
        <v>2.3566532050552581E-2</v>
      </c>
      <c r="V742" s="13">
        <f t="shared" si="1017"/>
        <v>2.9906600811176377E-4</v>
      </c>
      <c r="W742" s="13">
        <f t="shared" si="1018"/>
        <v>1.7926033743937805E-2</v>
      </c>
      <c r="X742" s="13">
        <f t="shared" si="1019"/>
        <v>8.3233005005883699E-3</v>
      </c>
      <c r="Y742" s="13">
        <f t="shared" si="1020"/>
        <v>1.9323106330345579E-3</v>
      </c>
      <c r="Z742" s="13">
        <f t="shared" si="1021"/>
        <v>5.2001938172786524E-3</v>
      </c>
      <c r="AA742" s="13">
        <f t="shared" si="1022"/>
        <v>3.6474201119146106E-3</v>
      </c>
      <c r="AB742" s="13">
        <f t="shared" si="1023"/>
        <v>1.2791516951344345E-3</v>
      </c>
      <c r="AC742" s="13">
        <f t="shared" si="1024"/>
        <v>6.0872998371054551E-6</v>
      </c>
      <c r="AD742" s="13">
        <f t="shared" si="1025"/>
        <v>3.1433336093766554E-3</v>
      </c>
      <c r="AE742" s="13">
        <f t="shared" si="1026"/>
        <v>1.4594924107675907E-3</v>
      </c>
      <c r="AF742" s="13">
        <f t="shared" si="1027"/>
        <v>3.3883105673766046E-4</v>
      </c>
      <c r="AG742" s="13">
        <f t="shared" si="1028"/>
        <v>5.2441284455225787E-5</v>
      </c>
      <c r="AH742" s="13">
        <f t="shared" si="1029"/>
        <v>6.0363012282554213E-4</v>
      </c>
      <c r="AI742" s="13">
        <f t="shared" si="1030"/>
        <v>4.2338665201974168E-4</v>
      </c>
      <c r="AJ742" s="13">
        <f t="shared" si="1031"/>
        <v>1.4848186855669353E-4</v>
      </c>
      <c r="AK742" s="13">
        <f t="shared" si="1032"/>
        <v>3.4715100542910229E-5</v>
      </c>
      <c r="AL742" s="13">
        <f t="shared" si="1033"/>
        <v>7.9298013525846094E-8</v>
      </c>
      <c r="AM742" s="13">
        <f t="shared" si="1034"/>
        <v>4.409473426626016E-4</v>
      </c>
      <c r="AN742" s="13">
        <f t="shared" si="1035"/>
        <v>2.0473782936830095E-4</v>
      </c>
      <c r="AO742" s="13">
        <f t="shared" si="1036"/>
        <v>4.7531274960554037E-5</v>
      </c>
      <c r="AP742" s="13">
        <f t="shared" si="1037"/>
        <v>7.3564717907657993E-6</v>
      </c>
      <c r="AQ742" s="13">
        <f t="shared" si="1038"/>
        <v>8.5392739706506341E-7</v>
      </c>
      <c r="AR742" s="13">
        <f t="shared" si="1039"/>
        <v>5.6054729955901479E-5</v>
      </c>
      <c r="AS742" s="13">
        <f t="shared" si="1040"/>
        <v>3.9316832524540823E-5</v>
      </c>
      <c r="AT742" s="13">
        <f t="shared" si="1041"/>
        <v>1.3788428924542942E-5</v>
      </c>
      <c r="AU742" s="13">
        <f t="shared" si="1042"/>
        <v>3.2237383668263486E-6</v>
      </c>
      <c r="AV742" s="13">
        <f t="shared" si="1043"/>
        <v>5.6528316866016874E-7</v>
      </c>
      <c r="AW742" s="13">
        <f t="shared" si="1044"/>
        <v>7.1736045142883667E-10</v>
      </c>
      <c r="AX742" s="13">
        <f t="shared" si="1045"/>
        <v>5.1546803267823091E-5</v>
      </c>
      <c r="AY742" s="13">
        <f t="shared" si="1046"/>
        <v>2.3933879606128378E-5</v>
      </c>
      <c r="AZ742" s="13">
        <f t="shared" si="1047"/>
        <v>5.5564123930670996E-6</v>
      </c>
      <c r="BA742" s="13">
        <f t="shared" si="1048"/>
        <v>8.5997253516515282E-7</v>
      </c>
      <c r="BB742" s="13">
        <f t="shared" si="1049"/>
        <v>9.9824226801606127E-8</v>
      </c>
      <c r="BC742" s="13">
        <f t="shared" si="1050"/>
        <v>9.2699483753860131E-9</v>
      </c>
      <c r="BD742" s="13">
        <f t="shared" si="1051"/>
        <v>4.3378285139816169E-6</v>
      </c>
      <c r="BE742" s="13">
        <f t="shared" si="1052"/>
        <v>3.042556396910043E-6</v>
      </c>
      <c r="BF742" s="13">
        <f t="shared" si="1053"/>
        <v>1.0670257478529558E-6</v>
      </c>
      <c r="BG742" s="13">
        <f t="shared" si="1054"/>
        <v>2.4947090495730093E-7</v>
      </c>
      <c r="BH742" s="13">
        <f t="shared" si="1055"/>
        <v>4.3744773178232053E-8</v>
      </c>
      <c r="BI742" s="13">
        <f t="shared" si="1056"/>
        <v>6.1365237946044301E-9</v>
      </c>
      <c r="BJ742" s="14">
        <f t="shared" si="1057"/>
        <v>0.36485822099088994</v>
      </c>
      <c r="BK742" s="14">
        <f t="shared" si="1058"/>
        <v>0.421805156700998</v>
      </c>
      <c r="BL742" s="14">
        <f t="shared" si="1059"/>
        <v>0.20815074804108014</v>
      </c>
      <c r="BM742" s="14">
        <f t="shared" si="1060"/>
        <v>0.11315445599912639</v>
      </c>
      <c r="BN742" s="14">
        <f t="shared" si="1061"/>
        <v>0.88683593038887454</v>
      </c>
    </row>
    <row r="743" spans="1:66" x14ac:dyDescent="0.25">
      <c r="A743" t="s">
        <v>338</v>
      </c>
      <c r="B743" t="s">
        <v>92</v>
      </c>
      <c r="C743" t="s">
        <v>87</v>
      </c>
      <c r="D743" s="11">
        <v>44438</v>
      </c>
      <c r="E743" s="10">
        <f>VLOOKUP(A743,home!$A$2:$E$405,3,FALSE)</f>
        <v>1.3308</v>
      </c>
      <c r="F743" s="10">
        <f>VLOOKUP(B743,home!$B$2:$E$405,3,FALSE)</f>
        <v>0.93930000000000002</v>
      </c>
      <c r="G743" s="10">
        <f>VLOOKUP(C743,away!$B$2:$E$405,4,FALSE)</f>
        <v>1.2022999999999999</v>
      </c>
      <c r="H743" s="10">
        <f>VLOOKUP(A743,away!$A$2:$E$405,3,FALSE)</f>
        <v>0.86150000000000004</v>
      </c>
      <c r="I743" s="10">
        <f>VLOOKUP(C743,away!$B$2:$E$405,3,FALSE)</f>
        <v>0.92859999999999998</v>
      </c>
      <c r="J743" s="10">
        <f>VLOOKUP(B743,home!$B$2:$E$405,4,FALSE)</f>
        <v>0.58040000000000003</v>
      </c>
      <c r="K743" s="12">
        <f t="shared" si="1006"/>
        <v>1.502899575012</v>
      </c>
      <c r="L743" s="12">
        <f t="shared" si="1007"/>
        <v>0.46431355756000003</v>
      </c>
      <c r="M743" s="13">
        <f t="shared" si="1008"/>
        <v>0.13984604604358505</v>
      </c>
      <c r="N743" s="13">
        <f t="shared" si="1009"/>
        <v>0.21017456316601257</v>
      </c>
      <c r="O743" s="13">
        <f t="shared" si="1010"/>
        <v>6.4932415149196537E-2</v>
      </c>
      <c r="P743" s="13">
        <f t="shared" si="1011"/>
        <v>9.7586899132230245E-2</v>
      </c>
      <c r="Q743" s="13">
        <f t="shared" si="1012"/>
        <v>0.15793563083026654</v>
      </c>
      <c r="R743" s="13">
        <f t="shared" si="1013"/>
        <v>1.5074500339443145E-2</v>
      </c>
      <c r="S743" s="13">
        <f t="shared" si="1014"/>
        <v>1.7024440718323985E-2</v>
      </c>
      <c r="T743" s="13">
        <f t="shared" si="1015"/>
        <v>7.3331654616283881E-2</v>
      </c>
      <c r="U743" s="13">
        <f t="shared" si="1016"/>
        <v>2.2655460153667352E-2</v>
      </c>
      <c r="V743" s="13">
        <f t="shared" si="1017"/>
        <v>1.319993129082287E-3</v>
      </c>
      <c r="W743" s="13">
        <f t="shared" si="1018"/>
        <v>7.9120464151353292E-2</v>
      </c>
      <c r="X743" s="13">
        <f t="shared" si="1019"/>
        <v>3.6736704185913294E-2</v>
      </c>
      <c r="Y743" s="13">
        <f t="shared" si="1020"/>
        <v>8.5286749067953731E-3</v>
      </c>
      <c r="Z743" s="13">
        <f t="shared" si="1021"/>
        <v>2.3330982936820913E-3</v>
      </c>
      <c r="AA743" s="13">
        <f t="shared" si="1022"/>
        <v>3.5064124340360376E-3</v>
      </c>
      <c r="AB743" s="13">
        <f t="shared" si="1023"/>
        <v>2.6348928784647773E-3</v>
      </c>
      <c r="AC743" s="13">
        <f t="shared" si="1024"/>
        <v>5.7569573822113676E-5</v>
      </c>
      <c r="AD743" s="13">
        <f t="shared" si="1025"/>
        <v>2.9727527986955243E-2</v>
      </c>
      <c r="AE743" s="13">
        <f t="shared" si="1026"/>
        <v>1.3802894277087654E-2</v>
      </c>
      <c r="AF743" s="13">
        <f t="shared" si="1027"/>
        <v>3.2044354732095669E-3</v>
      </c>
      <c r="AG743" s="13">
        <f t="shared" si="1028"/>
        <v>4.9595427817913202E-4</v>
      </c>
      <c r="AH743" s="13">
        <f t="shared" si="1029"/>
        <v>2.7082229221917441E-4</v>
      </c>
      <c r="AI743" s="13">
        <f t="shared" si="1030"/>
        <v>4.0701870787997294E-4</v>
      </c>
      <c r="AJ743" s="13">
        <f t="shared" si="1031"/>
        <v>3.0585412154737242E-4</v>
      </c>
      <c r="AK743" s="13">
        <f t="shared" si="1032"/>
        <v>1.5322267642973826E-4</v>
      </c>
      <c r="AL743" s="13">
        <f t="shared" si="1033"/>
        <v>1.6069202820115915E-6</v>
      </c>
      <c r="AM743" s="13">
        <f t="shared" si="1034"/>
        <v>8.9354978355504731E-3</v>
      </c>
      <c r="AN743" s="13">
        <f t="shared" si="1035"/>
        <v>4.1488727885941202E-3</v>
      </c>
      <c r="AO743" s="13">
        <f t="shared" si="1036"/>
        <v>9.6318894216800694E-4</v>
      </c>
      <c r="AP743" s="13">
        <f t="shared" si="1037"/>
        <v>1.4907389478016012E-4</v>
      </c>
      <c r="AQ743" s="13">
        <f t="shared" si="1038"/>
        <v>1.7304257606175319E-5</v>
      </c>
      <c r="AR743" s="13">
        <f t="shared" si="1039"/>
        <v>2.5149292393367774E-5</v>
      </c>
      <c r="AS743" s="13">
        <f t="shared" si="1040"/>
        <v>3.7796860849844956E-5</v>
      </c>
      <c r="AT743" s="13">
        <f t="shared" si="1041"/>
        <v>2.8402443054009845E-5</v>
      </c>
      <c r="AU743" s="13">
        <f t="shared" si="1042"/>
        <v>1.4228673198391318E-5</v>
      </c>
      <c r="AV743" s="13">
        <f t="shared" si="1043"/>
        <v>5.3460667257117337E-6</v>
      </c>
      <c r="AW743" s="13">
        <f t="shared" si="1044"/>
        <v>3.1148214592377651E-8</v>
      </c>
      <c r="AX743" s="13">
        <f t="shared" si="1045"/>
        <v>2.2381926499282427E-3</v>
      </c>
      <c r="AY743" s="13">
        <f t="shared" si="1046"/>
        <v>1.0392231917928261E-3</v>
      </c>
      <c r="AZ743" s="13">
        <f t="shared" si="1047"/>
        <v>2.4126270864009266E-4</v>
      </c>
      <c r="BA743" s="13">
        <f t="shared" si="1048"/>
        <v>3.7340515518414393E-5</v>
      </c>
      <c r="BB743" s="13">
        <f t="shared" si="1049"/>
        <v>4.3344269003698444E-6</v>
      </c>
      <c r="BC743" s="13">
        <f t="shared" si="1050"/>
        <v>4.0250663481889752E-7</v>
      </c>
      <c r="BD743" s="13">
        <f t="shared" si="1051"/>
        <v>1.9461929035468715E-6</v>
      </c>
      <c r="BE743" s="13">
        <f t="shared" si="1052"/>
        <v>2.9249324876319632E-6</v>
      </c>
      <c r="BF743" s="13">
        <f t="shared" si="1053"/>
        <v>2.197939896300435E-6</v>
      </c>
      <c r="BG743" s="13">
        <f t="shared" si="1054"/>
        <v>1.1010943120172816E-6</v>
      </c>
      <c r="BH743" s="13">
        <f t="shared" si="1055"/>
        <v>4.1370854339472558E-7</v>
      </c>
      <c r="BI743" s="13">
        <f t="shared" si="1056"/>
        <v>1.2435247880935331E-7</v>
      </c>
      <c r="BJ743" s="14">
        <f t="shared" si="1057"/>
        <v>0.63083319759017009</v>
      </c>
      <c r="BK743" s="14">
        <f t="shared" si="1058"/>
        <v>0.25687577870911854</v>
      </c>
      <c r="BL743" s="14">
        <f t="shared" si="1059"/>
        <v>0.11006023030972713</v>
      </c>
      <c r="BM743" s="14">
        <f t="shared" si="1060"/>
        <v>0.31351305819838565</v>
      </c>
      <c r="BN743" s="14">
        <f t="shared" si="1061"/>
        <v>0.68555005466073415</v>
      </c>
    </row>
    <row r="744" spans="1:66" x14ac:dyDescent="0.25">
      <c r="A744" t="s">
        <v>338</v>
      </c>
      <c r="B744" t="s">
        <v>93</v>
      </c>
      <c r="C744" t="s">
        <v>90</v>
      </c>
      <c r="D744" s="11">
        <v>44438</v>
      </c>
      <c r="E744" s="10">
        <f>VLOOKUP(A744,home!$A$2:$E$405,3,FALSE)</f>
        <v>1.3308</v>
      </c>
      <c r="F744" s="10">
        <f>VLOOKUP(B744,home!$B$2:$E$405,3,FALSE)</f>
        <v>0.90169999999999995</v>
      </c>
      <c r="G744" s="10">
        <f>VLOOKUP(C744,away!$B$2:$E$405,4,FALSE)</f>
        <v>0.75139999999999996</v>
      </c>
      <c r="H744" s="10">
        <f>VLOOKUP(A744,away!$A$2:$E$405,3,FALSE)</f>
        <v>0.86150000000000004</v>
      </c>
      <c r="I744" s="10">
        <f>VLOOKUP(C744,away!$B$2:$E$405,3,FALSE)</f>
        <v>2.0312999999999999</v>
      </c>
      <c r="J744" s="10">
        <f>VLOOKUP(B744,home!$B$2:$E$405,4,FALSE)</f>
        <v>1.1608000000000001</v>
      </c>
      <c r="K744" s="12">
        <f t="shared" si="1006"/>
        <v>0.90166674530399993</v>
      </c>
      <c r="L744" s="12">
        <f t="shared" si="1007"/>
        <v>2.0313593139600004</v>
      </c>
      <c r="M744" s="13">
        <f t="shared" si="1008"/>
        <v>5.3235699776095942E-2</v>
      </c>
      <c r="N744" s="13">
        <f t="shared" si="1009"/>
        <v>4.8000860151093297E-2</v>
      </c>
      <c r="O744" s="13">
        <f t="shared" si="1010"/>
        <v>0.1081408345753508</v>
      </c>
      <c r="P744" s="13">
        <f t="shared" si="1011"/>
        <v>9.75069943460148E-2</v>
      </c>
      <c r="Q744" s="13">
        <f t="shared" si="1012"/>
        <v>2.1640389672114381E-2</v>
      </c>
      <c r="R744" s="13">
        <f t="shared" si="1013"/>
        <v>0.10983644576702324</v>
      </c>
      <c r="S744" s="13">
        <f t="shared" si="1014"/>
        <v>4.4648675542830481E-2</v>
      </c>
      <c r="T744" s="13">
        <f t="shared" si="1015"/>
        <v>4.3959407118173345E-2</v>
      </c>
      <c r="U744" s="13">
        <f t="shared" si="1016"/>
        <v>9.9035870570511136E-2</v>
      </c>
      <c r="V744" s="13">
        <f t="shared" si="1017"/>
        <v>9.0865469183324873E-3</v>
      </c>
      <c r="W744" s="13">
        <f t="shared" si="1018"/>
        <v>6.5041399075885572E-3</v>
      </c>
      <c r="X744" s="13">
        <f t="shared" si="1019"/>
        <v>1.3212245180578952E-2</v>
      </c>
      <c r="Y744" s="13">
        <f t="shared" si="1020"/>
        <v>1.341940865294609E-2</v>
      </c>
      <c r="Z744" s="13">
        <f t="shared" si="1021"/>
        <v>7.4372429040368365E-2</v>
      </c>
      <c r="AA744" s="13">
        <f t="shared" si="1022"/>
        <v>6.7059146033181624E-2</v>
      </c>
      <c r="AB744" s="13">
        <f t="shared" si="1023"/>
        <v>3.0232500973302257E-2</v>
      </c>
      <c r="AC744" s="13">
        <f t="shared" si="1024"/>
        <v>1.0401876498255397E-3</v>
      </c>
      <c r="AD744" s="13">
        <f t="shared" si="1025"/>
        <v>1.4661416653693078E-3</v>
      </c>
      <c r="AE744" s="13">
        <f t="shared" si="1026"/>
        <v>2.9782605275327696E-3</v>
      </c>
      <c r="AF744" s="13">
        <f t="shared" si="1027"/>
        <v>3.0249586310015578E-3</v>
      </c>
      <c r="AG744" s="13">
        <f t="shared" si="1028"/>
        <v>2.0482592964762357E-3</v>
      </c>
      <c r="AH744" s="13">
        <f t="shared" si="1029"/>
        <v>3.7769281608245379E-2</v>
      </c>
      <c r="AI744" s="13">
        <f t="shared" si="1030"/>
        <v>3.4055305220176829E-2</v>
      </c>
      <c r="AJ744" s="13">
        <f t="shared" si="1031"/>
        <v>1.535326810910558E-2</v>
      </c>
      <c r="AK744" s="13">
        <f t="shared" si="1032"/>
        <v>4.6145104285723092E-3</v>
      </c>
      <c r="AL744" s="13">
        <f t="shared" si="1033"/>
        <v>7.6208688317741088E-5</v>
      </c>
      <c r="AM744" s="13">
        <f t="shared" si="1034"/>
        <v>2.6439423671362607E-4</v>
      </c>
      <c r="AN744" s="13">
        <f t="shared" si="1035"/>
        <v>5.370796953055694E-4</v>
      </c>
      <c r="AO744" s="13">
        <f t="shared" si="1036"/>
        <v>5.4550092069888376E-4</v>
      </c>
      <c r="AP744" s="13">
        <f t="shared" si="1037"/>
        <v>3.6936945867847767E-4</v>
      </c>
      <c r="AQ744" s="13">
        <f t="shared" si="1038"/>
        <v>1.875805225447223E-4</v>
      </c>
      <c r="AR744" s="13">
        <f t="shared" si="1039"/>
        <v>1.5344596395297477E-2</v>
      </c>
      <c r="AS744" s="13">
        <f t="shared" si="1040"/>
        <v>1.3835712289751364E-2</v>
      </c>
      <c r="AT744" s="13">
        <f t="shared" si="1041"/>
        <v>6.2376008346313322E-3</v>
      </c>
      <c r="AU744" s="13">
        <f t="shared" si="1042"/>
        <v>1.8747457476891828E-3</v>
      </c>
      <c r="AV744" s="13">
        <f t="shared" si="1043"/>
        <v>4.2259897414785472E-4</v>
      </c>
      <c r="AW744" s="13">
        <f t="shared" si="1044"/>
        <v>3.8773480599634848E-6</v>
      </c>
      <c r="AX744" s="13">
        <f t="shared" si="1045"/>
        <v>3.973258181578509E-5</v>
      </c>
      <c r="AY744" s="13">
        <f t="shared" si="1046"/>
        <v>8.0711150139172776E-5</v>
      </c>
      <c r="AZ744" s="13">
        <f t="shared" si="1047"/>
        <v>8.1976673287816303E-5</v>
      </c>
      <c r="BA744" s="13">
        <f t="shared" si="1048"/>
        <v>5.5508026270220534E-5</v>
      </c>
      <c r="BB744" s="13">
        <f t="shared" si="1049"/>
        <v>2.818918654088722E-5</v>
      </c>
      <c r="BC744" s="13">
        <f t="shared" si="1050"/>
        <v>1.1452473326557427E-5</v>
      </c>
      <c r="BD744" s="13">
        <f t="shared" si="1051"/>
        <v>5.195064801090765E-3</v>
      </c>
      <c r="BE744" s="13">
        <f t="shared" si="1052"/>
        <v>4.6842171708428807E-3</v>
      </c>
      <c r="BF744" s="13">
        <f t="shared" si="1053"/>
        <v>2.1118014253655054E-3</v>
      </c>
      <c r="BG744" s="13">
        <f t="shared" si="1054"/>
        <v>6.3471370597922123E-4</v>
      </c>
      <c r="BH744" s="13">
        <f t="shared" si="1055"/>
        <v>1.4307506036753106E-4</v>
      </c>
      <c r="BI744" s="13">
        <f t="shared" si="1056"/>
        <v>2.5801204803153016E-5</v>
      </c>
      <c r="BJ744" s="14">
        <f t="shared" si="1057"/>
        <v>0.15845556572819616</v>
      </c>
      <c r="BK744" s="14">
        <f t="shared" si="1058"/>
        <v>0.20567502407155616</v>
      </c>
      <c r="BL744" s="14">
        <f t="shared" si="1059"/>
        <v>0.55660709089543536</v>
      </c>
      <c r="BM744" s="14">
        <f t="shared" si="1060"/>
        <v>0.55667205164578448</v>
      </c>
      <c r="BN744" s="14">
        <f t="shared" si="1061"/>
        <v>0.43836122428769247</v>
      </c>
    </row>
    <row r="745" spans="1:66" x14ac:dyDescent="0.25">
      <c r="A745" t="s">
        <v>339</v>
      </c>
      <c r="B745" t="s">
        <v>114</v>
      </c>
      <c r="C745" t="s">
        <v>111</v>
      </c>
      <c r="D745" s="11">
        <v>44438</v>
      </c>
      <c r="E745" s="10">
        <f>VLOOKUP(A745,home!$A$2:$E$405,3,FALSE)</f>
        <v>1.1719999999999999</v>
      </c>
      <c r="F745" s="10">
        <f>VLOOKUP(B745,home!$B$2:$E$405,3,FALSE)</f>
        <v>1.3272999999999999</v>
      </c>
      <c r="G745" s="10">
        <f>VLOOKUP(C745,away!$B$2:$E$405,4,FALSE)</f>
        <v>0.68259999999999998</v>
      </c>
      <c r="H745" s="10">
        <f>VLOOKUP(A745,away!$A$2:$E$405,3,FALSE)</f>
        <v>1.0484</v>
      </c>
      <c r="I745" s="10">
        <f>VLOOKUP(C745,away!$B$2:$E$405,3,FALSE)</f>
        <v>1.0491999999999999</v>
      </c>
      <c r="J745" s="10">
        <f>VLOOKUP(B745,home!$B$2:$E$405,4,FALSE)</f>
        <v>1.2718</v>
      </c>
      <c r="K745" s="12">
        <f t="shared" si="1006"/>
        <v>1.0618495565599999</v>
      </c>
      <c r="L745" s="12">
        <f t="shared" si="1007"/>
        <v>1.3989561919039999</v>
      </c>
      <c r="M745" s="13">
        <f t="shared" si="1008"/>
        <v>8.5366139612851874E-2</v>
      </c>
      <c r="N745" s="13">
        <f t="shared" si="1009"/>
        <v>9.0645997493145794E-2</v>
      </c>
      <c r="O745" s="13">
        <f t="shared" si="1010"/>
        <v>0.11942348959034044</v>
      </c>
      <c r="P745" s="13">
        <f t="shared" si="1011"/>
        <v>0.12680977946435076</v>
      </c>
      <c r="Q745" s="13">
        <f t="shared" si="1012"/>
        <v>4.812620612101786E-2</v>
      </c>
      <c r="R745" s="13">
        <f t="shared" si="1013"/>
        <v>8.3534115110594831E-2</v>
      </c>
      <c r="S745" s="13">
        <f t="shared" si="1014"/>
        <v>4.709337988318827E-2</v>
      </c>
      <c r="T745" s="13">
        <f t="shared" si="1015"/>
        <v>6.7326454045846112E-2</v>
      </c>
      <c r="U745" s="13">
        <f t="shared" si="1016"/>
        <v>8.8700663087817114E-2</v>
      </c>
      <c r="V745" s="13">
        <f t="shared" si="1017"/>
        <v>7.7729246231474326E-3</v>
      </c>
      <c r="W745" s="13">
        <f t="shared" si="1018"/>
        <v>1.7034263542839323E-2</v>
      </c>
      <c r="X745" s="13">
        <f t="shared" si="1019"/>
        <v>2.3830188457779636E-2</v>
      </c>
      <c r="Y745" s="13">
        <f t="shared" si="1020"/>
        <v>1.6668694848625029E-2</v>
      </c>
      <c r="Z745" s="13">
        <f t="shared" si="1021"/>
        <v>3.8953522523062716E-2</v>
      </c>
      <c r="AA745" s="13">
        <f t="shared" si="1022"/>
        <v>4.1362780617564113E-2</v>
      </c>
      <c r="AB745" s="13">
        <f t="shared" si="1023"/>
        <v>2.1960525128424505E-2</v>
      </c>
      <c r="AC745" s="13">
        <f t="shared" si="1024"/>
        <v>7.2165824597182605E-4</v>
      </c>
      <c r="AD745" s="13">
        <f t="shared" si="1025"/>
        <v>4.5219562973225257E-3</v>
      </c>
      <c r="AE745" s="13">
        <f t="shared" si="1026"/>
        <v>6.3260187616586312E-3</v>
      </c>
      <c r="AF745" s="13">
        <f t="shared" si="1027"/>
        <v>4.4249115583616097E-3</v>
      </c>
      <c r="AG745" s="13">
        <f t="shared" si="1028"/>
        <v>2.0634191410658508E-3</v>
      </c>
      <c r="AH745" s="13">
        <f t="shared" si="1029"/>
        <v>1.3623567882527624E-2</v>
      </c>
      <c r="AI745" s="13">
        <f t="shared" si="1030"/>
        <v>1.4466179514827015E-2</v>
      </c>
      <c r="AJ745" s="13">
        <f t="shared" si="1031"/>
        <v>7.6804531514682089E-3</v>
      </c>
      <c r="AK745" s="13">
        <f t="shared" si="1032"/>
        <v>2.7184952576887909E-3</v>
      </c>
      <c r="AL745" s="13">
        <f t="shared" si="1033"/>
        <v>4.2880384862355976E-5</v>
      </c>
      <c r="AM745" s="13">
        <f t="shared" si="1034"/>
        <v>9.6032745781912503E-4</v>
      </c>
      <c r="AN745" s="13">
        <f t="shared" si="1035"/>
        <v>1.343456043371492E-3</v>
      </c>
      <c r="AO745" s="13">
        <f t="shared" si="1036"/>
        <v>9.39718075212699E-4</v>
      </c>
      <c r="AP745" s="13">
        <f t="shared" si="1037"/>
        <v>4.3820813998763806E-4</v>
      </c>
      <c r="AQ745" s="13">
        <f t="shared" si="1038"/>
        <v>1.5325849769461024E-4</v>
      </c>
      <c r="AR745" s="13">
        <f t="shared" si="1039"/>
        <v>3.8117549290172968E-3</v>
      </c>
      <c r="AS745" s="13">
        <f t="shared" si="1040"/>
        <v>4.0475102810924105E-3</v>
      </c>
      <c r="AT745" s="13">
        <f t="shared" si="1041"/>
        <v>2.1489234985750082E-3</v>
      </c>
      <c r="AU745" s="13">
        <f t="shared" si="1042"/>
        <v>7.6061115468107872E-4</v>
      </c>
      <c r="AV745" s="13">
        <f t="shared" si="1043"/>
        <v>2.0191365432817318E-4</v>
      </c>
      <c r="AW745" s="13">
        <f t="shared" si="1044"/>
        <v>1.7693888194762521E-6</v>
      </c>
      <c r="AX745" s="13">
        <f t="shared" si="1045"/>
        <v>1.6995388087293829E-4</v>
      </c>
      <c r="AY745" s="13">
        <f t="shared" si="1046"/>
        <v>2.3775803398531177E-4</v>
      </c>
      <c r="AZ745" s="13">
        <f t="shared" si="1047"/>
        <v>1.6630653690933683E-4</v>
      </c>
      <c r="BA745" s="13">
        <f t="shared" si="1048"/>
        <v>7.7551853187809305E-5</v>
      </c>
      <c r="BB745" s="13">
        <f t="shared" si="1049"/>
        <v>2.7122911302678937E-5</v>
      </c>
      <c r="BC745" s="13">
        <f t="shared" si="1050"/>
        <v>7.5887529418691366E-6</v>
      </c>
      <c r="BD745" s="13">
        <f t="shared" si="1051"/>
        <v>8.8874635999488887E-4</v>
      </c>
      <c r="BE745" s="13">
        <f t="shared" si="1052"/>
        <v>9.4371492825488681E-4</v>
      </c>
      <c r="BF745" s="13">
        <f t="shared" si="1053"/>
        <v>5.0104163904325183E-4</v>
      </c>
      <c r="BG745" s="13">
        <f t="shared" si="1054"/>
        <v>1.7734361407872415E-4</v>
      </c>
      <c r="BH745" s="13">
        <f t="shared" si="1055"/>
        <v>4.7078059492060237E-5</v>
      </c>
      <c r="BI745" s="13">
        <f t="shared" si="1056"/>
        <v>9.9979633190698949E-6</v>
      </c>
      <c r="BJ745" s="14">
        <f t="shared" si="1057"/>
        <v>0.28548936045094786</v>
      </c>
      <c r="BK745" s="14">
        <f t="shared" si="1058"/>
        <v>0.26804452024835779</v>
      </c>
      <c r="BL745" s="14">
        <f t="shared" si="1059"/>
        <v>0.40700890542312945</v>
      </c>
      <c r="BM745" s="14">
        <f t="shared" si="1060"/>
        <v>0.4453545926080304</v>
      </c>
      <c r="BN745" s="14">
        <f t="shared" si="1061"/>
        <v>0.55390572739230159</v>
      </c>
    </row>
    <row r="746" spans="1:66" x14ac:dyDescent="0.25">
      <c r="A746" t="s">
        <v>339</v>
      </c>
      <c r="B746" t="s">
        <v>120</v>
      </c>
      <c r="C746" t="s">
        <v>113</v>
      </c>
      <c r="D746" s="11">
        <v>44438</v>
      </c>
      <c r="E746" s="10">
        <f>VLOOKUP(A746,home!$A$2:$E$405,3,FALSE)</f>
        <v>1.1719999999999999</v>
      </c>
      <c r="F746" s="10">
        <f>VLOOKUP(B746,home!$B$2:$E$405,3,FALSE)</f>
        <v>0.75839999999999996</v>
      </c>
      <c r="G746" s="10">
        <f>VLOOKUP(C746,away!$B$2:$E$405,4,FALSE)</f>
        <v>1.5168999999999999</v>
      </c>
      <c r="H746" s="10">
        <f>VLOOKUP(A746,away!$A$2:$E$405,3,FALSE)</f>
        <v>1.0484</v>
      </c>
      <c r="I746" s="10">
        <f>VLOOKUP(C746,away!$B$2:$E$405,3,FALSE)</f>
        <v>1.0598000000000001</v>
      </c>
      <c r="J746" s="10">
        <f>VLOOKUP(B746,home!$B$2:$E$405,4,FALSE)</f>
        <v>0.84789999999999999</v>
      </c>
      <c r="K746" s="12">
        <f t="shared" si="1006"/>
        <v>1.3482886771199998</v>
      </c>
      <c r="L746" s="12">
        <f t="shared" si="1007"/>
        <v>0.94209687392800001</v>
      </c>
      <c r="M746" s="13">
        <f t="shared" si="1008"/>
        <v>0.10122742598903127</v>
      </c>
      <c r="N746" s="13">
        <f t="shared" si="1009"/>
        <v>0.13648379227501364</v>
      </c>
      <c r="O746" s="13">
        <f t="shared" si="1010"/>
        <v>9.5366041580044345E-2</v>
      </c>
      <c r="P746" s="13">
        <f t="shared" si="1011"/>
        <v>0.12858095404412889</v>
      </c>
      <c r="Q746" s="13">
        <f t="shared" si="1012"/>
        <v>9.2009775867399501E-2</v>
      </c>
      <c r="R746" s="13">
        <f t="shared" si="1013"/>
        <v>4.492202482572371E-2</v>
      </c>
      <c r="S746" s="13">
        <f t="shared" si="1014"/>
        <v>4.0831478182330398E-2</v>
      </c>
      <c r="T746" s="13">
        <f t="shared" si="1015"/>
        <v>8.6682122215493013E-2</v>
      </c>
      <c r="U746" s="13">
        <f t="shared" si="1016"/>
        <v>6.0567857425826807E-2</v>
      </c>
      <c r="V746" s="13">
        <f t="shared" si="1017"/>
        <v>5.7627667693370965E-3</v>
      </c>
      <c r="W746" s="13">
        <f t="shared" si="1018"/>
        <v>4.1351912995454591E-2</v>
      </c>
      <c r="X746" s="13">
        <f t="shared" si="1019"/>
        <v>3.8957507963960414E-2</v>
      </c>
      <c r="Y746" s="13">
        <f t="shared" si="1020"/>
        <v>1.835087323443613E-2</v>
      </c>
      <c r="Z746" s="13">
        <f t="shared" si="1021"/>
        <v>1.4106966386276776E-2</v>
      </c>
      <c r="AA746" s="13">
        <f t="shared" si="1022"/>
        <v>1.9020263047129417E-2</v>
      </c>
      <c r="AB746" s="13">
        <f t="shared" si="1023"/>
        <v>1.2822402651144271E-2</v>
      </c>
      <c r="AC746" s="13">
        <f t="shared" si="1024"/>
        <v>4.5749832734032041E-4</v>
      </c>
      <c r="AD746" s="13">
        <f t="shared" si="1025"/>
        <v>1.39385790172557E-2</v>
      </c>
      <c r="AE746" s="13">
        <f t="shared" si="1026"/>
        <v>1.313149171915501E-2</v>
      </c>
      <c r="AF746" s="13">
        <f t="shared" si="1027"/>
        <v>6.1855686493136755E-3</v>
      </c>
      <c r="AG746" s="13">
        <f t="shared" si="1028"/>
        <v>1.9424682959951521E-3</v>
      </c>
      <c r="AH746" s="13">
        <f t="shared" si="1029"/>
        <v>3.3225322332796812E-3</v>
      </c>
      <c r="AI746" s="13">
        <f t="shared" si="1030"/>
        <v>4.4797325894972194E-3</v>
      </c>
      <c r="AJ746" s="13">
        <f t="shared" si="1031"/>
        <v>3.0199863634722789E-3</v>
      </c>
      <c r="AK746" s="13">
        <f t="shared" si="1032"/>
        <v>1.3572711396421596E-3</v>
      </c>
      <c r="AL746" s="13">
        <f t="shared" si="1033"/>
        <v>2.3244914440237063E-5</v>
      </c>
      <c r="AM746" s="13">
        <f t="shared" si="1034"/>
        <v>3.7586456528216515E-3</v>
      </c>
      <c r="AN746" s="13">
        <f t="shared" si="1035"/>
        <v>3.5410083197263448E-3</v>
      </c>
      <c r="AO746" s="13">
        <f t="shared" si="1036"/>
        <v>1.6679864342836145E-3</v>
      </c>
      <c r="AP746" s="13">
        <f t="shared" si="1037"/>
        <v>5.2380160183096837E-4</v>
      </c>
      <c r="AQ746" s="13">
        <f t="shared" si="1038"/>
        <v>1.2336796291085854E-4</v>
      </c>
      <c r="AR746" s="13">
        <f t="shared" si="1039"/>
        <v>6.26029446099561E-4</v>
      </c>
      <c r="AS746" s="13">
        <f t="shared" si="1040"/>
        <v>8.4406841371974326E-4</v>
      </c>
      <c r="AT746" s="13">
        <f t="shared" si="1041"/>
        <v>5.6902394246648473E-4</v>
      </c>
      <c r="AU746" s="13">
        <f t="shared" si="1042"/>
        <v>2.557361795459146E-4</v>
      </c>
      <c r="AV746" s="13">
        <f t="shared" si="1043"/>
        <v>8.6201548802920978E-5</v>
      </c>
      <c r="AW746" s="13">
        <f t="shared" si="1044"/>
        <v>8.2017004071046938E-7</v>
      </c>
      <c r="AX746" s="13">
        <f t="shared" si="1045"/>
        <v>8.4462322916762495E-4</v>
      </c>
      <c r="AY746" s="13">
        <f t="shared" si="1046"/>
        <v>7.9571690384579229E-4</v>
      </c>
      <c r="AZ746" s="13">
        <f t="shared" si="1047"/>
        <v>3.7482120382239387E-4</v>
      </c>
      <c r="BA746" s="13">
        <f t="shared" si="1048"/>
        <v>1.1770596146766903E-4</v>
      </c>
      <c r="BB746" s="13">
        <f t="shared" si="1049"/>
        <v>2.7722604585345149E-5</v>
      </c>
      <c r="BC746" s="13">
        <f t="shared" si="1050"/>
        <v>5.2234758233991424E-6</v>
      </c>
      <c r="BD746" s="13">
        <f t="shared" si="1051"/>
        <v>9.8296730692878933E-5</v>
      </c>
      <c r="BE746" s="13">
        <f t="shared" si="1052"/>
        <v>1.3253236899112261E-4</v>
      </c>
      <c r="BF746" s="13">
        <f t="shared" si="1053"/>
        <v>8.9345946231310204E-5</v>
      </c>
      <c r="BG746" s="13">
        <f t="shared" si="1054"/>
        <v>4.0154709216749295E-5</v>
      </c>
      <c r="BH746" s="13">
        <f t="shared" si="1055"/>
        <v>1.3535034942497292E-5</v>
      </c>
      <c r="BI746" s="13">
        <f t="shared" si="1056"/>
        <v>3.6498268714785261E-6</v>
      </c>
      <c r="BJ746" s="14">
        <f t="shared" si="1057"/>
        <v>0.46081471558376241</v>
      </c>
      <c r="BK746" s="14">
        <f t="shared" si="1058"/>
        <v>0.27767908513045403</v>
      </c>
      <c r="BL746" s="14">
        <f t="shared" si="1059"/>
        <v>0.2476366860033406</v>
      </c>
      <c r="BM746" s="14">
        <f t="shared" si="1060"/>
        <v>0.40085254178868734</v>
      </c>
      <c r="BN746" s="14">
        <f t="shared" si="1061"/>
        <v>0.59859001458134131</v>
      </c>
    </row>
    <row r="747" spans="1:66" x14ac:dyDescent="0.25">
      <c r="A747" t="s">
        <v>344</v>
      </c>
      <c r="B747" t="s">
        <v>211</v>
      </c>
      <c r="C747" t="s">
        <v>204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344</v>
      </c>
      <c r="B748" t="s">
        <v>202</v>
      </c>
      <c r="C748" t="s">
        <v>208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347</v>
      </c>
      <c r="B749" t="s">
        <v>246</v>
      </c>
      <c r="C749" t="s">
        <v>256</v>
      </c>
      <c r="D749" s="11">
        <v>44438</v>
      </c>
      <c r="E749" s="10">
        <f>VLOOKUP(A749,home!$A$2:$E$405,3,FALSE)</f>
        <v>1.1607000000000001</v>
      </c>
      <c r="F749" s="10">
        <f>VLOOKUP(B749,home!$B$2:$E$405,3,FALSE)</f>
        <v>0.86150000000000004</v>
      </c>
      <c r="G749" s="10">
        <f>VLOOKUP(C749,away!$B$2:$E$405,4,FALSE)</f>
        <v>0.6462</v>
      </c>
      <c r="H749" s="10">
        <f>VLOOKUP(A749,away!$A$2:$E$405,3,FALSE)</f>
        <v>0.83930000000000005</v>
      </c>
      <c r="I749" s="10">
        <f>VLOOKUP(C749,away!$B$2:$E$405,3,FALSE)</f>
        <v>1.1915</v>
      </c>
      <c r="J749" s="10">
        <f>VLOOKUP(B749,home!$B$2:$E$405,4,FALSE)</f>
        <v>1.9858</v>
      </c>
      <c r="K749" s="12">
        <f t="shared" si="1006"/>
        <v>0.64616319891000007</v>
      </c>
      <c r="L749" s="12">
        <f t="shared" si="1007"/>
        <v>1.9858515315100003</v>
      </c>
      <c r="M749" s="13">
        <f t="shared" si="1008"/>
        <v>7.1933389758308985E-2</v>
      </c>
      <c r="N749" s="13">
        <f t="shared" si="1009"/>
        <v>4.6480709234668766E-2</v>
      </c>
      <c r="O749" s="13">
        <f t="shared" si="1010"/>
        <v>0.14284903221824366</v>
      </c>
      <c r="P749" s="13">
        <f t="shared" si="1011"/>
        <v>9.2303787619337982E-2</v>
      </c>
      <c r="Q749" s="13">
        <f t="shared" si="1012"/>
        <v>1.5017061883339577E-2</v>
      </c>
      <c r="R749" s="13">
        <f t="shared" si="1013"/>
        <v>0.14183848470266031</v>
      </c>
      <c r="S749" s="13">
        <f t="shared" si="1014"/>
        <v>2.9610689964362884E-2</v>
      </c>
      <c r="T749" s="13">
        <f t="shared" si="1015"/>
        <v>2.9821655339810346E-2</v>
      </c>
      <c r="U749" s="13">
        <f t="shared" si="1016"/>
        <v>9.1650809004018091E-2</v>
      </c>
      <c r="V749" s="13">
        <f t="shared" si="1017"/>
        <v>4.2217743185217742E-3</v>
      </c>
      <c r="W749" s="13">
        <f t="shared" si="1018"/>
        <v>3.2344909149227114E-3</v>
      </c>
      <c r="X749" s="13">
        <f t="shared" si="1019"/>
        <v>6.4232187370544475E-3</v>
      </c>
      <c r="Y749" s="13">
        <f t="shared" si="1020"/>
        <v>6.3777793831016547E-3</v>
      </c>
      <c r="Z749" s="13">
        <f t="shared" si="1021"/>
        <v>9.3890057357945228E-2</v>
      </c>
      <c r="AA749" s="13">
        <f t="shared" si="1022"/>
        <v>6.0668299808253272E-2</v>
      </c>
      <c r="AB749" s="13">
        <f t="shared" si="1023"/>
        <v>1.9600811338265942E-2</v>
      </c>
      <c r="AC749" s="13">
        <f t="shared" si="1024"/>
        <v>3.3858212558080225E-4</v>
      </c>
      <c r="AD749" s="13">
        <f t="shared" si="1025"/>
        <v>5.225022491079478E-4</v>
      </c>
      <c r="AE749" s="13">
        <f t="shared" si="1026"/>
        <v>1.0376118916084378E-3</v>
      </c>
      <c r="AF749" s="13">
        <f t="shared" si="1027"/>
        <v>1.0302715820318027E-3</v>
      </c>
      <c r="AG749" s="13">
        <f t="shared" si="1028"/>
        <v>6.8198879968302858E-4</v>
      </c>
      <c r="AH749" s="13">
        <f t="shared" si="1029"/>
        <v>4.6612928549459323E-2</v>
      </c>
      <c r="AI749" s="13">
        <f t="shared" si="1030"/>
        <v>3.0119559022081899E-2</v>
      </c>
      <c r="AJ749" s="13">
        <f t="shared" si="1031"/>
        <v>9.7310753037334972E-3</v>
      </c>
      <c r="AK749" s="13">
        <f t="shared" si="1032"/>
        <v>2.095954249031513E-3</v>
      </c>
      <c r="AL749" s="13">
        <f t="shared" si="1033"/>
        <v>1.7378529062133874E-5</v>
      </c>
      <c r="AM749" s="13">
        <f t="shared" si="1034"/>
        <v>6.7524344944252279E-5</v>
      </c>
      <c r="AN749" s="13">
        <f t="shared" si="1035"/>
        <v>1.3409332382175292E-4</v>
      </c>
      <c r="AO749" s="13">
        <f t="shared" si="1036"/>
        <v>1.3314471623834725E-4</v>
      </c>
      <c r="AP749" s="13">
        <f t="shared" si="1037"/>
        <v>8.8135212884795413E-5</v>
      </c>
      <c r="AQ749" s="13">
        <f t="shared" si="1038"/>
        <v>4.3755861871807718E-5</v>
      </c>
      <c r="AR749" s="13">
        <f t="shared" si="1039"/>
        <v>1.8513271109622E-2</v>
      </c>
      <c r="AS749" s="13">
        <f t="shared" si="1040"/>
        <v>1.1962594482481435E-2</v>
      </c>
      <c r="AT749" s="13">
        <f t="shared" si="1041"/>
        <v>3.8648941590316609E-3</v>
      </c>
      <c r="AU749" s="13">
        <f t="shared" si="1042"/>
        <v>8.3245079108282445E-4</v>
      </c>
      <c r="AV749" s="13">
        <f t="shared" si="1043"/>
        <v>1.3447476652530947E-4</v>
      </c>
      <c r="AW749" s="13">
        <f t="shared" si="1044"/>
        <v>6.1944037589550682E-7</v>
      </c>
      <c r="AX749" s="13">
        <f t="shared" si="1045"/>
        <v>7.2719577889133901E-6</v>
      </c>
      <c r="AY749" s="13">
        <f t="shared" si="1046"/>
        <v>1.444102851218973E-5</v>
      </c>
      <c r="AZ749" s="13">
        <f t="shared" si="1047"/>
        <v>1.4338869293755781E-5</v>
      </c>
      <c r="BA749" s="13">
        <f t="shared" si="1048"/>
        <v>9.4916218490422109E-6</v>
      </c>
      <c r="BB749" s="13">
        <f t="shared" si="1049"/>
        <v>4.7122379463585624E-6</v>
      </c>
      <c r="BC749" s="13">
        <f t="shared" si="1050"/>
        <v>1.8715609885231377E-6</v>
      </c>
      <c r="BD749" s="13">
        <f t="shared" si="1051"/>
        <v>6.1274346310504439E-3</v>
      </c>
      <c r="BE749" s="13">
        <f t="shared" si="1052"/>
        <v>3.9593227623114704E-3</v>
      </c>
      <c r="BF749" s="13">
        <f t="shared" si="1053"/>
        <v>1.2791843308061789E-3</v>
      </c>
      <c r="BG749" s="13">
        <f t="shared" si="1054"/>
        <v>2.7552061306308952E-4</v>
      </c>
      <c r="BH749" s="13">
        <f t="shared" si="1055"/>
        <v>4.4507820175622553E-5</v>
      </c>
      <c r="BI749" s="13">
        <f t="shared" si="1056"/>
        <v>5.7518630922382631E-6</v>
      </c>
      <c r="BJ749" s="14">
        <f t="shared" si="1057"/>
        <v>0.11114607075146846</v>
      </c>
      <c r="BK749" s="14">
        <f t="shared" si="1058"/>
        <v>0.19844004334368678</v>
      </c>
      <c r="BL749" s="14">
        <f t="shared" si="1059"/>
        <v>0.59216636152498991</v>
      </c>
      <c r="BM749" s="14">
        <f t="shared" si="1060"/>
        <v>0.48520624597339462</v>
      </c>
      <c r="BN749" s="14">
        <f t="shared" si="1061"/>
        <v>0.51042246541655922</v>
      </c>
    </row>
    <row r="750" spans="1:66" x14ac:dyDescent="0.25">
      <c r="A750" t="s">
        <v>347</v>
      </c>
      <c r="B750" t="s">
        <v>255</v>
      </c>
      <c r="C750" t="s">
        <v>259</v>
      </c>
      <c r="D750" s="11">
        <v>44438</v>
      </c>
      <c r="E750" s="10">
        <f>VLOOKUP(A750,home!$A$2:$E$405,3,FALSE)</f>
        <v>1.1607000000000001</v>
      </c>
      <c r="F750" s="10">
        <f>VLOOKUP(B750,home!$B$2:$E$405,3,FALSE)</f>
        <v>0.6462</v>
      </c>
      <c r="G750" s="10">
        <f>VLOOKUP(C750,away!$B$2:$E$405,4,FALSE)</f>
        <v>0.57440000000000002</v>
      </c>
      <c r="H750" s="10">
        <f>VLOOKUP(A750,away!$A$2:$E$405,3,FALSE)</f>
        <v>0.83930000000000005</v>
      </c>
      <c r="I750" s="10">
        <f>VLOOKUP(C750,away!$B$2:$E$405,3,FALSE)</f>
        <v>1.1915</v>
      </c>
      <c r="J750" s="10">
        <f>VLOOKUP(B750,home!$B$2:$E$405,4,FALSE)</f>
        <v>1.1915</v>
      </c>
      <c r="K750" s="12">
        <f t="shared" si="1006"/>
        <v>0.43082546889600004</v>
      </c>
      <c r="L750" s="12">
        <f t="shared" si="1007"/>
        <v>1.1915309194250001</v>
      </c>
      <c r="M750" s="13">
        <f t="shared" si="1008"/>
        <v>0.19743292189184189</v>
      </c>
      <c r="N750" s="13">
        <f t="shared" si="1009"/>
        <v>8.505913114956011E-2</v>
      </c>
      <c r="O750" s="13">
        <f t="shared" si="1010"/>
        <v>0.2352474309465506</v>
      </c>
      <c r="P750" s="13">
        <f t="shared" si="1011"/>
        <v>0.10135058474412703</v>
      </c>
      <c r="Q750" s="13">
        <f t="shared" si="1012"/>
        <v>1.8322820030697802E-2</v>
      </c>
      <c r="R750" s="13">
        <f t="shared" si="1013"/>
        <v>0.14015229384405636</v>
      </c>
      <c r="S750" s="13">
        <f t="shared" si="1014"/>
        <v>1.3006874600178986E-2</v>
      </c>
      <c r="T750" s="13">
        <f t="shared" si="1015"/>
        <v>2.1832206597636159E-2</v>
      </c>
      <c r="U750" s="13">
        <f t="shared" si="1016"/>
        <v>6.0381177712215545E-2</v>
      </c>
      <c r="V750" s="13">
        <f t="shared" si="1017"/>
        <v>7.4188592132676213E-4</v>
      </c>
      <c r="W750" s="13">
        <f t="shared" si="1018"/>
        <v>2.6313125104074683E-3</v>
      </c>
      <c r="X750" s="13">
        <f t="shared" si="1019"/>
        <v>3.1352902148203158E-3</v>
      </c>
      <c r="Y750" s="13">
        <f t="shared" si="1020"/>
        <v>1.8678976161645288E-3</v>
      </c>
      <c r="Z750" s="13">
        <f t="shared" si="1021"/>
        <v>5.5665263847843739E-2</v>
      </c>
      <c r="AA750" s="13">
        <f t="shared" si="1022"/>
        <v>2.3982013398466832E-2</v>
      </c>
      <c r="AB750" s="13">
        <f t="shared" si="1023"/>
        <v>5.1660310837323151E-3</v>
      </c>
      <c r="AC750" s="13">
        <f t="shared" si="1024"/>
        <v>2.3802569000211433E-5</v>
      </c>
      <c r="AD750" s="13">
        <f t="shared" si="1025"/>
        <v>2.8340911152705201E-4</v>
      </c>
      <c r="AE750" s="13">
        <f t="shared" si="1026"/>
        <v>3.3769071923125065E-4</v>
      </c>
      <c r="AF750" s="13">
        <f t="shared" si="1027"/>
        <v>2.0118446658345086E-4</v>
      </c>
      <c r="AG750" s="13">
        <f t="shared" si="1028"/>
        <v>7.990583748073579E-5</v>
      </c>
      <c r="AH750" s="13">
        <f t="shared" si="1029"/>
        <v>1.6581720753164116E-2</v>
      </c>
      <c r="AI750" s="13">
        <f t="shared" si="1030"/>
        <v>7.1438276185844633E-3</v>
      </c>
      <c r="AJ750" s="13">
        <f t="shared" si="1031"/>
        <v>1.5388714417444234E-3</v>
      </c>
      <c r="AK750" s="13">
        <f t="shared" si="1032"/>
        <v>2.2099500348673502E-4</v>
      </c>
      <c r="AL750" s="13">
        <f t="shared" si="1033"/>
        <v>4.8875420846082181E-7</v>
      </c>
      <c r="AM750" s="13">
        <f t="shared" si="1034"/>
        <v>2.4419972672608192E-5</v>
      </c>
      <c r="AN750" s="13">
        <f t="shared" si="1035"/>
        <v>2.9097152490926217E-5</v>
      </c>
      <c r="AO750" s="13">
        <f t="shared" si="1036"/>
        <v>1.7335078430081378E-5</v>
      </c>
      <c r="AP750" s="13">
        <f t="shared" si="1037"/>
        <v>6.8850939800331149E-6</v>
      </c>
      <c r="AQ750" s="13">
        <f t="shared" si="1038"/>
        <v>2.0509505900890973E-6</v>
      </c>
      <c r="AR750" s="13">
        <f t="shared" si="1039"/>
        <v>3.9515265949332488E-3</v>
      </c>
      <c r="AS750" s="13">
        <f t="shared" si="1040"/>
        <v>1.7024182981171311E-3</v>
      </c>
      <c r="AT750" s="13">
        <f t="shared" si="1041"/>
        <v>3.6672258077172172E-4</v>
      </c>
      <c r="AU750" s="13">
        <f t="shared" si="1042"/>
        <v>5.2664475938576103E-5</v>
      </c>
      <c r="AV750" s="13">
        <f t="shared" si="1043"/>
        <v>5.6722993850997878E-6</v>
      </c>
      <c r="AW750" s="13">
        <f t="shared" si="1044"/>
        <v>6.9693888307591421E-9</v>
      </c>
      <c r="AX750" s="13">
        <f t="shared" si="1045"/>
        <v>1.7534576961839884E-6</v>
      </c>
      <c r="AY750" s="13">
        <f t="shared" si="1046"/>
        <v>2.08929906090695E-6</v>
      </c>
      <c r="AZ750" s="13">
        <f t="shared" si="1047"/>
        <v>1.244732215498124E-6</v>
      </c>
      <c r="BA750" s="13">
        <f t="shared" si="1048"/>
        <v>4.943789737234656E-7</v>
      </c>
      <c r="BB750" s="13">
        <f t="shared" si="1049"/>
        <v>1.4726695827627721E-7</v>
      </c>
      <c r="BC750" s="13">
        <f t="shared" si="1050"/>
        <v>3.5094626839171149E-8</v>
      </c>
      <c r="BD750" s="13">
        <f t="shared" si="1051"/>
        <v>7.8472768613219179E-4</v>
      </c>
      <c r="BE750" s="13">
        <f t="shared" si="1052"/>
        <v>3.3808067333357465E-4</v>
      </c>
      <c r="BF750" s="13">
        <f t="shared" si="1053"/>
        <v>7.2826882306806362E-5</v>
      </c>
      <c r="BG750" s="13">
        <f t="shared" si="1054"/>
        <v>1.045855857268789E-5</v>
      </c>
      <c r="BH750" s="13">
        <f t="shared" si="1055"/>
        <v>1.1264533502636347E-6</v>
      </c>
      <c r="BI750" s="13">
        <f t="shared" si="1056"/>
        <v>9.7060958563360135E-8</v>
      </c>
      <c r="BJ750" s="14">
        <f t="shared" si="1057"/>
        <v>0.133836400731804</v>
      </c>
      <c r="BK750" s="14">
        <f t="shared" si="1058"/>
        <v>0.31255864777974418</v>
      </c>
      <c r="BL750" s="14">
        <f t="shared" si="1059"/>
        <v>0.4977006833658012</v>
      </c>
      <c r="BM750" s="14">
        <f t="shared" si="1060"/>
        <v>0.22219373078868743</v>
      </c>
      <c r="BN750" s="14">
        <f t="shared" si="1061"/>
        <v>0.77756518260683383</v>
      </c>
    </row>
    <row r="751" spans="1:66" x14ac:dyDescent="0.25">
      <c r="A751" t="s">
        <v>290</v>
      </c>
      <c r="B751" t="s">
        <v>292</v>
      </c>
      <c r="C751" t="s">
        <v>299</v>
      </c>
      <c r="D751" s="11">
        <v>44438</v>
      </c>
      <c r="E751" s="10">
        <f>VLOOKUP(A751,home!$A$2:$E$405,3,FALSE)</f>
        <v>1.5758000000000001</v>
      </c>
      <c r="F751" s="10">
        <f>VLOOKUP(B751,home!$B$2:$E$405,3,FALSE)</f>
        <v>0.88839999999999997</v>
      </c>
      <c r="G751" s="10">
        <f>VLOOKUP(C751,away!$B$2:$E$405,4,FALSE)</f>
        <v>1.3221000000000001</v>
      </c>
      <c r="H751" s="10">
        <f>VLOOKUP(A751,away!$A$2:$E$405,3,FALSE)</f>
        <v>1.1246</v>
      </c>
      <c r="I751" s="10">
        <f>VLOOKUP(C751,away!$B$2:$E$405,3,FALSE)</f>
        <v>1.0374000000000001</v>
      </c>
      <c r="J751" s="10">
        <f>VLOOKUP(B751,home!$B$2:$E$405,4,FALSE)</f>
        <v>1.3338000000000001</v>
      </c>
      <c r="K751" s="12">
        <f t="shared" si="1006"/>
        <v>1.8508616259120001</v>
      </c>
      <c r="L751" s="12">
        <f t="shared" si="1007"/>
        <v>1.5560911613520003</v>
      </c>
      <c r="M751" s="13">
        <f t="shared" si="1008"/>
        <v>3.3142037500543349E-2</v>
      </c>
      <c r="N751" s="13">
        <f t="shared" si="1009"/>
        <v>6.1341325414292144E-2</v>
      </c>
      <c r="O751" s="13">
        <f t="shared" si="1010"/>
        <v>5.157203162379205E-2</v>
      </c>
      <c r="P751" s="13">
        <f t="shared" si="1011"/>
        <v>9.5452694302796848E-2</v>
      </c>
      <c r="Q751" s="13">
        <f t="shared" si="1012"/>
        <v>5.6767152645946943E-2</v>
      </c>
      <c r="R751" s="13">
        <f t="shared" si="1013"/>
        <v>4.0125391291374331E-2</v>
      </c>
      <c r="S751" s="13">
        <f t="shared" si="1014"/>
        <v>6.8728550934095509E-2</v>
      </c>
      <c r="T751" s="13">
        <f t="shared" si="1015"/>
        <v>8.8334864487477863E-2</v>
      </c>
      <c r="U751" s="13">
        <f t="shared" si="1016"/>
        <v>7.4266546965908301E-2</v>
      </c>
      <c r="V751" s="13">
        <f t="shared" si="1017"/>
        <v>2.1993971862200232E-2</v>
      </c>
      <c r="W751" s="13">
        <f t="shared" si="1018"/>
        <v>3.5022714814890679E-2</v>
      </c>
      <c r="X751" s="13">
        <f t="shared" si="1019"/>
        <v>5.4498536970003147E-2</v>
      </c>
      <c r="Y751" s="13">
        <f t="shared" si="1020"/>
        <v>4.2402345842818566E-2</v>
      </c>
      <c r="Z751" s="13">
        <f t="shared" si="1021"/>
        <v>2.0812922244766038E-2</v>
      </c>
      <c r="AA751" s="13">
        <f t="shared" si="1022"/>
        <v>3.8521839105927706E-2</v>
      </c>
      <c r="AB751" s="13">
        <f t="shared" si="1023"/>
        <v>3.5649296880358922E-2</v>
      </c>
      <c r="AC751" s="13">
        <f t="shared" si="1024"/>
        <v>3.9590653423022364E-3</v>
      </c>
      <c r="AD751" s="13">
        <f t="shared" si="1025"/>
        <v>1.6205549721535224E-2</v>
      </c>
      <c r="AE751" s="13">
        <f t="shared" si="1026"/>
        <v>2.5217312686531334E-2</v>
      </c>
      <c r="AF751" s="13">
        <f t="shared" si="1027"/>
        <v>1.9620218692280537E-2</v>
      </c>
      <c r="AG751" s="13">
        <f t="shared" si="1028"/>
        <v>1.0176949630283681E-2</v>
      </c>
      <c r="AH751" s="13">
        <f t="shared" si="1029"/>
        <v>8.0967010867467187E-3</v>
      </c>
      <c r="AI751" s="13">
        <f t="shared" si="1030"/>
        <v>1.4985873337939489E-2</v>
      </c>
      <c r="AJ751" s="13">
        <f t="shared" si="1031"/>
        <v>1.3868388945984991E-2</v>
      </c>
      <c r="AK751" s="13">
        <f t="shared" si="1032"/>
        <v>8.5561563044485953E-3</v>
      </c>
      <c r="AL751" s="13">
        <f t="shared" si="1033"/>
        <v>4.5610165499013401E-4</v>
      </c>
      <c r="AM751" s="13">
        <f t="shared" si="1034"/>
        <v>5.9988460212796876E-3</v>
      </c>
      <c r="AN751" s="13">
        <f t="shared" si="1035"/>
        <v>9.3347512720249361E-3</v>
      </c>
      <c r="AO751" s="13">
        <f t="shared" si="1036"/>
        <v>7.2628619739086731E-3</v>
      </c>
      <c r="AP751" s="13">
        <f t="shared" si="1037"/>
        <v>3.7672251079062758E-3</v>
      </c>
      <c r="AQ751" s="13">
        <f t="shared" si="1038"/>
        <v>1.465536423309073E-3</v>
      </c>
      <c r="AR751" s="13">
        <f t="shared" si="1039"/>
        <v>2.519840999439138E-3</v>
      </c>
      <c r="AS751" s="13">
        <f t="shared" si="1040"/>
        <v>4.6638770092616421E-3</v>
      </c>
      <c r="AT751" s="13">
        <f t="shared" si="1041"/>
        <v>4.3160954922078013E-3</v>
      </c>
      <c r="AU751" s="13">
        <f t="shared" si="1042"/>
        <v>2.6628318400997281E-3</v>
      </c>
      <c r="AV751" s="13">
        <f t="shared" si="1043"/>
        <v>1.2321333172743071E-3</v>
      </c>
      <c r="AW751" s="13">
        <f t="shared" si="1044"/>
        <v>3.6489518656428755E-5</v>
      </c>
      <c r="AX751" s="13">
        <f t="shared" si="1045"/>
        <v>1.8505056500902424E-3</v>
      </c>
      <c r="AY751" s="13">
        <f t="shared" si="1046"/>
        <v>2.8795554861373641E-3</v>
      </c>
      <c r="AZ751" s="13">
        <f t="shared" si="1047"/>
        <v>2.2404254203005074E-3</v>
      </c>
      <c r="BA751" s="13">
        <f t="shared" si="1048"/>
        <v>1.1621020647326532E-3</v>
      </c>
      <c r="BB751" s="13">
        <f t="shared" si="1049"/>
        <v>4.5208418787984802E-4</v>
      </c>
      <c r="BC751" s="13">
        <f t="shared" si="1050"/>
        <v>1.4069684178936556E-4</v>
      </c>
      <c r="BD751" s="13">
        <f t="shared" si="1051"/>
        <v>6.5351705120660563E-4</v>
      </c>
      <c r="BE751" s="13">
        <f t="shared" si="1052"/>
        <v>1.2095696319574739E-3</v>
      </c>
      <c r="BF751" s="13">
        <f t="shared" si="1053"/>
        <v>1.1193730078292951E-3</v>
      </c>
      <c r="BG751" s="13">
        <f t="shared" si="1054"/>
        <v>6.9060151509097833E-4</v>
      </c>
      <c r="BH751" s="13">
        <f t="shared" si="1055"/>
        <v>3.1955196076964489E-4</v>
      </c>
      <c r="BI751" s="13">
        <f t="shared" si="1056"/>
        <v>1.182892923346945E-4</v>
      </c>
      <c r="BJ751" s="14">
        <f t="shared" si="1057"/>
        <v>0.44614156135541883</v>
      </c>
      <c r="BK751" s="14">
        <f t="shared" si="1058"/>
        <v>0.22661197708306566</v>
      </c>
      <c r="BL751" s="14">
        <f t="shared" si="1059"/>
        <v>0.30514790665995239</v>
      </c>
      <c r="BM751" s="14">
        <f t="shared" si="1060"/>
        <v>0.65747066859697656</v>
      </c>
      <c r="BN751" s="14">
        <f t="shared" si="1061"/>
        <v>0.33840063277874566</v>
      </c>
    </row>
    <row r="752" spans="1:66" x14ac:dyDescent="0.25">
      <c r="A752" t="s">
        <v>290</v>
      </c>
      <c r="B752" t="s">
        <v>317</v>
      </c>
      <c r="C752" t="s">
        <v>312</v>
      </c>
      <c r="D752" s="11">
        <v>44438</v>
      </c>
      <c r="E752" s="10">
        <f>VLOOKUP(A752,home!$A$2:$E$405,3,FALSE)</f>
        <v>1.5758000000000001</v>
      </c>
      <c r="F752" s="10">
        <f>VLOOKUP(B752,home!$B$2:$E$405,3,FALSE)</f>
        <v>0.92310000000000003</v>
      </c>
      <c r="G752" s="10">
        <f>VLOOKUP(C752,away!$B$2:$E$405,4,FALSE)</f>
        <v>1.0788</v>
      </c>
      <c r="H752" s="10">
        <f>VLOOKUP(A752,away!$A$2:$E$405,3,FALSE)</f>
        <v>1.1246</v>
      </c>
      <c r="I752" s="10">
        <f>VLOOKUP(C752,away!$B$2:$E$405,3,FALSE)</f>
        <v>1.2448999999999999</v>
      </c>
      <c r="J752" s="10">
        <f>VLOOKUP(B752,home!$B$2:$E$405,4,FALSE)</f>
        <v>1.0508999999999999</v>
      </c>
      <c r="K752" s="12">
        <f t="shared" si="1006"/>
        <v>1.569245113224</v>
      </c>
      <c r="L752" s="12">
        <f t="shared" si="1007"/>
        <v>1.4712752800859998</v>
      </c>
      <c r="M752" s="13">
        <f t="shared" si="1008"/>
        <v>4.7810003013661624E-2</v>
      </c>
      <c r="N752" s="13">
        <f t="shared" si="1009"/>
        <v>7.5025613592413207E-2</v>
      </c>
      <c r="O752" s="13">
        <f t="shared" si="1010"/>
        <v>7.0341675574837489E-2</v>
      </c>
      <c r="P752" s="13">
        <f t="shared" si="1011"/>
        <v>0.11038333065180173</v>
      </c>
      <c r="Q752" s="13">
        <f t="shared" si="1012"/>
        <v>5.8866788748263281E-2</v>
      </c>
      <c r="R752" s="13">
        <f t="shared" si="1013"/>
        <v>5.1745984216543806E-2</v>
      </c>
      <c r="S752" s="13">
        <f t="shared" si="1014"/>
        <v>6.3713025087570624E-2</v>
      </c>
      <c r="T752" s="13">
        <f t="shared" si="1015"/>
        <v>8.6609251103364426E-2</v>
      </c>
      <c r="U752" s="13">
        <f t="shared" si="1016"/>
        <v>8.1202132860777598E-2</v>
      </c>
      <c r="V752" s="13">
        <f t="shared" si="1017"/>
        <v>1.6344454836872663E-2</v>
      </c>
      <c r="W752" s="13">
        <f t="shared" si="1018"/>
        <v>3.0792140191467227E-2</v>
      </c>
      <c r="X752" s="13">
        <f t="shared" si="1019"/>
        <v>4.5303714684648312E-2</v>
      </c>
      <c r="Y752" s="13">
        <f t="shared" si="1020"/>
        <v>3.3327117755796103E-2</v>
      </c>
      <c r="Z752" s="13">
        <f t="shared" si="1021"/>
        <v>2.537752914050706E-2</v>
      </c>
      <c r="AA752" s="13">
        <f t="shared" si="1022"/>
        <v>3.9823563589440364E-2</v>
      </c>
      <c r="AB752" s="13">
        <f t="shared" si="1023"/>
        <v>3.1246466276947257E-2</v>
      </c>
      <c r="AC752" s="13">
        <f t="shared" si="1024"/>
        <v>2.3584961943874275E-3</v>
      </c>
      <c r="AD752" s="13">
        <f t="shared" si="1025"/>
        <v>1.2080103880292075E-2</v>
      </c>
      <c r="AE752" s="13">
        <f t="shared" si="1026"/>
        <v>1.7773158219944695E-2</v>
      </c>
      <c r="AF752" s="13">
        <f t="shared" si="1027"/>
        <v>1.3074604169030966E-2</v>
      </c>
      <c r="AG752" s="13">
        <f t="shared" si="1028"/>
        <v>6.4121139702682031E-3</v>
      </c>
      <c r="AH752" s="13">
        <f t="shared" si="1029"/>
        <v>9.3343328235225443E-3</v>
      </c>
      <c r="AI752" s="13">
        <f t="shared" si="1030"/>
        <v>1.4647856168519135E-2</v>
      </c>
      <c r="AJ752" s="13">
        <f t="shared" si="1031"/>
        <v>1.149303835582834E-2</v>
      </c>
      <c r="AK752" s="13">
        <f t="shared" si="1032"/>
        <v>6.0117980919932043E-3</v>
      </c>
      <c r="AL752" s="13">
        <f t="shared" si="1033"/>
        <v>2.1781104275746775E-4</v>
      </c>
      <c r="AM752" s="13">
        <f t="shared" si="1034"/>
        <v>3.791328796277318E-3</v>
      </c>
      <c r="AN752" s="13">
        <f t="shared" si="1035"/>
        <v>5.5780883366410277E-3</v>
      </c>
      <c r="AO752" s="13">
        <f t="shared" si="1036"/>
        <v>4.1034517399179899E-3</v>
      </c>
      <c r="AP752" s="13">
        <f t="shared" si="1037"/>
        <v>2.0124357026557408E-3</v>
      </c>
      <c r="AQ752" s="13">
        <f t="shared" si="1038"/>
        <v>7.4021172551997326E-4</v>
      </c>
      <c r="AR752" s="13">
        <f t="shared" si="1039"/>
        <v>2.7466746278688118E-3</v>
      </c>
      <c r="AS752" s="13">
        <f t="shared" si="1040"/>
        <v>4.3102057373994819E-3</v>
      </c>
      <c r="AT752" s="13">
        <f t="shared" si="1041"/>
        <v>3.3818846452020922E-3</v>
      </c>
      <c r="AU752" s="13">
        <f t="shared" si="1042"/>
        <v>1.7690019843235546E-3</v>
      </c>
      <c r="AV752" s="13">
        <f t="shared" si="1043"/>
        <v>6.9399942979582474E-4</v>
      </c>
      <c r="AW752" s="13">
        <f t="shared" si="1044"/>
        <v>1.3968897044319091E-5</v>
      </c>
      <c r="AX752" s="13">
        <f t="shared" si="1045"/>
        <v>9.9158736436393479E-4</v>
      </c>
      <c r="AY752" s="13">
        <f t="shared" si="1046"/>
        <v>1.4588979772342866E-3</v>
      </c>
      <c r="AZ752" s="13">
        <f t="shared" si="1047"/>
        <v>1.0732202650361373E-3</v>
      </c>
      <c r="BA752" s="13">
        <f t="shared" si="1048"/>
        <v>5.263341486783377E-4</v>
      </c>
      <c r="BB752" s="13">
        <f t="shared" si="1049"/>
        <v>1.9359560550388704E-4</v>
      </c>
      <c r="BC752" s="13">
        <f t="shared" si="1050"/>
        <v>5.6966485742229977E-5</v>
      </c>
      <c r="BD752" s="13">
        <f t="shared" si="1051"/>
        <v>6.7351908040379942E-4</v>
      </c>
      <c r="BE752" s="13">
        <f t="shared" si="1052"/>
        <v>1.0569165255867846E-3</v>
      </c>
      <c r="BF752" s="13">
        <f t="shared" si="1053"/>
        <v>8.2928054643137536E-4</v>
      </c>
      <c r="BG752" s="13">
        <f t="shared" si="1054"/>
        <v>4.3378148165972133E-4</v>
      </c>
      <c r="BH752" s="13">
        <f t="shared" si="1055"/>
        <v>1.7017736757539607E-4</v>
      </c>
      <c r="BI752" s="13">
        <f t="shared" si="1056"/>
        <v>5.3410000489802858E-5</v>
      </c>
      <c r="BJ752" s="14">
        <f t="shared" si="1057"/>
        <v>0.39979072446305935</v>
      </c>
      <c r="BK752" s="14">
        <f t="shared" si="1058"/>
        <v>0.24228601880428582</v>
      </c>
      <c r="BL752" s="14">
        <f t="shared" si="1059"/>
        <v>0.33196569938514642</v>
      </c>
      <c r="BM752" s="14">
        <f t="shared" si="1060"/>
        <v>0.58380164691528758</v>
      </c>
      <c r="BN752" s="14">
        <f t="shared" si="1061"/>
        <v>0.41417339579752116</v>
      </c>
    </row>
    <row r="753" spans="1:66" x14ac:dyDescent="0.25">
      <c r="A753" t="s">
        <v>290</v>
      </c>
      <c r="B753" t="s">
        <v>314</v>
      </c>
      <c r="C753" t="s">
        <v>311</v>
      </c>
      <c r="D753" s="11">
        <v>44438</v>
      </c>
      <c r="E753" s="10">
        <f>VLOOKUP(A753,home!$A$2:$E$405,3,FALSE)</f>
        <v>1.5758000000000001</v>
      </c>
      <c r="F753" s="10">
        <f>VLOOKUP(B753,home!$B$2:$E$405,3,FALSE)</f>
        <v>0.95189999999999997</v>
      </c>
      <c r="G753" s="10">
        <f>VLOOKUP(C753,away!$B$2:$E$405,4,FALSE)</f>
        <v>1.2692000000000001</v>
      </c>
      <c r="H753" s="10">
        <f>VLOOKUP(A753,away!$A$2:$E$405,3,FALSE)</f>
        <v>1.1246</v>
      </c>
      <c r="I753" s="10">
        <f>VLOOKUP(C753,away!$B$2:$E$405,3,FALSE)</f>
        <v>1.0374000000000001</v>
      </c>
      <c r="J753" s="10">
        <f>VLOOKUP(B753,home!$B$2:$E$405,4,FALSE)</f>
        <v>0.81510000000000005</v>
      </c>
      <c r="K753" s="12">
        <f t="shared" si="1006"/>
        <v>1.9038051021840001</v>
      </c>
      <c r="L753" s="12">
        <f t="shared" si="1007"/>
        <v>0.95094459860400027</v>
      </c>
      <c r="M753" s="13">
        <f t="shared" si="1008"/>
        <v>5.7570229100640365E-2</v>
      </c>
      <c r="N753" s="13">
        <f t="shared" si="1009"/>
        <v>0.10960249589570094</v>
      </c>
      <c r="O753" s="13">
        <f t="shared" si="1010"/>
        <v>5.4746098403648788E-2</v>
      </c>
      <c r="P753" s="13">
        <f t="shared" si="1011"/>
        <v>0.10422590146553391</v>
      </c>
      <c r="Q753" s="13">
        <f t="shared" si="1012"/>
        <v>0.10433089544916818</v>
      </c>
      <c r="R753" s="13">
        <f t="shared" si="1013"/>
        <v>2.6030253285796445E-2</v>
      </c>
      <c r="S753" s="13">
        <f t="shared" si="1014"/>
        <v>4.7172986394205398E-2</v>
      </c>
      <c r="T753" s="13">
        <f t="shared" si="1015"/>
        <v>9.9212901494905165E-2</v>
      </c>
      <c r="U753" s="13">
        <f t="shared" si="1016"/>
        <v>4.9556529016641107E-2</v>
      </c>
      <c r="V753" s="13">
        <f t="shared" si="1017"/>
        <v>9.4891773608320965E-3</v>
      </c>
      <c r="W753" s="13">
        <f t="shared" si="1018"/>
        <v>6.620856369051728E-2</v>
      </c>
      <c r="X753" s="13">
        <f t="shared" si="1019"/>
        <v>6.2960676022826345E-2</v>
      </c>
      <c r="Y753" s="13">
        <f t="shared" si="1020"/>
        <v>2.9936057394181547E-2</v>
      </c>
      <c r="Z753" s="13">
        <f t="shared" si="1021"/>
        <v>8.251109587474055E-3</v>
      </c>
      <c r="AA753" s="13">
        <f t="shared" si="1022"/>
        <v>1.5708504531312426E-2</v>
      </c>
      <c r="AB753" s="13">
        <f t="shared" si="1023"/>
        <v>1.4952965537196541E-2</v>
      </c>
      <c r="AC753" s="13">
        <f t="shared" si="1024"/>
        <v>1.0737082343268594E-3</v>
      </c>
      <c r="AD753" s="13">
        <f t="shared" si="1025"/>
        <v>3.1512050340570301E-2</v>
      </c>
      <c r="AE753" s="13">
        <f t="shared" si="1026"/>
        <v>2.9966214062302675E-2</v>
      </c>
      <c r="AF753" s="13">
        <f t="shared" si="1027"/>
        <v>1.4248104701578982E-2</v>
      </c>
      <c r="AG753" s="13">
        <f t="shared" si="1028"/>
        <v>4.5163860687702654E-3</v>
      </c>
      <c r="AH753" s="13">
        <f t="shared" si="1029"/>
        <v>1.9615870236745331E-3</v>
      </c>
      <c r="AI753" s="13">
        <f t="shared" si="1030"/>
        <v>3.7344793840495029E-3</v>
      </c>
      <c r="AJ753" s="13">
        <f t="shared" si="1031"/>
        <v>3.554860452677203E-3</v>
      </c>
      <c r="AK753" s="13">
        <f t="shared" si="1032"/>
        <v>2.2559204891196608E-3</v>
      </c>
      <c r="AL753" s="13">
        <f t="shared" si="1033"/>
        <v>7.7754221500875599E-5</v>
      </c>
      <c r="AM753" s="13">
        <f t="shared" si="1034"/>
        <v>1.1998560443731354E-2</v>
      </c>
      <c r="AN753" s="13">
        <f t="shared" si="1035"/>
        <v>1.1409966244989947E-2</v>
      </c>
      <c r="AO753" s="13">
        <f t="shared" si="1036"/>
        <v>5.4251228854635784E-3</v>
      </c>
      <c r="AP753" s="13">
        <f t="shared" si="1037"/>
        <v>1.7196637682315129E-3</v>
      </c>
      <c r="AQ753" s="13">
        <f t="shared" si="1038"/>
        <v>4.088262429536896E-4</v>
      </c>
      <c r="AR753" s="13">
        <f t="shared" si="1039"/>
        <v>3.7307211697099903E-4</v>
      </c>
      <c r="AS753" s="13">
        <f t="shared" si="1040"/>
        <v>7.1025659977197409E-4</v>
      </c>
      <c r="AT753" s="13">
        <f t="shared" si="1041"/>
        <v>6.7609506925287181E-4</v>
      </c>
      <c r="AU753" s="13">
        <f t="shared" si="1042"/>
        <v>4.2905108080168734E-4</v>
      </c>
      <c r="AV753" s="13">
        <f t="shared" si="1043"/>
        <v>2.0420740918195314E-4</v>
      </c>
      <c r="AW753" s="13">
        <f t="shared" si="1044"/>
        <v>3.9102018696120967E-6</v>
      </c>
      <c r="AX753" s="13">
        <f t="shared" si="1045"/>
        <v>3.807153431939807E-3</v>
      </c>
      <c r="AY753" s="13">
        <f t="shared" si="1046"/>
        <v>3.6203919921598418E-3</v>
      </c>
      <c r="AZ753" s="13">
        <f t="shared" si="1047"/>
        <v>1.7213961048867887E-3</v>
      </c>
      <c r="BA753" s="13">
        <f t="shared" si="1048"/>
        <v>5.4565077600001897E-4</v>
      </c>
      <c r="BB753" s="13">
        <f t="shared" si="1049"/>
        <v>1.2972091454032482E-4</v>
      </c>
      <c r="BC753" s="13">
        <f t="shared" si="1050"/>
        <v>2.4671480601618613E-5</v>
      </c>
      <c r="BD753" s="13">
        <f t="shared" si="1051"/>
        <v>5.9128485753888529E-5</v>
      </c>
      <c r="BE753" s="13">
        <f t="shared" si="1052"/>
        <v>1.1256911286266695E-4</v>
      </c>
      <c r="BF753" s="13">
        <f t="shared" si="1053"/>
        <v>1.0715482570813595E-4</v>
      </c>
      <c r="BG753" s="13">
        <f t="shared" si="1054"/>
        <v>6.8000634635595486E-5</v>
      </c>
      <c r="BH753" s="13">
        <f t="shared" si="1055"/>
        <v>3.2364988792749201E-5</v>
      </c>
      <c r="BI753" s="13">
        <f t="shared" si="1056"/>
        <v>1.2323326159152775E-5</v>
      </c>
      <c r="BJ753" s="14">
        <f t="shared" si="1057"/>
        <v>0.59330546940602003</v>
      </c>
      <c r="BK753" s="14">
        <f t="shared" si="1058"/>
        <v>0.22323014876919939</v>
      </c>
      <c r="BL753" s="14">
        <f t="shared" si="1059"/>
        <v>0.17528542177400788</v>
      </c>
      <c r="BM753" s="14">
        <f t="shared" si="1060"/>
        <v>0.53994979414592259</v>
      </c>
      <c r="BN753" s="14">
        <f t="shared" si="1061"/>
        <v>0.45650587360048861</v>
      </c>
    </row>
    <row r="754" spans="1:66" x14ac:dyDescent="0.25">
      <c r="A754" t="s">
        <v>338</v>
      </c>
      <c r="B754" t="s">
        <v>94</v>
      </c>
      <c r="C754" t="s">
        <v>80</v>
      </c>
      <c r="D754" s="11">
        <v>44439</v>
      </c>
      <c r="E754" s="10">
        <f>VLOOKUP(A754,home!$A$2:$E$405,3,FALSE)</f>
        <v>1.3308</v>
      </c>
      <c r="F754" s="10">
        <f>VLOOKUP(B754,home!$B$2:$E$405,3,FALSE)</f>
        <v>1.1271</v>
      </c>
      <c r="G754" s="10">
        <f>VLOOKUP(C754,away!$B$2:$E$405,4,FALSE)</f>
        <v>1.2022999999999999</v>
      </c>
      <c r="H754" s="10">
        <f>VLOOKUP(A754,away!$A$2:$E$405,3,FALSE)</f>
        <v>0.86150000000000004</v>
      </c>
      <c r="I754" s="10">
        <f>VLOOKUP(C754,away!$B$2:$E$405,3,FALSE)</f>
        <v>1.8572</v>
      </c>
      <c r="J754" s="10">
        <f>VLOOKUP(B754,home!$B$2:$E$405,4,FALSE)</f>
        <v>0</v>
      </c>
      <c r="K754" s="12">
        <f t="shared" si="1006"/>
        <v>1.8033834887639999</v>
      </c>
      <c r="L754" s="12">
        <f t="shared" si="1007"/>
        <v>0</v>
      </c>
      <c r="M754" s="13">
        <f t="shared" si="1008"/>
        <v>0.16474054639489349</v>
      </c>
      <c r="N754" s="13">
        <f t="shared" si="1009"/>
        <v>0.29709038129851056</v>
      </c>
      <c r="O754" s="13">
        <f t="shared" si="1010"/>
        <v>0</v>
      </c>
      <c r="P754" s="13">
        <f t="shared" si="1011"/>
        <v>0</v>
      </c>
      <c r="Q754" s="13">
        <f t="shared" si="1012"/>
        <v>0.2678839441521676</v>
      </c>
      <c r="R754" s="13">
        <f t="shared" si="1013"/>
        <v>0</v>
      </c>
      <c r="S754" s="13">
        <f t="shared" si="1014"/>
        <v>0</v>
      </c>
      <c r="T754" s="13">
        <f t="shared" si="1015"/>
        <v>0</v>
      </c>
      <c r="U754" s="13">
        <f t="shared" si="1016"/>
        <v>0</v>
      </c>
      <c r="V754" s="13">
        <f t="shared" si="1017"/>
        <v>0</v>
      </c>
      <c r="W754" s="13">
        <f t="shared" si="1018"/>
        <v>0.16103249392966551</v>
      </c>
      <c r="X754" s="13">
        <f t="shared" si="1019"/>
        <v>0</v>
      </c>
      <c r="Y754" s="13">
        <f t="shared" si="1020"/>
        <v>0</v>
      </c>
      <c r="Z754" s="13">
        <f t="shared" si="1021"/>
        <v>0</v>
      </c>
      <c r="AA754" s="13">
        <f t="shared" si="1022"/>
        <v>0</v>
      </c>
      <c r="AB754" s="13">
        <f t="shared" si="1023"/>
        <v>0</v>
      </c>
      <c r="AC754" s="13">
        <f t="shared" si="1024"/>
        <v>0</v>
      </c>
      <c r="AD754" s="13">
        <f t="shared" si="1025"/>
        <v>7.2600835176811915E-2</v>
      </c>
      <c r="AE754" s="13">
        <f t="shared" si="1026"/>
        <v>0</v>
      </c>
      <c r="AF754" s="13">
        <f t="shared" si="1027"/>
        <v>0</v>
      </c>
      <c r="AG754" s="13">
        <f t="shared" si="1028"/>
        <v>0</v>
      </c>
      <c r="AH754" s="13">
        <f t="shared" si="1029"/>
        <v>0</v>
      </c>
      <c r="AI754" s="13">
        <f t="shared" si="1030"/>
        <v>0</v>
      </c>
      <c r="AJ754" s="13">
        <f t="shared" si="1031"/>
        <v>0</v>
      </c>
      <c r="AK754" s="13">
        <f t="shared" si="1032"/>
        <v>0</v>
      </c>
      <c r="AL754" s="13">
        <f t="shared" si="1033"/>
        <v>0</v>
      </c>
      <c r="AM754" s="13">
        <f t="shared" si="1034"/>
        <v>2.6185429485667835E-2</v>
      </c>
      <c r="AN754" s="13">
        <f t="shared" si="1035"/>
        <v>0</v>
      </c>
      <c r="AO754" s="13">
        <f t="shared" si="1036"/>
        <v>0</v>
      </c>
      <c r="AP754" s="13">
        <f t="shared" si="1037"/>
        <v>0</v>
      </c>
      <c r="AQ754" s="13">
        <f t="shared" si="1038"/>
        <v>0</v>
      </c>
      <c r="AR754" s="13">
        <f t="shared" si="1039"/>
        <v>0</v>
      </c>
      <c r="AS754" s="13">
        <f t="shared" si="1040"/>
        <v>0</v>
      </c>
      <c r="AT754" s="13">
        <f t="shared" si="1041"/>
        <v>0</v>
      </c>
      <c r="AU754" s="13">
        <f t="shared" si="1042"/>
        <v>0</v>
      </c>
      <c r="AV754" s="13">
        <f t="shared" si="1043"/>
        <v>0</v>
      </c>
      <c r="AW754" s="13">
        <f t="shared" si="1044"/>
        <v>0</v>
      </c>
      <c r="AX754" s="13">
        <f t="shared" si="1045"/>
        <v>7.870395196774559E-3</v>
      </c>
      <c r="AY754" s="13">
        <f t="shared" si="1046"/>
        <v>0</v>
      </c>
      <c r="AZ754" s="13">
        <f t="shared" si="1047"/>
        <v>0</v>
      </c>
      <c r="BA754" s="13">
        <f t="shared" si="1048"/>
        <v>0</v>
      </c>
      <c r="BB754" s="13">
        <f t="shared" si="1049"/>
        <v>0</v>
      </c>
      <c r="BC754" s="13">
        <f t="shared" si="1050"/>
        <v>0</v>
      </c>
      <c r="BD754" s="13">
        <f t="shared" si="1051"/>
        <v>0</v>
      </c>
      <c r="BE754" s="13">
        <f t="shared" si="1052"/>
        <v>0</v>
      </c>
      <c r="BF754" s="13">
        <f t="shared" si="1053"/>
        <v>0</v>
      </c>
      <c r="BG754" s="13">
        <f t="shared" si="1054"/>
        <v>0</v>
      </c>
      <c r="BH754" s="13">
        <f t="shared" si="1055"/>
        <v>0</v>
      </c>
      <c r="BI754" s="13">
        <f t="shared" si="1056"/>
        <v>0</v>
      </c>
      <c r="BJ754" s="14">
        <f t="shared" si="1057"/>
        <v>0.83266347923959805</v>
      </c>
      <c r="BK754" s="14">
        <f t="shared" si="1058"/>
        <v>0.16474054639489349</v>
      </c>
      <c r="BL754" s="14">
        <f t="shared" si="1059"/>
        <v>0</v>
      </c>
      <c r="BM754" s="14">
        <f t="shared" si="1060"/>
        <v>0.26768915378891983</v>
      </c>
      <c r="BN754" s="14">
        <f t="shared" si="1061"/>
        <v>0.72971487184557171</v>
      </c>
    </row>
    <row r="755" spans="1:66" s="15" customFormat="1" x14ac:dyDescent="0.25">
      <c r="A755" s="15" t="s">
        <v>339</v>
      </c>
      <c r="B755" s="15" t="s">
        <v>121</v>
      </c>
      <c r="C755" s="15" t="s">
        <v>118</v>
      </c>
      <c r="D755" s="21">
        <v>44439</v>
      </c>
      <c r="E755" s="15">
        <f>VLOOKUP(A755,home!$A$2:$E$405,3,FALSE)</f>
        <v>1.1719999999999999</v>
      </c>
      <c r="F755" s="15">
        <f>VLOOKUP(B755,home!$B$2:$E$405,3,FALSE)</f>
        <v>1.6116999999999999</v>
      </c>
      <c r="G755" s="15">
        <f>VLOOKUP(C755,away!$B$2:$E$405,4,FALSE)</f>
        <v>0.56879999999999997</v>
      </c>
      <c r="H755" s="15">
        <f>VLOOKUP(A755,away!$A$2:$E$405,3,FALSE)</f>
        <v>1.0484</v>
      </c>
      <c r="I755" s="15">
        <f>VLOOKUP(C755,away!$B$2:$E$405,3,FALSE)</f>
        <v>0.84789999999999999</v>
      </c>
      <c r="J755" s="15">
        <f>VLOOKUP(B755,home!$B$2:$E$405,4,FALSE)</f>
        <v>0.52990000000000004</v>
      </c>
      <c r="K755" s="17">
        <f t="shared" si="1006"/>
        <v>1.0744133731199998</v>
      </c>
      <c r="L755" s="17">
        <f t="shared" si="1007"/>
        <v>0.47104843696400006</v>
      </c>
      <c r="M755" s="18">
        <f t="shared" si="1008"/>
        <v>0.21321338439260362</v>
      </c>
      <c r="N755" s="18">
        <f t="shared" si="1009"/>
        <v>0.22907931151958835</v>
      </c>
      <c r="O755" s="18">
        <f t="shared" si="1010"/>
        <v>0.10043383145794046</v>
      </c>
      <c r="P755" s="18">
        <f t="shared" si="1011"/>
        <v>0.10790745163209137</v>
      </c>
      <c r="Q755" s="18">
        <f t="shared" si="1012"/>
        <v>0.12306293790088409</v>
      </c>
      <c r="R755" s="18">
        <f t="shared" si="1013"/>
        <v>2.3654599663284336E-2</v>
      </c>
      <c r="S755" s="18">
        <f t="shared" si="1014"/>
        <v>1.3653010282285154E-2</v>
      </c>
      <c r="T755" s="18">
        <f t="shared" si="1015"/>
        <v>5.7968604546409258E-2</v>
      </c>
      <c r="U755" s="18">
        <f t="shared" si="1016"/>
        <v>2.5414818214032533E-2</v>
      </c>
      <c r="V755" s="18">
        <f t="shared" si="1017"/>
        <v>7.6775540088114996E-4</v>
      </c>
      <c r="W755" s="18">
        <f t="shared" si="1018"/>
        <v>4.4073488738715319E-2</v>
      </c>
      <c r="X755" s="18">
        <f t="shared" si="1019"/>
        <v>2.076074798192231E-2</v>
      </c>
      <c r="Y755" s="18">
        <f t="shared" si="1020"/>
        <v>4.889658943544011E-3</v>
      </c>
      <c r="Z755" s="18">
        <f t="shared" si="1021"/>
        <v>3.7141540661330824E-3</v>
      </c>
      <c r="AA755" s="18">
        <f t="shared" si="1022"/>
        <v>3.990536798481408E-3</v>
      </c>
      <c r="AB755" s="18">
        <f t="shared" si="1023"/>
        <v>2.1437430511079473E-3</v>
      </c>
      <c r="AC755" s="18">
        <f t="shared" si="1024"/>
        <v>2.4285098535755177E-5</v>
      </c>
      <c r="AD755" s="18">
        <f t="shared" si="1025"/>
        <v>1.183828642523236E-2</v>
      </c>
      <c r="AE755" s="18">
        <f t="shared" si="1026"/>
        <v>5.5764063169378439E-3</v>
      </c>
      <c r="AF755" s="18">
        <f t="shared" si="1027"/>
        <v>1.3133787397348736E-3</v>
      </c>
      <c r="AG755" s="18">
        <f t="shared" si="1028"/>
        <v>2.0622166749795348E-4</v>
      </c>
      <c r="AH755" s="18">
        <f t="shared" si="1029"/>
        <v>4.373866168738684E-4</v>
      </c>
      <c r="AI755" s="18">
        <f t="shared" si="1030"/>
        <v>4.6993403039299794E-4</v>
      </c>
      <c r="AJ755" s="18">
        <f t="shared" si="1031"/>
        <v>2.5245170336920874E-4</v>
      </c>
      <c r="AK755" s="18">
        <f t="shared" si="1032"/>
        <v>9.0412495388933733E-5</v>
      </c>
      <c r="AL755" s="18">
        <f t="shared" si="1033"/>
        <v>4.9162825365638402E-7</v>
      </c>
      <c r="AM755" s="18">
        <f t="shared" si="1034"/>
        <v>2.5438426500189221E-3</v>
      </c>
      <c r="AN755" s="18">
        <f t="shared" si="1035"/>
        <v>1.1982731041737733E-3</v>
      </c>
      <c r="AO755" s="18">
        <f t="shared" si="1036"/>
        <v>2.8222233638852809E-4</v>
      </c>
      <c r="AP755" s="18">
        <f t="shared" si="1037"/>
        <v>4.4313463477381461E-5</v>
      </c>
      <c r="AQ755" s="18">
        <f t="shared" si="1038"/>
        <v>5.2184469268704594E-6</v>
      </c>
      <c r="AR755" s="18">
        <f t="shared" si="1039"/>
        <v>4.120605644548154E-5</v>
      </c>
      <c r="AS755" s="18">
        <f t="shared" si="1040"/>
        <v>4.4272338098562926E-5</v>
      </c>
      <c r="AT755" s="18">
        <f t="shared" si="1041"/>
        <v>2.3783396056193039E-5</v>
      </c>
      <c r="AU755" s="18">
        <f t="shared" si="1042"/>
        <v>8.5177329269944218E-6</v>
      </c>
      <c r="AV755" s="18">
        <f t="shared" si="1043"/>
        <v>2.2878915413568409E-6</v>
      </c>
      <c r="AW755" s="18">
        <f t="shared" si="1044"/>
        <v>6.9114839725163032E-9</v>
      </c>
      <c r="AX755" s="18">
        <f t="shared" si="1045"/>
        <v>4.5552309371555799E-4</v>
      </c>
      <c r="AY755" s="18">
        <f t="shared" si="1046"/>
        <v>2.1457344129571933E-4</v>
      </c>
      <c r="AZ755" s="18">
        <f t="shared" si="1047"/>
        <v>5.0537242068167602E-5</v>
      </c>
      <c r="BA755" s="18">
        <f t="shared" si="1048"/>
        <v>7.9351629615605525E-6</v>
      </c>
      <c r="BB755" s="18">
        <f t="shared" si="1049"/>
        <v>9.3446152752443081E-7</v>
      </c>
      <c r="BC755" s="18">
        <f t="shared" si="1050"/>
        <v>8.8035328388675036E-8</v>
      </c>
      <c r="BD755" s="18">
        <f t="shared" si="1051"/>
        <v>3.235008080349072E-6</v>
      </c>
      <c r="BE755" s="18">
        <f t="shared" si="1052"/>
        <v>3.4757359436783015E-6</v>
      </c>
      <c r="BF755" s="18">
        <f t="shared" si="1053"/>
        <v>1.8671885896609151E-6</v>
      </c>
      <c r="BG755" s="18">
        <f t="shared" si="1054"/>
        <v>6.6871079695625301E-7</v>
      </c>
      <c r="BH755" s="18">
        <f t="shared" si="1055"/>
        <v>1.7961795574988275E-7</v>
      </c>
      <c r="BI755" s="18">
        <f t="shared" si="1056"/>
        <v>3.8596786742030094E-8</v>
      </c>
      <c r="BJ755" s="19">
        <f t="shared" si="1057"/>
        <v>0.50357250421834865</v>
      </c>
      <c r="BK755" s="19">
        <f t="shared" si="1058"/>
        <v>0.33578095187594642</v>
      </c>
      <c r="BL755" s="19">
        <f t="shared" si="1059"/>
        <v>0.15701724630409342</v>
      </c>
      <c r="BM755" s="19">
        <f t="shared" si="1060"/>
        <v>0.20251877336831764</v>
      </c>
      <c r="BN755" s="19">
        <f t="shared" si="1061"/>
        <v>0.79735151656639225</v>
      </c>
    </row>
    <row r="756" spans="1:66" x14ac:dyDescent="0.25">
      <c r="A756" t="s">
        <v>339</v>
      </c>
      <c r="B756" t="s">
        <v>120</v>
      </c>
      <c r="C756" t="s">
        <v>124</v>
      </c>
      <c r="D756" s="11">
        <v>44236</v>
      </c>
      <c r="E756" s="10">
        <f>VLOOKUP(A756,home!$A$2:$E$405,3,FALSE)</f>
        <v>1.1719999999999999</v>
      </c>
      <c r="F756" s="10">
        <f>VLOOKUP(B756,home!$B$2:$E$405,3,FALSE)</f>
        <v>0.75839999999999996</v>
      </c>
      <c r="G756" s="10">
        <f>VLOOKUP(C756,away!$B$2:$E$405,4,FALSE)</f>
        <v>0.95989999999999998</v>
      </c>
      <c r="H756" s="10">
        <f>VLOOKUP(A756,away!$A$2:$E$405,3,FALSE)</f>
        <v>1.0484</v>
      </c>
      <c r="I756" s="10">
        <f>VLOOKUP(C756,away!$B$2:$E$405,3,FALSE)</f>
        <v>0.71540000000000004</v>
      </c>
      <c r="J756" s="10">
        <f>VLOOKUP(B756,home!$B$2:$E$405,4,FALSE)</f>
        <v>0.84789999999999999</v>
      </c>
      <c r="K756" s="12">
        <f t="shared" ref="K756:K790" si="1062">E756*F756*G756</f>
        <v>0.85320212351999991</v>
      </c>
      <c r="L756" s="12">
        <f t="shared" ref="L756:L790" si="1063">H756*I756*J756</f>
        <v>0.63594650274400011</v>
      </c>
      <c r="M756" s="13">
        <f t="shared" ref="M756:M790" si="1064">_xlfn.POISSON.DIST(0,K756,FALSE) * _xlfn.POISSON.DIST(0,L756,FALSE)</f>
        <v>0.22556461360160898</v>
      </c>
      <c r="N756" s="13">
        <f t="shared" ref="N756:N790" si="1065">_xlfn.POISSON.DIST(1,K756,FALSE) * _xlfn.POISSON.DIST(0,L756,FALSE)</f>
        <v>0.19245220731586102</v>
      </c>
      <c r="O756" s="13">
        <f t="shared" ref="O756:O790" si="1066">_xlfn.POISSON.DIST(0,K756,FALSE) * _xlfn.POISSON.DIST(1,L756,FALSE)</f>
        <v>0.14344702716274496</v>
      </c>
      <c r="P756" s="13">
        <f t="shared" ref="P756:P790" si="1067">_xlfn.POISSON.DIST(1,K756,FALSE) * _xlfn.POISSON.DIST(1,L756,FALSE)</f>
        <v>0.1223893081878851</v>
      </c>
      <c r="Q756" s="13">
        <f t="shared" ref="Q756:Q790" si="1068">_xlfn.POISSON.DIST(2,K756,FALSE) * _xlfn.POISSON.DIST(0,L756,FALSE)</f>
        <v>8.2100315979001956E-2</v>
      </c>
      <c r="R756" s="13">
        <f t="shared" ref="R756:R790" si="1069">_xlfn.POISSON.DIST(0,K756,FALSE) * _xlfn.POISSON.DIST(2,L756,FALSE)</f>
        <v>4.5612317626585609E-2</v>
      </c>
      <c r="S756" s="13">
        <f t="shared" ref="S756:S790" si="1070">_xlfn.POISSON.DIST(2,K756,FALSE) * _xlfn.POISSON.DIST(2,L756,FALSE)</f>
        <v>1.6601831421533608E-2</v>
      </c>
      <c r="T756" s="13">
        <f t="shared" ref="T756:T790" si="1071">_xlfn.POISSON.DIST(2,K756,FALSE) * _xlfn.POISSON.DIST(1,L756,FALSE)</f>
        <v>5.2211408821023646E-2</v>
      </c>
      <c r="U756" s="13">
        <f t="shared" ref="U756:U790" si="1072">_xlfn.POISSON.DIST(1,K756,FALSE) * _xlfn.POISSON.DIST(2,L756,FALSE)</f>
        <v>3.8916526257671558E-2</v>
      </c>
      <c r="V756" s="13">
        <f t="shared" ref="V756:V790" si="1073">_xlfn.POISSON.DIST(3,K756,FALSE) * _xlfn.POISSON.DIST(3,L756,FALSE)</f>
        <v>1.0008891957780906E-3</v>
      </c>
      <c r="W756" s="13">
        <f t="shared" ref="W756:W790" si="1074">_xlfn.POISSON.DIST(3,K756,FALSE) * _xlfn.POISSON.DIST(0,L756,FALSE)</f>
        <v>2.3349387978315813E-2</v>
      </c>
      <c r="X756" s="13">
        <f t="shared" ref="X756:X790" si="1075">_xlfn.POISSON.DIST(3,K756,FALSE) * _xlfn.POISSON.DIST(1,L756,FALSE)</f>
        <v>1.4848961626022743E-2</v>
      </c>
      <c r="Y756" s="13">
        <f t="shared" ref="Y756:Y790" si="1076">_xlfn.POISSON.DIST(3,K756,FALSE) * _xlfn.POISSON.DIST(2,L756,FALSE)</f>
        <v>4.7215726077245107E-3</v>
      </c>
      <c r="Z756" s="13">
        <f t="shared" ref="Z756:Z790" si="1077">_xlfn.POISSON.DIST(0,K756,FALSE) * _xlfn.POISSON.DIST(3,L756,FALSE)</f>
        <v>9.6689979588918794E-3</v>
      </c>
      <c r="AA756" s="13">
        <f t="shared" ref="AA756:AA790" si="1078">_xlfn.POISSON.DIST(1,K756,FALSE) * _xlfn.POISSON.DIST(3,L756,FALSE)</f>
        <v>8.2496095908370943E-3</v>
      </c>
      <c r="AB756" s="13">
        <f t="shared" ref="AB756:AB790" si="1079">_xlfn.POISSON.DIST(2,K756,FALSE) * _xlfn.POISSON.DIST(3,L756,FALSE)</f>
        <v>3.5192922105565837E-3</v>
      </c>
      <c r="AC756" s="13">
        <f t="shared" ref="AC756:AC790" si="1080">_xlfn.POISSON.DIST(4,K756,FALSE) * _xlfn.POISSON.DIST(4,L756,FALSE)</f>
        <v>3.3942086008104076E-5</v>
      </c>
      <c r="AD756" s="13">
        <f t="shared" ref="AD756:AD790" si="1081">_xlfn.POISSON.DIST(4,K756,FALSE) * _xlfn.POISSON.DIST(0,L756,FALSE)</f>
        <v>4.9804368514978527E-3</v>
      </c>
      <c r="AE756" s="13">
        <f t="shared" ref="AE756:AE790" si="1082">_xlfn.POISSON.DIST(4,K756,FALSE) * _xlfn.POISSON.DIST(1,L756,FALSE)</f>
        <v>3.1672913978473987E-3</v>
      </c>
      <c r="AF756" s="13">
        <f t="shared" ref="AF756:AF790" si="1083">_xlfn.POISSON.DIST(4,K756,FALSE) * _xlfn.POISSON.DIST(2,L756,FALSE)</f>
        <v>1.0071139438161041E-3</v>
      </c>
      <c r="AG756" s="13">
        <f t="shared" ref="AG756:AG790" si="1084">_xlfn.POISSON.DIST(4,K756,FALSE) * _xlfn.POISSON.DIST(3,L756,FALSE)</f>
        <v>2.1349019681152296E-4</v>
      </c>
      <c r="AH756" s="13">
        <f t="shared" ref="AH756:AH790" si="1085">_xlfn.POISSON.DIST(0,K756,FALSE) * _xlfn.POISSON.DIST(4,L756,FALSE)</f>
        <v>1.5372413592490413E-3</v>
      </c>
      <c r="AI756" s="13">
        <f t="shared" ref="AI756:AI790" si="1086">_xlfn.POISSON.DIST(1,K756,FALSE) * _xlfn.POISSON.DIST(4,L756,FALSE)</f>
        <v>1.3115775920740529E-3</v>
      </c>
      <c r="AJ756" s="13">
        <f t="shared" ref="AJ756:AJ790" si="1087">_xlfn.POISSON.DIST(2,K756,FALSE) * _xlfn.POISSON.DIST(4,L756,FALSE)</f>
        <v>5.5952039335941512E-4</v>
      </c>
      <c r="AK756" s="13">
        <f t="shared" ref="AK756:AK790" si="1088">_xlfn.POISSON.DIST(3,K756,FALSE) * _xlfn.POISSON.DIST(4,L756,FALSE)</f>
        <v>1.5912799592233287E-4</v>
      </c>
      <c r="AL756" s="13">
        <f t="shared" ref="AL756:AL790" si="1089">_xlfn.POISSON.DIST(5,K756,FALSE) * _xlfn.POISSON.DIST(5,L756,FALSE)</f>
        <v>7.3666668874269241E-7</v>
      </c>
      <c r="AM756" s="13">
        <f t="shared" ref="AM756:AM790" si="1090">_xlfn.POISSON.DIST(5,K756,FALSE) * _xlfn.POISSON.DIST(0,L756,FALSE)</f>
        <v>8.4986385955104619E-4</v>
      </c>
      <c r="AN756" s="13">
        <f t="shared" ref="AN756:AN790" si="1091">_xlfn.POISSON.DIST(5,K756,FALSE) * _xlfn.POISSON.DIST(1,L756,FALSE)</f>
        <v>5.4046794929000597E-4</v>
      </c>
      <c r="AO756" s="13">
        <f t="shared" ref="AO756:AO790" si="1092">_xlfn.POISSON.DIST(5,K756,FALSE) * _xlfn.POISSON.DIST(2,L756,FALSE)</f>
        <v>1.7185435109810039E-4</v>
      </c>
      <c r="AP756" s="13">
        <f t="shared" ref="AP756:AP790" si="1093">_xlfn.POISSON.DIST(5,K756,FALSE) * _xlfn.POISSON.DIST(3,L756,FALSE)</f>
        <v>3.6430057854058826E-5</v>
      </c>
      <c r="AQ756" s="13">
        <f t="shared" ref="AQ756:AQ790" si="1094">_xlfn.POISSON.DIST(5,K756,FALSE) * _xlfn.POISSON.DIST(4,L756,FALSE)</f>
        <v>5.7918919717625755E-6</v>
      </c>
      <c r="AR756" s="13">
        <f t="shared" ref="AR756:AR790" si="1095">_xlfn.POISSON.DIST(0,K756,FALSE) * _xlfn.POISSON.DIST(5,L756,FALSE)</f>
        <v>1.9552065325757225E-4</v>
      </c>
      <c r="AS756" s="13">
        <f t="shared" ref="AS756:AS790" si="1096">_xlfn.POISSON.DIST(1,K756,FALSE) * _xlfn.POISSON.DIST(5,L756,FALSE)</f>
        <v>1.6681863655137821E-4</v>
      </c>
      <c r="AT756" s="13">
        <f t="shared" ref="AT756:AT790" si="1097">_xlfn.POISSON.DIST(2,K756,FALSE) * _xlfn.POISSON.DIST(5,L756,FALSE)</f>
        <v>7.1165007474173489E-5</v>
      </c>
      <c r="AU756" s="13">
        <f t="shared" ref="AU756:AU790" si="1098">_xlfn.POISSON.DIST(3,K756,FALSE) * _xlfn.POISSON.DIST(5,L756,FALSE)</f>
        <v>2.0239378499093826E-5</v>
      </c>
      <c r="AV756" s="13">
        <f t="shared" ref="AV756:AV790" si="1099">_xlfn.POISSON.DIST(4,K756,FALSE) * _xlfn.POISSON.DIST(5,L756,FALSE)</f>
        <v>4.3170701785379707E-6</v>
      </c>
      <c r="AW756" s="13">
        <f t="shared" ref="AW756:AW790" si="1100">_xlfn.POISSON.DIST(6,K756,FALSE) * _xlfn.POISSON.DIST(6,L756,FALSE)</f>
        <v>1.11030179582451E-8</v>
      </c>
      <c r="AX756" s="13">
        <f t="shared" ref="AX756:AX790" si="1101">_xlfn.POISSON.DIST(6,K756,FALSE) * _xlfn.POISSON.DIST(0,L756,FALSE)</f>
        <v>1.208509416119759E-4</v>
      </c>
      <c r="AY756" s="13">
        <f t="shared" ref="AY756:AY790" si="1102">_xlfn.POISSON.DIST(6,K756,FALSE) * _xlfn.POISSON.DIST(1,L756,FALSE)</f>
        <v>7.6854733671455436E-5</v>
      </c>
      <c r="AZ756" s="13">
        <f t="shared" ref="AZ756:AZ790" si="1103">_xlfn.POISSON.DIST(6,K756,FALSE) * _xlfn.POISSON.DIST(2,L756,FALSE)</f>
        <v>2.4437749548841811E-5</v>
      </c>
      <c r="BA756" s="13">
        <f t="shared" ref="BA756:BA790" si="1104">_xlfn.POISSON.DIST(6,K756,FALSE) * _xlfn.POISSON.DIST(3,L756,FALSE)</f>
        <v>5.1803671201732391E-6</v>
      </c>
      <c r="BB756" s="13">
        <f t="shared" ref="BB756:BB790" si="1105">_xlfn.POISSON.DIST(6,K756,FALSE) * _xlfn.POISSON.DIST(4,L756,FALSE)</f>
        <v>8.2360908825104466E-7</v>
      </c>
      <c r="BC756" s="13">
        <f t="shared" ref="BC756:BC790" si="1106">_xlfn.POISSON.DIST(6,K756,FALSE) * _xlfn.POISSON.DIST(5,L756,FALSE)</f>
        <v>1.0475426386028532E-7</v>
      </c>
      <c r="BD756" s="13">
        <f t="shared" ref="BD756:BD790" si="1107">_xlfn.POISSON.DIST(0,K756,FALSE) * _xlfn.POISSON.DIST(6,L756,FALSE)</f>
        <v>2.0723445942229214E-5</v>
      </c>
      <c r="BE756" s="13">
        <f t="shared" ref="BE756:BE790" si="1108">_xlfn.POISSON.DIST(1,K756,FALSE) * _xlfn.POISSON.DIST(6,L756,FALSE)</f>
        <v>1.7681288084561888E-5</v>
      </c>
      <c r="BF756" s="13">
        <f t="shared" ref="BF756:BF790" si="1109">_xlfn.POISSON.DIST(2,K756,FALSE) * _xlfn.POISSON.DIST(6,L756,FALSE)</f>
        <v>7.5428562701585385E-6</v>
      </c>
      <c r="BG756" s="13">
        <f t="shared" ref="BG756:BG790" si="1110">_xlfn.POISSON.DIST(3,K756,FALSE) * _xlfn.POISSON.DIST(6,L756,FALSE)</f>
        <v>2.1451936623684702E-6</v>
      </c>
      <c r="BH756" s="13">
        <f t="shared" ref="BH756:BH790" si="1111">_xlfn.POISSON.DIST(4,K756,FALSE) * _xlfn.POISSON.DIST(6,L756,FALSE)</f>
        <v>4.5757094702360615E-7</v>
      </c>
      <c r="BI756" s="13">
        <f t="shared" ref="BI756:BI790" si="1112">_xlfn.POISSON.DIST(5,K756,FALSE) * _xlfn.POISSON.DIST(6,L756,FALSE)</f>
        <v>7.8080100732319633E-8</v>
      </c>
      <c r="BJ756" s="14">
        <f t="shared" ref="BJ756:BJ790" si="1113">SUM(N756,Q756,T756,W756,X756,Y756,AD756,AE756,AF756,AG756,AM756,AN756,AO756,AP756,AQ756,AX756,AY756,AZ756,BA756,BB756,BC756)</f>
        <v>0.38088484698299208</v>
      </c>
      <c r="BK756" s="14">
        <f t="shared" ref="BK756:BK790" si="1114">SUM(M756,P756,S756,V756,AC756,AL756,AY756)</f>
        <v>0.36566817589317407</v>
      </c>
      <c r="BL756" s="14">
        <f t="shared" ref="BL756:BL790" si="1115">SUM(O756,R756,U756,AA756,AB756,AH756,AI756,AJ756,AK756,AR756,AS756,AT756,AU756,AV756,BD756,BE756,BF756,BG756,BH756,BI756)</f>
        <v>0.24381892936996849</v>
      </c>
      <c r="BM756" s="14">
        <f t="shared" ref="BM756:BM790" si="1116">SUM(S756:BI756)</f>
        <v>0.18839831670068541</v>
      </c>
      <c r="BN756" s="14">
        <f t="shared" ref="BN756:BN790" si="1117">SUM(M756:R756)</f>
        <v>0.81156578987368755</v>
      </c>
    </row>
    <row r="757" spans="1:66" x14ac:dyDescent="0.25">
      <c r="A757" t="s">
        <v>338</v>
      </c>
      <c r="B757" t="s">
        <v>79</v>
      </c>
      <c r="C757" t="s">
        <v>77</v>
      </c>
      <c r="D757" s="11">
        <v>44264</v>
      </c>
      <c r="E757" s="10">
        <f>VLOOKUP(A757,home!$A$2:$E$405,3,FALSE)</f>
        <v>1.3308</v>
      </c>
      <c r="F757" s="10">
        <f>VLOOKUP(B757,home!$B$2:$E$405,3,FALSE)</f>
        <v>1.6531</v>
      </c>
      <c r="G757" s="10">
        <f>VLOOKUP(C757,away!$B$2:$E$405,4,FALSE)</f>
        <v>0.60109999999999997</v>
      </c>
      <c r="H757" s="10">
        <f>VLOOKUP(A757,away!$A$2:$E$405,3,FALSE)</f>
        <v>0.86150000000000004</v>
      </c>
      <c r="I757" s="10">
        <f>VLOOKUP(C757,away!$B$2:$E$405,3,FALSE)</f>
        <v>0.46429999999999999</v>
      </c>
      <c r="J757" s="10">
        <f>VLOOKUP(B757,home!$B$2:$E$405,4,FALSE)</f>
        <v>1.6251</v>
      </c>
      <c r="K757" s="12">
        <f t="shared" si="1062"/>
        <v>1.3223872280279998</v>
      </c>
      <c r="L757" s="12">
        <f t="shared" si="1063"/>
        <v>0.65003098069499998</v>
      </c>
      <c r="M757" s="13">
        <f t="shared" si="1064"/>
        <v>0.1391200278536506</v>
      </c>
      <c r="N757" s="13">
        <f t="shared" si="1065"/>
        <v>0.18397054799656715</v>
      </c>
      <c r="O757" s="13">
        <f t="shared" si="1066"/>
        <v>9.0432328140024207E-2</v>
      </c>
      <c r="P757" s="13">
        <f t="shared" si="1067"/>
        <v>0.11958655573320509</v>
      </c>
      <c r="Q757" s="13">
        <f t="shared" si="1068"/>
        <v>0.12164015150198629</v>
      </c>
      <c r="R757" s="13">
        <f t="shared" si="1069"/>
        <v>2.9391907473695984E-2</v>
      </c>
      <c r="S757" s="13">
        <f t="shared" si="1070"/>
        <v>2.569893158585165E-2</v>
      </c>
      <c r="T757" s="13">
        <f t="shared" si="1071"/>
        <v>7.9069866972724515E-2</v>
      </c>
      <c r="U757" s="13">
        <f t="shared" si="1072"/>
        <v>3.8867483050596278E-2</v>
      </c>
      <c r="V757" s="13">
        <f t="shared" si="1073"/>
        <v>2.4545125703397982E-3</v>
      </c>
      <c r="W757" s="13">
        <f t="shared" si="1074"/>
        <v>5.3618460920539207E-2</v>
      </c>
      <c r="X757" s="13">
        <f t="shared" si="1075"/>
        <v>3.4853660735534628E-2</v>
      </c>
      <c r="Y757" s="13">
        <f t="shared" si="1076"/>
        <v>1.1327979634365192E-2</v>
      </c>
      <c r="Z757" s="13">
        <f t="shared" si="1077"/>
        <v>6.368550146541101E-3</v>
      </c>
      <c r="AA757" s="13">
        <f t="shared" si="1078"/>
        <v>8.4216893748417995E-3</v>
      </c>
      <c r="AB757" s="13">
        <f t="shared" si="1079"/>
        <v>5.5683672338549539E-3</v>
      </c>
      <c r="AC757" s="13">
        <f t="shared" si="1080"/>
        <v>1.3186756286070672E-4</v>
      </c>
      <c r="AD757" s="13">
        <f t="shared" si="1081"/>
        <v>1.7726091976959863E-2</v>
      </c>
      <c r="AE757" s="13">
        <f t="shared" si="1082"/>
        <v>1.1522508951672991E-2</v>
      </c>
      <c r="AF757" s="13">
        <f t="shared" si="1083"/>
        <v>3.7449938969614546E-3</v>
      </c>
      <c r="AG757" s="13">
        <f t="shared" si="1084"/>
        <v>8.1145401851288152E-4</v>
      </c>
      <c r="AH757" s="13">
        <f t="shared" si="1085"/>
        <v>1.0349387243403492E-3</v>
      </c>
      <c r="AI757" s="13">
        <f t="shared" si="1086"/>
        <v>1.3685897508592688E-3</v>
      </c>
      <c r="AJ757" s="13">
        <f t="shared" si="1087"/>
        <v>9.0490280347315993E-4</v>
      </c>
      <c r="AK757" s="13">
        <f t="shared" si="1088"/>
        <v>3.9887730330654601E-4</v>
      </c>
      <c r="AL757" s="13">
        <f t="shared" si="1089"/>
        <v>4.5340956003927476E-6</v>
      </c>
      <c r="AM757" s="13">
        <f t="shared" si="1090"/>
        <v>4.6881515266362648E-3</v>
      </c>
      <c r="AN757" s="13">
        <f t="shared" si="1091"/>
        <v>3.0474437345061321E-3</v>
      </c>
      <c r="AO757" s="13">
        <f t="shared" si="1092"/>
        <v>9.9046641967692707E-4</v>
      </c>
      <c r="AP757" s="13">
        <f t="shared" si="1093"/>
        <v>2.1461128604268614E-4</v>
      </c>
      <c r="AQ757" s="13">
        <f t="shared" si="1094"/>
        <v>3.4875996183635603E-5</v>
      </c>
      <c r="AR757" s="13">
        <f t="shared" si="1095"/>
        <v>1.3454844678843797E-4</v>
      </c>
      <c r="AS757" s="13">
        <f t="shared" si="1096"/>
        <v>1.7792514758403533E-4</v>
      </c>
      <c r="AT757" s="13">
        <f t="shared" si="1097"/>
        <v>1.1764297135506265E-4</v>
      </c>
      <c r="AU757" s="13">
        <f t="shared" si="1098"/>
        <v>5.185652092906624E-5</v>
      </c>
      <c r="AV757" s="13">
        <f t="shared" si="1099"/>
        <v>1.7143600241640959E-5</v>
      </c>
      <c r="AW757" s="13">
        <f t="shared" si="1100"/>
        <v>1.0826320356070115E-7</v>
      </c>
      <c r="AX757" s="13">
        <f t="shared" si="1101"/>
        <v>1.033258616980627E-3</v>
      </c>
      <c r="AY757" s="13">
        <f t="shared" si="1102"/>
        <v>6.7165011210747628E-4</v>
      </c>
      <c r="AZ757" s="13">
        <f t="shared" si="1103"/>
        <v>2.1829669052856468E-4</v>
      </c>
      <c r="BA757" s="13">
        <f t="shared" si="1104"/>
        <v>4.7299870608918618E-5</v>
      </c>
      <c r="BB757" s="13">
        <f t="shared" si="1105"/>
        <v>7.6865953196654925E-6</v>
      </c>
      <c r="BC757" s="13">
        <f t="shared" si="1106"/>
        <v>9.9930501876955198E-7</v>
      </c>
      <c r="BD757" s="13">
        <f t="shared" si="1107"/>
        <v>1.4576776469479554E-5</v>
      </c>
      <c r="BE757" s="13">
        <f t="shared" si="1108"/>
        <v>1.9276143029058842E-5</v>
      </c>
      <c r="BF757" s="13">
        <f t="shared" si="1109"/>
        <v>1.2745262673634189E-5</v>
      </c>
      <c r="BG757" s="13">
        <f t="shared" si="1110"/>
        <v>5.6180575258252841E-6</v>
      </c>
      <c r="BH757" s="13">
        <f t="shared" si="1111"/>
        <v>1.8573118796194847E-6</v>
      </c>
      <c r="BI757" s="13">
        <f t="shared" si="1112"/>
        <v>4.9121710161469694E-7</v>
      </c>
      <c r="BJ757" s="14">
        <f t="shared" si="1113"/>
        <v>0.52924045675943399</v>
      </c>
      <c r="BK757" s="14">
        <f t="shared" si="1114"/>
        <v>0.28766807951361573</v>
      </c>
      <c r="BL757" s="14">
        <f t="shared" si="1115"/>
        <v>0.17694276531057002</v>
      </c>
      <c r="BM757" s="14">
        <f t="shared" si="1116"/>
        <v>0.3154067911821275</v>
      </c>
      <c r="BN757" s="14">
        <f t="shared" si="1117"/>
        <v>0.68414151869912931</v>
      </c>
    </row>
    <row r="758" spans="1:66" x14ac:dyDescent="0.25">
      <c r="A758" t="s">
        <v>351</v>
      </c>
      <c r="B758" t="s">
        <v>156</v>
      </c>
      <c r="C758" t="s">
        <v>157</v>
      </c>
      <c r="D758" s="11">
        <v>44264</v>
      </c>
      <c r="E758" s="10">
        <f>VLOOKUP(A758,home!$A$2:$E$405,3,FALSE)</f>
        <v>1.2019</v>
      </c>
      <c r="F758" s="10">
        <f>VLOOKUP(B758,home!$B$2:$E$405,3,FALSE)</f>
        <v>0.47539999999999999</v>
      </c>
      <c r="G758" s="10">
        <f>VLOOKUP(C758,away!$B$2:$E$405,4,FALSE)</f>
        <v>0.23769999999999999</v>
      </c>
      <c r="H758" s="10">
        <f>VLOOKUP(A758,away!$A$2:$E$405,3,FALSE)</f>
        <v>1.1635</v>
      </c>
      <c r="I758" s="10">
        <f>VLOOKUP(C758,away!$B$2:$E$405,3,FALSE)</f>
        <v>1.105</v>
      </c>
      <c r="J758" s="10">
        <f>VLOOKUP(B758,home!$B$2:$E$405,4,FALSE)</f>
        <v>1.105</v>
      </c>
      <c r="K758" s="12">
        <f t="shared" si="1062"/>
        <v>0.13581780090199999</v>
      </c>
      <c r="L758" s="12">
        <f t="shared" si="1063"/>
        <v>1.4206625874999999</v>
      </c>
      <c r="M758" s="13">
        <f t="shared" si="1064"/>
        <v>0.21087697163015784</v>
      </c>
      <c r="N758" s="13">
        <f t="shared" si="1065"/>
        <v>2.8640846547681481E-2</v>
      </c>
      <c r="O758" s="13">
        <f t="shared" si="1066"/>
        <v>0.29958502416026411</v>
      </c>
      <c r="P758" s="13">
        <f t="shared" si="1067"/>
        <v>4.068897916461961E-2</v>
      </c>
      <c r="Q758" s="13">
        <f t="shared" si="1068"/>
        <v>1.9449683970388682E-3</v>
      </c>
      <c r="R758" s="13">
        <f t="shared" si="1069"/>
        <v>0.21280461779988541</v>
      </c>
      <c r="S758" s="13">
        <f t="shared" si="1070"/>
        <v>1.9627475355185721E-3</v>
      </c>
      <c r="T758" s="13">
        <f t="shared" si="1071"/>
        <v>2.7631438355429656E-3</v>
      </c>
      <c r="U758" s="13">
        <f t="shared" si="1072"/>
        <v>2.8902655211371042E-2</v>
      </c>
      <c r="V758" s="13">
        <f t="shared" si="1073"/>
        <v>4.2079402960123563E-5</v>
      </c>
      <c r="W758" s="13">
        <f t="shared" si="1074"/>
        <v>8.8053776836568982E-5</v>
      </c>
      <c r="X758" s="13">
        <f t="shared" si="1075"/>
        <v>1.2509470643978765E-4</v>
      </c>
      <c r="Y758" s="13">
        <f t="shared" si="1076"/>
        <v>8.8858684666650816E-5</v>
      </c>
      <c r="Z758" s="13">
        <f t="shared" si="1077"/>
        <v>0.10077451965184456</v>
      </c>
      <c r="AA758" s="13">
        <f t="shared" si="1078"/>
        <v>1.368697364606891E-2</v>
      </c>
      <c r="AB758" s="13">
        <f t="shared" si="1079"/>
        <v>9.2946733080635389E-4</v>
      </c>
      <c r="AC758" s="13">
        <f t="shared" si="1080"/>
        <v>5.0745463606943509E-7</v>
      </c>
      <c r="AD758" s="13">
        <f t="shared" si="1081"/>
        <v>2.9898175827645673E-6</v>
      </c>
      <c r="AE758" s="13">
        <f t="shared" si="1082"/>
        <v>4.2475219832833048E-6</v>
      </c>
      <c r="AF758" s="13">
        <f t="shared" si="1083"/>
        <v>3.017147785617196E-6</v>
      </c>
      <c r="AG758" s="13">
        <f t="shared" si="1084"/>
        <v>1.4287829933282731E-6</v>
      </c>
      <c r="AH758" s="13">
        <f t="shared" si="1085"/>
        <v>3.579164746066478E-2</v>
      </c>
      <c r="AI758" s="13">
        <f t="shared" si="1086"/>
        <v>4.8611428487671431E-3</v>
      </c>
      <c r="AJ758" s="13">
        <f t="shared" si="1087"/>
        <v>3.3011486579501842E-4</v>
      </c>
      <c r="AK758" s="13">
        <f t="shared" si="1088"/>
        <v>1.494515837244608E-5</v>
      </c>
      <c r="AL758" s="13">
        <f t="shared" si="1089"/>
        <v>3.916560628579508E-9</v>
      </c>
      <c r="AM758" s="13">
        <f t="shared" si="1090"/>
        <v>8.1214089837843414E-8</v>
      </c>
      <c r="AN758" s="13">
        <f t="shared" si="1091"/>
        <v>1.1537781901048808E-7</v>
      </c>
      <c r="AO758" s="13">
        <f t="shared" si="1092"/>
        <v>8.1956475447773339E-8</v>
      </c>
      <c r="AP758" s="13">
        <f t="shared" si="1093"/>
        <v>3.8810832824004618E-8</v>
      </c>
      <c r="AQ758" s="13">
        <f t="shared" si="1094"/>
        <v>1.3784274545695088E-8</v>
      </c>
      <c r="AR758" s="13">
        <f t="shared" si="1095"/>
        <v>1.0169570898471151E-2</v>
      </c>
      <c r="AS758" s="13">
        <f t="shared" si="1096"/>
        <v>1.3812087555473281E-3</v>
      </c>
      <c r="AT758" s="13">
        <f t="shared" si="1097"/>
        <v>9.3796367882513075E-5</v>
      </c>
      <c r="AU758" s="13">
        <f t="shared" si="1098"/>
        <v>4.246405472799301E-6</v>
      </c>
      <c r="AV758" s="13">
        <f t="shared" si="1099"/>
        <v>1.4418436326345468E-7</v>
      </c>
      <c r="AW758" s="13">
        <f t="shared" si="1100"/>
        <v>2.099181503547379E-11</v>
      </c>
      <c r="AX758" s="13">
        <f t="shared" si="1101"/>
        <v>1.8383865140055564E-9</v>
      </c>
      <c r="AY758" s="13">
        <f t="shared" si="1102"/>
        <v>2.6117269418122386E-9</v>
      </c>
      <c r="AZ758" s="13">
        <f t="shared" si="1103"/>
        <v>1.8551913774992184E-9</v>
      </c>
      <c r="BA758" s="13">
        <f t="shared" si="1104"/>
        <v>8.7853366088857606E-10</v>
      </c>
      <c r="BB758" s="13">
        <f t="shared" si="1105"/>
        <v>3.1202497597095309E-10</v>
      </c>
      <c r="BC758" s="13">
        <f t="shared" si="1106"/>
        <v>8.8656441945503773E-11</v>
      </c>
      <c r="BD758" s="13">
        <f t="shared" si="1107"/>
        <v>2.407921484397784E-3</v>
      </c>
      <c r="BE758" s="13">
        <f t="shared" si="1108"/>
        <v>3.2703860075558653E-4</v>
      </c>
      <c r="BF758" s="13">
        <f t="shared" si="1109"/>
        <v>2.2208831782345456E-5</v>
      </c>
      <c r="BG758" s="13">
        <f t="shared" si="1110"/>
        <v>1.0054515644268678E-6</v>
      </c>
      <c r="BH758" s="13">
        <f t="shared" si="1111"/>
        <v>3.4139555098483198E-8</v>
      </c>
      <c r="BI758" s="13">
        <f t="shared" si="1112"/>
        <v>9.2735185944973032E-10</v>
      </c>
      <c r="BJ758" s="14">
        <f t="shared" si="1113"/>
        <v>3.3662987946562896E-2</v>
      </c>
      <c r="BK758" s="14">
        <f t="shared" si="1114"/>
        <v>0.25357129171617981</v>
      </c>
      <c r="BL758" s="14">
        <f t="shared" si="1115"/>
        <v>0.61131376452913933</v>
      </c>
      <c r="BM758" s="14">
        <f t="shared" si="1116"/>
        <v>0.2047811535533442</v>
      </c>
      <c r="BN758" s="14">
        <f t="shared" si="1117"/>
        <v>0.79454140769964732</v>
      </c>
    </row>
    <row r="759" spans="1:66" x14ac:dyDescent="0.25">
      <c r="A759" t="s">
        <v>342</v>
      </c>
      <c r="B759" t="s">
        <v>169</v>
      </c>
      <c r="C759" t="s">
        <v>174</v>
      </c>
      <c r="D759" s="11">
        <v>44264</v>
      </c>
      <c r="E759" s="10">
        <f>VLOOKUP(A759,home!$A$2:$E$405,3,FALSE)</f>
        <v>1.3226</v>
      </c>
      <c r="F759" s="10">
        <f>VLOOKUP(B759,home!$B$2:$E$405,3,FALSE)</f>
        <v>0.93059999999999998</v>
      </c>
      <c r="G759" s="10">
        <f>VLOOKUP(C759,away!$B$2:$E$405,4,FALSE)</f>
        <v>0.52339999999999998</v>
      </c>
      <c r="H759" s="10">
        <f>VLOOKUP(A759,away!$A$2:$E$405,3,FALSE)</f>
        <v>1.2016</v>
      </c>
      <c r="I759" s="10">
        <f>VLOOKUP(C759,away!$B$2:$E$405,3,FALSE)</f>
        <v>0.83220000000000005</v>
      </c>
      <c r="J759" s="10">
        <f>VLOOKUP(B759,home!$B$2:$E$405,4,FALSE)</f>
        <v>0.83220000000000005</v>
      </c>
      <c r="K759" s="12">
        <f t="shared" si="1062"/>
        <v>0.64420677050399999</v>
      </c>
      <c r="L759" s="12">
        <f t="shared" si="1063"/>
        <v>0.83217629894400014</v>
      </c>
      <c r="M759" s="13">
        <f t="shared" si="1064"/>
        <v>0.22846252888990204</v>
      </c>
      <c r="N759" s="13">
        <f t="shared" si="1065"/>
        <v>0.14717710791734059</v>
      </c>
      <c r="O759" s="13">
        <f t="shared" si="1066"/>
        <v>0.19012110173898536</v>
      </c>
      <c r="P759" s="13">
        <f t="shared" si="1067"/>
        <v>0.12247730095593418</v>
      </c>
      <c r="Q759" s="13">
        <f t="shared" si="1068"/>
        <v>4.7406244691774332E-2</v>
      </c>
      <c r="R759" s="13">
        <f t="shared" si="1069"/>
        <v>7.9107137398152269E-2</v>
      </c>
      <c r="S759" s="13">
        <f t="shared" si="1070"/>
        <v>1.6414824481654308E-2</v>
      </c>
      <c r="T759" s="13">
        <f t="shared" si="1071"/>
        <v>3.9450353254434412E-2</v>
      </c>
      <c r="U759" s="13">
        <f t="shared" si="1072"/>
        <v>5.0961353507079872E-2</v>
      </c>
      <c r="V759" s="13">
        <f t="shared" si="1073"/>
        <v>9.7776471652929672E-4</v>
      </c>
      <c r="W759" s="13">
        <f t="shared" si="1074"/>
        <v>1.0179807931536779E-2</v>
      </c>
      <c r="X759" s="13">
        <f t="shared" si="1075"/>
        <v>8.4713948884270543E-3</v>
      </c>
      <c r="Y759" s="13">
        <f t="shared" si="1076"/>
        <v>3.5248470225721735E-3</v>
      </c>
      <c r="Z759" s="13">
        <f t="shared" si="1077"/>
        <v>2.1943694940016287E-2</v>
      </c>
      <c r="AA759" s="13">
        <f t="shared" si="1078"/>
        <v>1.4136276850232858E-2</v>
      </c>
      <c r="AB759" s="13">
        <f t="shared" si="1079"/>
        <v>4.5533426283194834E-3</v>
      </c>
      <c r="AC759" s="13">
        <f t="shared" si="1080"/>
        <v>3.2760838295982318E-5</v>
      </c>
      <c r="AD759" s="13">
        <f t="shared" si="1081"/>
        <v>1.639475297981578E-3</v>
      </c>
      <c r="AE759" s="13">
        <f t="shared" si="1082"/>
        <v>1.3643324856844213E-3</v>
      </c>
      <c r="AF759" s="13">
        <f t="shared" si="1083"/>
        <v>5.6768257923296489E-4</v>
      </c>
      <c r="AG759" s="13">
        <f t="shared" si="1084"/>
        <v>1.5747066258702428E-4</v>
      </c>
      <c r="AH759" s="13">
        <f t="shared" si="1085"/>
        <v>4.5652557100847339E-3</v>
      </c>
      <c r="AI759" s="13">
        <f t="shared" si="1086"/>
        <v>2.9409686375186316E-3</v>
      </c>
      <c r="AJ759" s="13">
        <f t="shared" si="1087"/>
        <v>9.4729595406471332E-4</v>
      </c>
      <c r="AK759" s="13">
        <f t="shared" si="1088"/>
        <v>2.0341815575984485E-4</v>
      </c>
      <c r="AL759" s="13">
        <f t="shared" si="1089"/>
        <v>7.0251503754987501E-7</v>
      </c>
      <c r="AM759" s="13">
        <f t="shared" si="1090"/>
        <v>2.1123221740675915E-4</v>
      </c>
      <c r="AN759" s="13">
        <f t="shared" si="1091"/>
        <v>1.7578244489929121E-4</v>
      </c>
      <c r="AO759" s="13">
        <f t="shared" si="1092"/>
        <v>7.3140992207809899E-5</v>
      </c>
      <c r="AP759" s="13">
        <f t="shared" si="1093"/>
        <v>2.0288733398862399E-5</v>
      </c>
      <c r="AQ759" s="13">
        <f t="shared" si="1094"/>
        <v>4.2209507675317086E-6</v>
      </c>
      <c r="AR759" s="13">
        <f t="shared" si="1095"/>
        <v>7.5981952011025576E-4</v>
      </c>
      <c r="AS759" s="13">
        <f t="shared" si="1096"/>
        <v>4.8948087921612691E-4</v>
      </c>
      <c r="AT759" s="13">
        <f t="shared" si="1097"/>
        <v>1.5766344821163978E-4</v>
      </c>
      <c r="AU759" s="13">
        <f t="shared" si="1098"/>
        <v>3.3855953599648383E-5</v>
      </c>
      <c r="AV759" s="13">
        <f t="shared" si="1099"/>
        <v>5.4525586326906884E-6</v>
      </c>
      <c r="AW759" s="13">
        <f t="shared" si="1100"/>
        <v>1.0461494993674992E-8</v>
      </c>
      <c r="AX759" s="13">
        <f t="shared" si="1101"/>
        <v>2.2679537433667845E-5</v>
      </c>
      <c r="AY759" s="13">
        <f t="shared" si="1102"/>
        <v>1.8873373523311613E-5</v>
      </c>
      <c r="AZ759" s="13">
        <f t="shared" si="1103"/>
        <v>7.8529870636085697E-6</v>
      </c>
      <c r="BA759" s="13">
        <f t="shared" si="1104"/>
        <v>2.1783565700829639E-6</v>
      </c>
      <c r="BB759" s="13">
        <f t="shared" si="1105"/>
        <v>4.531941770679968E-7</v>
      </c>
      <c r="BC759" s="13">
        <f t="shared" si="1106"/>
        <v>7.5427490595083522E-8</v>
      </c>
      <c r="BD759" s="13">
        <f t="shared" si="1107"/>
        <v>1.0538396601845977E-4</v>
      </c>
      <c r="BE759" s="13">
        <f t="shared" si="1108"/>
        <v>6.7889064411655249E-5</v>
      </c>
      <c r="BF759" s="13">
        <f t="shared" si="1109"/>
        <v>2.1867297468585232E-5</v>
      </c>
      <c r="BG759" s="13">
        <f t="shared" si="1110"/>
        <v>4.6956870272958629E-6</v>
      </c>
      <c r="BH759" s="13">
        <f t="shared" si="1111"/>
        <v>7.5624834378794878E-7</v>
      </c>
      <c r="BI759" s="13">
        <f t="shared" si="1112"/>
        <v>9.7436060650126671E-8</v>
      </c>
      <c r="BJ759" s="14">
        <f t="shared" si="1113"/>
        <v>0.2604754949465099</v>
      </c>
      <c r="BK759" s="14">
        <f t="shared" si="1114"/>
        <v>0.36838475577087665</v>
      </c>
      <c r="BL759" s="14">
        <f t="shared" si="1115"/>
        <v>0.34918311263929863</v>
      </c>
      <c r="BM759" s="14">
        <f t="shared" si="1116"/>
        <v>0.1852167737925843</v>
      </c>
      <c r="BN759" s="14">
        <f t="shared" si="1117"/>
        <v>0.81475142159208869</v>
      </c>
    </row>
    <row r="760" spans="1:66" x14ac:dyDescent="0.25">
      <c r="A760" t="s">
        <v>342</v>
      </c>
      <c r="B760" t="s">
        <v>175</v>
      </c>
      <c r="C760" t="s">
        <v>172</v>
      </c>
      <c r="D760" s="11">
        <v>44264</v>
      </c>
      <c r="E760" s="10">
        <f>VLOOKUP(A760,home!$A$2:$E$405,3,FALSE)</f>
        <v>1.3226</v>
      </c>
      <c r="F760" s="10">
        <f>VLOOKUP(B760,home!$B$2:$E$405,3,FALSE)</f>
        <v>1.454</v>
      </c>
      <c r="G760" s="10">
        <f>VLOOKUP(C760,away!$B$2:$E$405,4,FALSE)</f>
        <v>1.5122</v>
      </c>
      <c r="H760" s="10">
        <f>VLOOKUP(A760,away!$A$2:$E$405,3,FALSE)</f>
        <v>1.2016</v>
      </c>
      <c r="I760" s="10">
        <f>VLOOKUP(C760,away!$B$2:$E$405,3,FALSE)</f>
        <v>0.70420000000000005</v>
      </c>
      <c r="J760" s="10">
        <f>VLOOKUP(B760,home!$B$2:$E$405,4,FALSE)</f>
        <v>0.64019999999999999</v>
      </c>
      <c r="K760" s="12">
        <f t="shared" si="1062"/>
        <v>2.9080519368800002</v>
      </c>
      <c r="L760" s="12">
        <f t="shared" si="1063"/>
        <v>0.54171593414399999</v>
      </c>
      <c r="M760" s="13">
        <f t="shared" si="1064"/>
        <v>3.1753006315487768E-2</v>
      </c>
      <c r="N760" s="13">
        <f t="shared" si="1065"/>
        <v>9.2339391517517078E-2</v>
      </c>
      <c r="O760" s="13">
        <f t="shared" si="1066"/>
        <v>1.7201109478074784E-2</v>
      </c>
      <c r="P760" s="13">
        <f t="shared" si="1067"/>
        <v>5.0021719734200304E-2</v>
      </c>
      <c r="Q760" s="13">
        <f t="shared" si="1068"/>
        <v>0.13426387317641811</v>
      </c>
      <c r="R760" s="13">
        <f t="shared" si="1069"/>
        <v>4.6590575446142472E-3</v>
      </c>
      <c r="S760" s="13">
        <f t="shared" si="1070"/>
        <v>1.9700279875125019E-2</v>
      </c>
      <c r="T760" s="13">
        <f t="shared" si="1071"/>
        <v>7.2732879479554868E-2</v>
      </c>
      <c r="U760" s="13">
        <f t="shared" si="1072"/>
        <v>1.354878131665084E-2</v>
      </c>
      <c r="V760" s="13">
        <f t="shared" si="1073"/>
        <v>3.4482889896673566E-3</v>
      </c>
      <c r="W760" s="13">
        <f t="shared" si="1074"/>
        <v>0.1301487721478978</v>
      </c>
      <c r="X760" s="13">
        <f t="shared" si="1075"/>
        <v>7.0503663681793047E-2</v>
      </c>
      <c r="Y760" s="13">
        <f t="shared" si="1076"/>
        <v>1.9096479015978465E-2</v>
      </c>
      <c r="Z760" s="13">
        <f t="shared" si="1077"/>
        <v>8.4129523667045281E-4</v>
      </c>
      <c r="AA760" s="13">
        <f t="shared" si="1078"/>
        <v>2.4465302424874283E-3</v>
      </c>
      <c r="AB760" s="13">
        <f t="shared" si="1079"/>
        <v>3.5573185051505315E-3</v>
      </c>
      <c r="AC760" s="13">
        <f t="shared" si="1080"/>
        <v>3.3951380794047901E-4</v>
      </c>
      <c r="AD760" s="13">
        <f t="shared" si="1081"/>
        <v>9.4619847231812021E-2</v>
      </c>
      <c r="AE760" s="13">
        <f t="shared" si="1082"/>
        <v>5.125707893174361E-2</v>
      </c>
      <c r="AF760" s="13">
        <f t="shared" si="1083"/>
        <v>1.3883388197501118E-2</v>
      </c>
      <c r="AG760" s="13">
        <f t="shared" si="1084"/>
        <v>2.5069508688310344E-3</v>
      </c>
      <c r="AH760" s="13">
        <f t="shared" si="1085"/>
        <v>1.1393575875595795E-4</v>
      </c>
      <c r="AI760" s="13">
        <f t="shared" si="1086"/>
        <v>3.3133110393015596E-4</v>
      </c>
      <c r="AJ760" s="13">
        <f t="shared" si="1087"/>
        <v>4.8176402926633933E-4</v>
      </c>
      <c r="AK760" s="13">
        <f t="shared" si="1088"/>
        <v>4.669982728090304E-4</v>
      </c>
      <c r="AL760" s="13">
        <f t="shared" si="1089"/>
        <v>2.1393961098299087E-5</v>
      </c>
      <c r="AM760" s="13">
        <f t="shared" si="1090"/>
        <v>5.5031886001952149E-2</v>
      </c>
      <c r="AN760" s="13">
        <f t="shared" si="1091"/>
        <v>2.9811649533253621E-2</v>
      </c>
      <c r="AO760" s="13">
        <f t="shared" si="1092"/>
        <v>8.0747227876400134E-3</v>
      </c>
      <c r="AP760" s="13">
        <f t="shared" si="1093"/>
        <v>1.4580686659534181E-3</v>
      </c>
      <c r="AQ760" s="13">
        <f t="shared" si="1094"/>
        <v>1.9746475735576291E-4</v>
      </c>
      <c r="AR760" s="13">
        <f t="shared" si="1095"/>
        <v>1.2344163197377842E-5</v>
      </c>
      <c r="AS760" s="13">
        <f t="shared" si="1096"/>
        <v>3.5897467695297447E-5</v>
      </c>
      <c r="AT760" s="13">
        <f t="shared" si="1097"/>
        <v>5.2195850230198492E-5</v>
      </c>
      <c r="AU760" s="13">
        <f t="shared" si="1098"/>
        <v>5.0596081119675709E-5</v>
      </c>
      <c r="AV760" s="13">
        <f t="shared" si="1099"/>
        <v>3.6784007924652646E-5</v>
      </c>
      <c r="AW760" s="13">
        <f t="shared" si="1100"/>
        <v>9.3618670608059496E-7</v>
      </c>
      <c r="AX760" s="13">
        <f t="shared" si="1101"/>
        <v>2.6672597113022733E-2</v>
      </c>
      <c r="AY760" s="13">
        <f t="shared" si="1102"/>
        <v>1.4448970861127664E-2</v>
      </c>
      <c r="AZ760" s="13">
        <f t="shared" si="1103"/>
        <v>3.9136188737276048E-3</v>
      </c>
      <c r="BA760" s="13">
        <f t="shared" si="1104"/>
        <v>7.0668990135497962E-4</v>
      </c>
      <c r="BB760" s="13">
        <f t="shared" si="1105"/>
        <v>9.5706295015660984E-5</v>
      </c>
      <c r="BC760" s="13">
        <f t="shared" si="1106"/>
        <v>1.0369125001574011E-5</v>
      </c>
      <c r="BD760" s="13">
        <f t="shared" si="1107"/>
        <v>1.1145049829489204E-6</v>
      </c>
      <c r="BE760" s="13">
        <f t="shared" si="1108"/>
        <v>3.2410383743270191E-6</v>
      </c>
      <c r="BF760" s="13">
        <f t="shared" si="1109"/>
        <v>4.7125539609820477E-6</v>
      </c>
      <c r="BG760" s="13">
        <f t="shared" si="1110"/>
        <v>4.5681172246284537E-6</v>
      </c>
      <c r="BH760" s="13">
        <f t="shared" si="1111"/>
        <v>3.3210805357439173E-6</v>
      </c>
      <c r="BI760" s="13">
        <f t="shared" si="1112"/>
        <v>1.931574936900914E-6</v>
      </c>
      <c r="BJ760" s="14">
        <f t="shared" si="1113"/>
        <v>0.82177406816445231</v>
      </c>
      <c r="BK760" s="14">
        <f t="shared" si="1114"/>
        <v>0.11973317354464688</v>
      </c>
      <c r="BL760" s="14">
        <f t="shared" si="1115"/>
        <v>4.3013532691922041E-2</v>
      </c>
      <c r="BM760" s="14">
        <f t="shared" si="1116"/>
        <v>0.64067587719695762</v>
      </c>
      <c r="BN760" s="14">
        <f t="shared" si="1117"/>
        <v>0.33023815776631232</v>
      </c>
    </row>
    <row r="761" spans="1:66" x14ac:dyDescent="0.25">
      <c r="A761" t="s">
        <v>342</v>
      </c>
      <c r="B761" t="s">
        <v>176</v>
      </c>
      <c r="C761" t="s">
        <v>170</v>
      </c>
      <c r="D761" s="11">
        <v>44264</v>
      </c>
      <c r="E761" s="10">
        <f>VLOOKUP(A761,home!$A$2:$E$405,3,FALSE)</f>
        <v>1.3226</v>
      </c>
      <c r="F761" s="10">
        <f>VLOOKUP(B761,home!$B$2:$E$405,3,FALSE)</f>
        <v>0.69789999999999996</v>
      </c>
      <c r="G761" s="10">
        <f>VLOOKUP(C761,away!$B$2:$E$405,4,FALSE)</f>
        <v>1.0710999999999999</v>
      </c>
      <c r="H761" s="10">
        <f>VLOOKUP(A761,away!$A$2:$E$405,3,FALSE)</f>
        <v>1.2016</v>
      </c>
      <c r="I761" s="10">
        <f>VLOOKUP(C761,away!$B$2:$E$405,3,FALSE)</f>
        <v>1.0403</v>
      </c>
      <c r="J761" s="10">
        <f>VLOOKUP(B761,home!$B$2:$E$405,4,FALSE)</f>
        <v>1.4723999999999999</v>
      </c>
      <c r="K761" s="12">
        <f t="shared" si="1062"/>
        <v>0.98867086459399989</v>
      </c>
      <c r="L761" s="12">
        <f t="shared" si="1063"/>
        <v>1.8405360443519998</v>
      </c>
      <c r="M761" s="13">
        <f t="shared" si="1064"/>
        <v>5.9059674800019828E-2</v>
      </c>
      <c r="N761" s="13">
        <f t="shared" si="1065"/>
        <v>5.8390579747176069E-2</v>
      </c>
      <c r="O761" s="13">
        <f t="shared" si="1066"/>
        <v>0.10870146023714398</v>
      </c>
      <c r="P761" s="13">
        <f t="shared" si="1067"/>
        <v>0.10746996667528744</v>
      </c>
      <c r="Q761" s="13">
        <f t="shared" si="1068"/>
        <v>2.8864532481392726E-2</v>
      </c>
      <c r="R761" s="13">
        <f t="shared" si="1069"/>
        <v>0.10003447782007961</v>
      </c>
      <c r="S761" s="13">
        <f t="shared" si="1070"/>
        <v>4.8890354443602166E-2</v>
      </c>
      <c r="T761" s="13">
        <f t="shared" si="1071"/>
        <v>5.3126212435372383E-2</v>
      </c>
      <c r="U761" s="13">
        <f t="shared" si="1072"/>
        <v>9.8901173675587428E-2</v>
      </c>
      <c r="V761" s="13">
        <f t="shared" si="1073"/>
        <v>9.8850014941820469E-3</v>
      </c>
      <c r="W761" s="13">
        <f t="shared" si="1074"/>
        <v>9.5125074281600473E-3</v>
      </c>
      <c r="X761" s="13">
        <f t="shared" si="1075"/>
        <v>1.750811279369471E-2</v>
      </c>
      <c r="Y761" s="13">
        <f t="shared" si="1076"/>
        <v>1.6112156332687755E-2</v>
      </c>
      <c r="Z761" s="13">
        <f t="shared" si="1077"/>
        <v>6.1372354035262387E-2</v>
      </c>
      <c r="AA761" s="13">
        <f t="shared" si="1078"/>
        <v>6.0677058326211925E-2</v>
      </c>
      <c r="AB761" s="13">
        <f t="shared" si="1079"/>
        <v>2.9994819858198244E-2</v>
      </c>
      <c r="AC761" s="13">
        <f t="shared" si="1080"/>
        <v>1.1242239150084962E-3</v>
      </c>
      <c r="AD761" s="13">
        <f t="shared" si="1081"/>
        <v>2.3511847358639601E-3</v>
      </c>
      <c r="AE761" s="13">
        <f t="shared" si="1082"/>
        <v>4.3274402532878543E-3</v>
      </c>
      <c r="AF761" s="13">
        <f t="shared" si="1083"/>
        <v>3.9824048829780224E-3</v>
      </c>
      <c r="AG761" s="13">
        <f t="shared" si="1084"/>
        <v>2.443253243441486E-3</v>
      </c>
      <c r="AH761" s="13">
        <f t="shared" si="1085"/>
        <v>2.8239507432158077E-2</v>
      </c>
      <c r="AI761" s="13">
        <f t="shared" si="1086"/>
        <v>2.7919578228660411E-2</v>
      </c>
      <c r="AJ761" s="13">
        <f t="shared" si="1087"/>
        <v>1.380163677321475E-2</v>
      </c>
      <c r="AK761" s="13">
        <f t="shared" si="1088"/>
        <v>4.5484253871288568E-3</v>
      </c>
      <c r="AL761" s="13">
        <f t="shared" si="1089"/>
        <v>8.1829307113952357E-5</v>
      </c>
      <c r="AM761" s="13">
        <f t="shared" si="1090"/>
        <v>4.649095691253675E-4</v>
      </c>
      <c r="AN761" s="13">
        <f t="shared" si="1091"/>
        <v>8.5568281933939654E-4</v>
      </c>
      <c r="AO761" s="13">
        <f t="shared" si="1092"/>
        <v>7.8745753576345008E-4</v>
      </c>
      <c r="AP761" s="13">
        <f t="shared" si="1093"/>
        <v>4.8311465932307789E-4</v>
      </c>
      <c r="AQ761" s="13">
        <f t="shared" si="1094"/>
        <v>2.2229748600974039E-4</v>
      </c>
      <c r="AR761" s="13">
        <f t="shared" si="1095"/>
        <v>1.039516626072663E-2</v>
      </c>
      <c r="AS761" s="13">
        <f t="shared" si="1096"/>
        <v>1.0277398014590974E-2</v>
      </c>
      <c r="AT761" s="13">
        <f t="shared" si="1097"/>
        <v>5.0804819904311576E-3</v>
      </c>
      <c r="AU761" s="13">
        <f t="shared" si="1098"/>
        <v>1.6743081740112728E-3</v>
      </c>
      <c r="AV761" s="13">
        <f t="shared" si="1099"/>
        <v>4.138349274991315E-4</v>
      </c>
      <c r="AW761" s="13">
        <f t="shared" si="1100"/>
        <v>4.1362086258875098E-6</v>
      </c>
      <c r="AX761" s="13">
        <f t="shared" si="1101"/>
        <v>7.6607090944200149E-5</v>
      </c>
      <c r="AY761" s="13">
        <f t="shared" si="1102"/>
        <v>1.4099811213575205E-4</v>
      </c>
      <c r="AZ761" s="13">
        <f t="shared" si="1103"/>
        <v>1.2975605378571841E-4</v>
      </c>
      <c r="BA761" s="13">
        <f t="shared" si="1104"/>
        <v>7.9606897988497157E-5</v>
      </c>
      <c r="BB761" s="13">
        <f t="shared" si="1105"/>
        <v>3.6629841281720426E-5</v>
      </c>
      <c r="BC761" s="13">
        <f t="shared" si="1106"/>
        <v>1.3483708635579865E-5</v>
      </c>
      <c r="BD761" s="13">
        <f t="shared" si="1107"/>
        <v>3.1887796983165262E-3</v>
      </c>
      <c r="BE761" s="13">
        <f t="shared" si="1108"/>
        <v>3.1526535813343943E-3</v>
      </c>
      <c r="BF761" s="13">
        <f t="shared" si="1109"/>
        <v>1.5584683710116226E-3</v>
      </c>
      <c r="BG761" s="13">
        <f t="shared" si="1110"/>
        <v>5.136040906034879E-4</v>
      </c>
      <c r="BH761" s="13">
        <f t="shared" si="1111"/>
        <v>1.2694635007899134E-4</v>
      </c>
      <c r="BI761" s="13">
        <f t="shared" si="1112"/>
        <v>2.51016315379298E-5</v>
      </c>
      <c r="BJ761" s="14">
        <f t="shared" si="1113"/>
        <v>0.19990892810838751</v>
      </c>
      <c r="BK761" s="14">
        <f t="shared" si="1114"/>
        <v>0.22665204874734965</v>
      </c>
      <c r="BL761" s="14">
        <f t="shared" si="1115"/>
        <v>0.50922488082852557</v>
      </c>
      <c r="BM761" s="14">
        <f t="shared" si="1116"/>
        <v>0.53450065805491564</v>
      </c>
      <c r="BN761" s="14">
        <f t="shared" si="1117"/>
        <v>0.46252069176109967</v>
      </c>
    </row>
    <row r="762" spans="1:66" x14ac:dyDescent="0.25">
      <c r="A762" t="s">
        <v>342</v>
      </c>
      <c r="B762" t="s">
        <v>171</v>
      </c>
      <c r="C762" t="s">
        <v>173</v>
      </c>
      <c r="D762" s="11">
        <v>44264</v>
      </c>
      <c r="E762" s="10">
        <f>VLOOKUP(A762,home!$A$2:$E$405,3,FALSE)</f>
        <v>1.3226</v>
      </c>
      <c r="F762" s="10">
        <f>VLOOKUP(B762,home!$B$2:$E$405,3,FALSE)</f>
        <v>0.75609999999999999</v>
      </c>
      <c r="G762" s="10">
        <f>VLOOKUP(C762,away!$B$2:$E$405,4,FALSE)</f>
        <v>0.63009999999999999</v>
      </c>
      <c r="H762" s="10">
        <f>VLOOKUP(A762,away!$A$2:$E$405,3,FALSE)</f>
        <v>1.2016</v>
      </c>
      <c r="I762" s="10">
        <f>VLOOKUP(C762,away!$B$2:$E$405,3,FALSE)</f>
        <v>1.387</v>
      </c>
      <c r="J762" s="10">
        <f>VLOOKUP(B762,home!$B$2:$E$405,4,FALSE)</f>
        <v>1.0403</v>
      </c>
      <c r="K762" s="12">
        <f t="shared" si="1062"/>
        <v>0.63011125358600006</v>
      </c>
      <c r="L762" s="12">
        <f t="shared" si="1063"/>
        <v>1.7337839537599999</v>
      </c>
      <c r="M762" s="13">
        <f t="shared" si="1064"/>
        <v>9.4053152222194111E-2</v>
      </c>
      <c r="N762" s="13">
        <f t="shared" si="1065"/>
        <v>5.9263949650441614E-2</v>
      </c>
      <c r="O762" s="13">
        <f t="shared" si="1066"/>
        <v>0.16306784612338679</v>
      </c>
      <c r="P762" s="13">
        <f t="shared" si="1067"/>
        <v>0.10275088494037621</v>
      </c>
      <c r="Q762" s="13">
        <f t="shared" si="1068"/>
        <v>1.8671440803348677E-2</v>
      </c>
      <c r="R762" s="13">
        <f t="shared" si="1069"/>
        <v>0.14136220749146647</v>
      </c>
      <c r="S762" s="13">
        <f t="shared" si="1070"/>
        <v>2.8063238994607248E-2</v>
      </c>
      <c r="T762" s="13">
        <f t="shared" si="1071"/>
        <v>3.2372244458425653E-2</v>
      </c>
      <c r="U762" s="13">
        <f t="shared" si="1072"/>
        <v>8.907391777213218E-2</v>
      </c>
      <c r="V762" s="13">
        <f t="shared" si="1073"/>
        <v>3.4064929987402182E-3</v>
      </c>
      <c r="W762" s="13">
        <f t="shared" si="1074"/>
        <v>3.9216949902849425E-3</v>
      </c>
      <c r="X762" s="13">
        <f t="shared" si="1075"/>
        <v>6.7993718456970109E-3</v>
      </c>
      <c r="Y762" s="13">
        <f t="shared" si="1076"/>
        <v>5.8943209008584978E-3</v>
      </c>
      <c r="Z762" s="13">
        <f t="shared" si="1077"/>
        <v>8.1697175672265435E-2</v>
      </c>
      <c r="AA762" s="13">
        <f t="shared" si="1078"/>
        <v>5.1478309777286839E-2</v>
      </c>
      <c r="AB762" s="13">
        <f t="shared" si="1079"/>
        <v>1.6218531153127325E-2</v>
      </c>
      <c r="AC762" s="13">
        <f t="shared" si="1080"/>
        <v>2.3259465651457825E-4</v>
      </c>
      <c r="AD762" s="13">
        <f t="shared" si="1081"/>
        <v>6.1777603662759527E-4</v>
      </c>
      <c r="AE762" s="13">
        <f t="shared" si="1082"/>
        <v>1.0710901793223745E-3</v>
      </c>
      <c r="AF762" s="13">
        <f t="shared" si="1083"/>
        <v>9.2851948296952726E-4</v>
      </c>
      <c r="AG762" s="13">
        <f t="shared" si="1084"/>
        <v>5.3661739344203283E-4</v>
      </c>
      <c r="AH762" s="13">
        <f t="shared" si="1085"/>
        <v>3.5411313062021409E-2</v>
      </c>
      <c r="AI762" s="13">
        <f t="shared" si="1086"/>
        <v>2.2313066864636608E-2</v>
      </c>
      <c r="AJ762" s="13">
        <f t="shared" si="1087"/>
        <v>7.0298572667122049E-3</v>
      </c>
      <c r="AK762" s="13">
        <f t="shared" si="1088"/>
        <v>1.4765307249528933E-3</v>
      </c>
      <c r="AL762" s="13">
        <f t="shared" si="1089"/>
        <v>1.0164170460896534E-5</v>
      </c>
      <c r="AM762" s="13">
        <f t="shared" si="1090"/>
        <v>7.7853526574960991E-5</v>
      </c>
      <c r="AN762" s="13">
        <f t="shared" si="1091"/>
        <v>1.3498119511929507E-4</v>
      </c>
      <c r="AO762" s="13">
        <f t="shared" si="1092"/>
        <v>1.1701411507859074E-4</v>
      </c>
      <c r="AP762" s="13">
        <f t="shared" si="1093"/>
        <v>6.7625731695562257E-5</v>
      </c>
      <c r="AQ762" s="13">
        <f t="shared" si="1094"/>
        <v>2.9312102118761214E-5</v>
      </c>
      <c r="AR762" s="13">
        <f t="shared" si="1095"/>
        <v>1.2279113273700917E-2</v>
      </c>
      <c r="AS762" s="13">
        <f t="shared" si="1096"/>
        <v>7.7372074578161776E-3</v>
      </c>
      <c r="AT762" s="13">
        <f t="shared" si="1097"/>
        <v>2.4376507452497499E-3</v>
      </c>
      <c r="AU762" s="13">
        <f t="shared" si="1098"/>
        <v>5.1199705563138907E-4</v>
      </c>
      <c r="AV762" s="13">
        <f t="shared" si="1099"/>
        <v>8.0653776639058892E-5</v>
      </c>
      <c r="AW762" s="13">
        <f t="shared" si="1100"/>
        <v>3.0844778394699659E-7</v>
      </c>
      <c r="AX762" s="13">
        <f t="shared" si="1101"/>
        <v>8.1760638710399328E-6</v>
      </c>
      <c r="AY762" s="13">
        <f t="shared" si="1102"/>
        <v>1.4175528344525905E-5</v>
      </c>
      <c r="AZ762" s="13">
        <f t="shared" si="1103"/>
        <v>1.2288651789904538E-5</v>
      </c>
      <c r="BA762" s="13">
        <f t="shared" si="1104"/>
        <v>7.1019557622268661E-6</v>
      </c>
      <c r="BB762" s="13">
        <f t="shared" si="1105"/>
        <v>3.078314235215577E-6</v>
      </c>
      <c r="BC762" s="13">
        <f t="shared" si="1106"/>
        <v>1.0674263651295503E-6</v>
      </c>
      <c r="BD762" s="13">
        <f t="shared" si="1107"/>
        <v>3.5482215933906832E-3</v>
      </c>
      <c r="BE762" s="13">
        <f t="shared" si="1108"/>
        <v>2.2357743562123182E-3</v>
      </c>
      <c r="BF762" s="13">
        <f t="shared" si="1109"/>
        <v>7.0439329116418791E-4</v>
      </c>
      <c r="BG762" s="13">
        <f t="shared" si="1110"/>
        <v>1.4794871323767827E-4</v>
      </c>
      <c r="BH762" s="13">
        <f t="shared" si="1111"/>
        <v>2.330603729115727E-5</v>
      </c>
      <c r="BI762" s="13">
        <f t="shared" si="1112"/>
        <v>2.937079274730636E-6</v>
      </c>
      <c r="BJ762" s="14">
        <f t="shared" si="1113"/>
        <v>0.13054970035237312</v>
      </c>
      <c r="BK762" s="14">
        <f t="shared" si="1114"/>
        <v>0.22853070351123778</v>
      </c>
      <c r="BL762" s="14">
        <f t="shared" si="1115"/>
        <v>0.5571407836153307</v>
      </c>
      <c r="BM762" s="14">
        <f t="shared" si="1116"/>
        <v>0.41873501483943276</v>
      </c>
      <c r="BN762" s="14">
        <f t="shared" si="1117"/>
        <v>0.57916948123121381</v>
      </c>
    </row>
    <row r="763" spans="1:66" x14ac:dyDescent="0.25">
      <c r="A763" t="s">
        <v>338</v>
      </c>
      <c r="B763" t="s">
        <v>83</v>
      </c>
      <c r="C763" t="s">
        <v>71</v>
      </c>
      <c r="D763" s="11">
        <v>44295</v>
      </c>
      <c r="E763" s="10">
        <f>VLOOKUP(A763,home!$A$2:$E$405,3,FALSE)</f>
        <v>1.3308</v>
      </c>
      <c r="F763" s="10">
        <f>VLOOKUP(B763,home!$B$2:$E$405,3,FALSE)</f>
        <v>0.75139999999999996</v>
      </c>
      <c r="G763" s="10">
        <f>VLOOKUP(C763,away!$B$2:$E$405,4,FALSE)</f>
        <v>1.052</v>
      </c>
      <c r="H763" s="10">
        <f>VLOOKUP(A763,away!$A$2:$E$405,3,FALSE)</f>
        <v>0.86150000000000004</v>
      </c>
      <c r="I763" s="10">
        <f>VLOOKUP(C763,away!$B$2:$E$405,3,FALSE)</f>
        <v>1.1608000000000001</v>
      </c>
      <c r="J763" s="10">
        <f>VLOOKUP(B763,home!$B$2:$E$405,4,FALSE)</f>
        <v>0.77380000000000004</v>
      </c>
      <c r="K763" s="12">
        <f t="shared" si="1062"/>
        <v>1.05196120224</v>
      </c>
      <c r="L763" s="12">
        <f t="shared" si="1063"/>
        <v>0.77382259496000017</v>
      </c>
      <c r="M763" s="13">
        <f t="shared" si="1064"/>
        <v>0.16109133169984821</v>
      </c>
      <c r="N763" s="13">
        <f t="shared" si="1065"/>
        <v>0.16946183096541495</v>
      </c>
      <c r="O763" s="13">
        <f t="shared" si="1066"/>
        <v>0.12465611232153868</v>
      </c>
      <c r="P763" s="13">
        <f t="shared" si="1067"/>
        <v>0.13113339378433031</v>
      </c>
      <c r="Q763" s="13">
        <f t="shared" si="1068"/>
        <v>8.9133635718084775E-2</v>
      </c>
      <c r="R763" s="13">
        <f t="shared" si="1069"/>
        <v>4.823085815713915E-2</v>
      </c>
      <c r="S763" s="13">
        <f t="shared" si="1070"/>
        <v>2.6686673305048536E-2</v>
      </c>
      <c r="T763" s="13">
        <f t="shared" si="1071"/>
        <v>6.8973621289587714E-2</v>
      </c>
      <c r="U763" s="13">
        <f t="shared" si="1072"/>
        <v>5.073699153205101E-2</v>
      </c>
      <c r="V763" s="13">
        <f t="shared" si="1073"/>
        <v>2.4137542917614658E-3</v>
      </c>
      <c r="W763" s="13">
        <f t="shared" si="1074"/>
        <v>3.1255042196672897E-2</v>
      </c>
      <c r="X763" s="13">
        <f t="shared" si="1075"/>
        <v>2.4185857858213724E-2</v>
      </c>
      <c r="Y763" s="13">
        <f t="shared" si="1076"/>
        <v>9.3577816445883262E-3</v>
      </c>
      <c r="Z763" s="13">
        <f t="shared" si="1077"/>
        <v>1.2440709272101703E-2</v>
      </c>
      <c r="AA763" s="13">
        <f t="shared" si="1078"/>
        <v>1.3087143482598424E-2</v>
      </c>
      <c r="AB763" s="13">
        <f t="shared" si="1079"/>
        <v>6.8835835959208079E-3</v>
      </c>
      <c r="AC763" s="13">
        <f t="shared" si="1080"/>
        <v>1.2280447863806125E-4</v>
      </c>
      <c r="AD763" s="13">
        <f t="shared" si="1081"/>
        <v>8.2197729413184852E-3</v>
      </c>
      <c r="AE763" s="13">
        <f t="shared" si="1082"/>
        <v>6.3606460274330638E-3</v>
      </c>
      <c r="AF763" s="13">
        <f t="shared" si="1083"/>
        <v>2.4610058072851346E-3</v>
      </c>
      <c r="AG763" s="13">
        <f t="shared" si="1084"/>
        <v>6.3479396666833764E-4</v>
      </c>
      <c r="AH763" s="13">
        <f t="shared" si="1085"/>
        <v>2.4067254830201688E-3</v>
      </c>
      <c r="AI763" s="13">
        <f t="shared" si="1086"/>
        <v>2.5317818325795416E-3</v>
      </c>
      <c r="AJ763" s="13">
        <f t="shared" si="1087"/>
        <v>1.3316681302048823E-3</v>
      </c>
      <c r="AK763" s="13">
        <f t="shared" si="1088"/>
        <v>4.6695440241167376E-4</v>
      </c>
      <c r="AL763" s="13">
        <f t="shared" si="1089"/>
        <v>3.9986678080803144E-6</v>
      </c>
      <c r="AM763" s="13">
        <f t="shared" si="1090"/>
        <v>1.7293764450978435E-3</v>
      </c>
      <c r="AN763" s="13">
        <f t="shared" si="1091"/>
        <v>1.3382305684083136E-3</v>
      </c>
      <c r="AO763" s="13">
        <f t="shared" si="1092"/>
        <v>5.1777652555025854E-4</v>
      </c>
      <c r="AP763" s="13">
        <f t="shared" si="1093"/>
        <v>1.3355572487022463E-4</v>
      </c>
      <c r="AQ763" s="13">
        <f t="shared" si="1094"/>
        <v>2.5837109397710268E-5</v>
      </c>
      <c r="AR763" s="13">
        <f t="shared" si="1095"/>
        <v>3.7247571172540549E-4</v>
      </c>
      <c r="AS763" s="13">
        <f t="shared" si="1096"/>
        <v>3.9182999751185725E-4</v>
      </c>
      <c r="AT763" s="13">
        <f t="shared" si="1097"/>
        <v>2.0609497762813476E-4</v>
      </c>
      <c r="AU763" s="13">
        <f t="shared" si="1098"/>
        <v>7.2267973480439533E-5</v>
      </c>
      <c r="AV763" s="13">
        <f t="shared" si="1099"/>
        <v>1.9005776066482896E-5</v>
      </c>
      <c r="AW763" s="13">
        <f t="shared" si="1100"/>
        <v>9.041780397986465E-8</v>
      </c>
      <c r="AX763" s="13">
        <f t="shared" si="1101"/>
        <v>3.0320615405177734E-4</v>
      </c>
      <c r="AY763" s="13">
        <f t="shared" si="1102"/>
        <v>2.3462777293618793E-4</v>
      </c>
      <c r="AZ763" s="13">
        <f t="shared" si="1103"/>
        <v>9.0780136051583311E-5</v>
      </c>
      <c r="BA763" s="13">
        <f t="shared" si="1104"/>
        <v>2.3415906816752689E-5</v>
      </c>
      <c r="BB763" s="13">
        <f t="shared" si="1105"/>
        <v>4.5299394440702808E-6</v>
      </c>
      <c r="BC763" s="13">
        <f t="shared" si="1106"/>
        <v>7.0107389912442525E-7</v>
      </c>
      <c r="BD763" s="13">
        <f t="shared" si="1107"/>
        <v>4.803835363448769E-5</v>
      </c>
      <c r="BE763" s="13">
        <f t="shared" si="1108"/>
        <v>5.0534484242965944E-5</v>
      </c>
      <c r="BF763" s="13">
        <f t="shared" si="1109"/>
        <v>2.6580158399404392E-5</v>
      </c>
      <c r="BG763" s="13">
        <f t="shared" si="1110"/>
        <v>9.3204317951890281E-6</v>
      </c>
      <c r="BH763" s="13">
        <f t="shared" si="1111"/>
        <v>2.4511831591657423E-6</v>
      </c>
      <c r="BI763" s="13">
        <f t="shared" si="1112"/>
        <v>5.1570991660528727E-7</v>
      </c>
      <c r="BJ763" s="14">
        <f t="shared" si="1113"/>
        <v>0.41444602577179124</v>
      </c>
      <c r="BK763" s="14">
        <f t="shared" si="1114"/>
        <v>0.32168658400037087</v>
      </c>
      <c r="BL763" s="14">
        <f t="shared" si="1115"/>
        <v>0.25153093369502449</v>
      </c>
      <c r="BM763" s="14">
        <f t="shared" si="1116"/>
        <v>0.27616255273779994</v>
      </c>
      <c r="BN763" s="14">
        <f t="shared" si="1117"/>
        <v>0.72370716264635604</v>
      </c>
    </row>
    <row r="764" spans="1:66" x14ac:dyDescent="0.25">
      <c r="A764" t="s">
        <v>338</v>
      </c>
      <c r="B764" t="s">
        <v>74</v>
      </c>
      <c r="C764" t="s">
        <v>73</v>
      </c>
      <c r="D764" s="11">
        <v>44295</v>
      </c>
      <c r="E764" s="10">
        <f>VLOOKUP(A764,home!$A$2:$E$405,3,FALSE)</f>
        <v>1.3308</v>
      </c>
      <c r="F764" s="10">
        <f>VLOOKUP(B764,home!$B$2:$E$405,3,FALSE)</f>
        <v>0.75139999999999996</v>
      </c>
      <c r="G764" s="10">
        <f>VLOOKUP(C764,away!$B$2:$E$405,4,FALSE)</f>
        <v>1.8033999999999999</v>
      </c>
      <c r="H764" s="10">
        <f>VLOOKUP(A764,away!$A$2:$E$405,3,FALSE)</f>
        <v>0.86150000000000004</v>
      </c>
      <c r="I764" s="10">
        <f>VLOOKUP(C764,away!$B$2:$E$405,3,FALSE)</f>
        <v>0.23219999999999999</v>
      </c>
      <c r="J764" s="10">
        <f>VLOOKUP(B764,home!$B$2:$E$405,4,FALSE)</f>
        <v>0.46429999999999999</v>
      </c>
      <c r="K764" s="12">
        <f t="shared" si="1062"/>
        <v>1.8033334906079999</v>
      </c>
      <c r="L764" s="12">
        <f t="shared" si="1063"/>
        <v>9.2878711289999999E-2</v>
      </c>
      <c r="M764" s="13">
        <f t="shared" si="1064"/>
        <v>0.15013622927213488</v>
      </c>
      <c r="N764" s="13">
        <f t="shared" si="1065"/>
        <v>0.27074569040004193</v>
      </c>
      <c r="O764" s="13">
        <f t="shared" si="1066"/>
        <v>1.3944459492735864E-2</v>
      </c>
      <c r="P764" s="13">
        <f t="shared" si="1067"/>
        <v>2.5146510811677222E-2</v>
      </c>
      <c r="Q764" s="13">
        <f t="shared" si="1068"/>
        <v>0.24412238546809026</v>
      </c>
      <c r="R764" s="13">
        <f t="shared" si="1069"/>
        <v>6.4757171366045712E-4</v>
      </c>
      <c r="S764" s="13">
        <f t="shared" si="1070"/>
        <v>1.0529553876959571E-3</v>
      </c>
      <c r="T764" s="13">
        <f t="shared" si="1071"/>
        <v>2.2673772559316848E-2</v>
      </c>
      <c r="U764" s="13">
        <f t="shared" si="1072"/>
        <v>1.1677877588143163E-3</v>
      </c>
      <c r="V764" s="13">
        <f t="shared" si="1073"/>
        <v>1.9595650762775083E-5</v>
      </c>
      <c r="W764" s="13">
        <f t="shared" si="1074"/>
        <v>0.14674469117390759</v>
      </c>
      <c r="X764" s="13">
        <f t="shared" si="1075"/>
        <v>1.3629457804881577E-2</v>
      </c>
      <c r="Y764" s="13">
        <f t="shared" si="1076"/>
        <v>6.3294323824941668E-4</v>
      </c>
      <c r="Z764" s="13">
        <f t="shared" si="1077"/>
        <v>2.0048542077546711E-5</v>
      </c>
      <c r="AA764" s="13">
        <f t="shared" si="1078"/>
        <v>3.6154207366303673E-5</v>
      </c>
      <c r="AB764" s="13">
        <f t="shared" si="1079"/>
        <v>3.2599046485020935E-5</v>
      </c>
      <c r="AC764" s="13">
        <f t="shared" si="1080"/>
        <v>2.0513130231661181E-7</v>
      </c>
      <c r="AD764" s="13">
        <f t="shared" si="1081"/>
        <v>6.6157404040708981E-2</v>
      </c>
      <c r="AE764" s="13">
        <f t="shared" si="1082"/>
        <v>6.1446144295928895E-3</v>
      </c>
      <c r="AF764" s="13">
        <f t="shared" si="1083"/>
        <v>2.8535193479726302E-4</v>
      </c>
      <c r="AG764" s="13">
        <f t="shared" si="1084"/>
        <v>8.8343733226926299E-6</v>
      </c>
      <c r="AH764" s="13">
        <f t="shared" si="1085"/>
        <v>4.6552068785146971E-7</v>
      </c>
      <c r="AI764" s="13">
        <f t="shared" si="1086"/>
        <v>8.3948904697342788E-7</v>
      </c>
      <c r="AJ764" s="13">
        <f t="shared" si="1087"/>
        <v>7.5693935670288747E-7</v>
      </c>
      <c r="AK764" s="13">
        <f t="shared" si="1088"/>
        <v>4.5500469743386396E-7</v>
      </c>
      <c r="AL764" s="13">
        <f t="shared" si="1089"/>
        <v>1.3743082629758016E-9</v>
      </c>
      <c r="AM764" s="13">
        <f t="shared" si="1090"/>
        <v>2.3860772471659089E-2</v>
      </c>
      <c r="AN764" s="13">
        <f t="shared" si="1091"/>
        <v>2.2161577975516049E-3</v>
      </c>
      <c r="AO764" s="13">
        <f t="shared" si="1092"/>
        <v>1.0291694012593889E-4</v>
      </c>
      <c r="AP764" s="13">
        <f t="shared" si="1093"/>
        <v>3.1862642562690975E-6</v>
      </c>
      <c r="AQ764" s="13">
        <f t="shared" si="1094"/>
        <v>7.3984029487916053E-8</v>
      </c>
      <c r="AR764" s="13">
        <f t="shared" si="1095"/>
        <v>8.6473923132957808E-9</v>
      </c>
      <c r="AS764" s="13">
        <f t="shared" si="1096"/>
        <v>1.5594132164992465E-8</v>
      </c>
      <c r="AT764" s="13">
        <f t="shared" si="1097"/>
        <v>1.4060710395049175E-8</v>
      </c>
      <c r="AU764" s="13">
        <f t="shared" si="1098"/>
        <v>8.452049985710739E-9</v>
      </c>
      <c r="AV764" s="13">
        <f t="shared" si="1099"/>
        <v>3.8104662008812629E-9</v>
      </c>
      <c r="AW764" s="13">
        <f t="shared" si="1100"/>
        <v>6.3940184637352482E-12</v>
      </c>
      <c r="AX764" s="13">
        <f t="shared" si="1101"/>
        <v>7.1714883516533759E-3</v>
      </c>
      <c r="AY764" s="13">
        <f t="shared" si="1102"/>
        <v>6.6607859613281202E-4</v>
      </c>
      <c r="AZ764" s="13">
        <f t="shared" si="1103"/>
        <v>3.0932260813333978E-5</v>
      </c>
      <c r="BA764" s="13">
        <f t="shared" si="1104"/>
        <v>9.5764950720954225E-7</v>
      </c>
      <c r="BB764" s="13">
        <f t="shared" si="1105"/>
        <v>2.2236313024281472E-8</v>
      </c>
      <c r="BC764" s="13">
        <f t="shared" si="1106"/>
        <v>4.1305601950726151E-10</v>
      </c>
      <c r="BD764" s="13">
        <f t="shared" si="1107"/>
        <v>1.3385977567966047E-10</v>
      </c>
      <c r="BE764" s="13">
        <f t="shared" si="1108"/>
        <v>2.4139381652840593E-10</v>
      </c>
      <c r="BF764" s="13">
        <f t="shared" si="1109"/>
        <v>2.176567768856787E-10</v>
      </c>
      <c r="BG764" s="13">
        <f t="shared" si="1110"/>
        <v>1.3083591840524586E-10</v>
      </c>
      <c r="BH764" s="13">
        <f t="shared" si="1111"/>
        <v>5.8985198358658898E-11</v>
      </c>
      <c r="BI764" s="13">
        <f t="shared" si="1112"/>
        <v>2.1273996730065112E-11</v>
      </c>
      <c r="BJ764" s="14">
        <f t="shared" si="1113"/>
        <v>0.80519773238800751</v>
      </c>
      <c r="BK764" s="14">
        <f t="shared" si="1114"/>
        <v>0.17702157622401424</v>
      </c>
      <c r="BL764" s="14">
        <f t="shared" si="1115"/>
        <v>1.5831140541607468E-2</v>
      </c>
      <c r="BM764" s="14">
        <f t="shared" si="1116"/>
        <v>0.29266157194762749</v>
      </c>
      <c r="BN764" s="14">
        <f t="shared" si="1117"/>
        <v>0.70474284715834068</v>
      </c>
    </row>
    <row r="765" spans="1:66" x14ac:dyDescent="0.25">
      <c r="A765" t="s">
        <v>338</v>
      </c>
      <c r="B765" t="s">
        <v>78</v>
      </c>
      <c r="C765" t="s">
        <v>86</v>
      </c>
      <c r="D765" s="11">
        <v>44295</v>
      </c>
      <c r="E765" s="10">
        <f>VLOOKUP(A765,home!$A$2:$E$405,3,FALSE)</f>
        <v>1.3308</v>
      </c>
      <c r="F765" s="10">
        <f>VLOOKUP(B765,home!$B$2:$E$405,3,FALSE)</f>
        <v>0.75139999999999996</v>
      </c>
      <c r="G765" s="10">
        <f>VLOOKUP(C765,away!$B$2:$E$405,4,FALSE)</f>
        <v>0.90169999999999995</v>
      </c>
      <c r="H765" s="10">
        <f>VLOOKUP(A765,away!$A$2:$E$405,3,FALSE)</f>
        <v>0.86150000000000004</v>
      </c>
      <c r="I765" s="10">
        <f>VLOOKUP(C765,away!$B$2:$E$405,3,FALSE)</f>
        <v>0.23219999999999999</v>
      </c>
      <c r="J765" s="10">
        <f>VLOOKUP(B765,home!$B$2:$E$405,4,FALSE)</f>
        <v>1.3929</v>
      </c>
      <c r="K765" s="12">
        <f t="shared" si="1062"/>
        <v>0.90166674530399993</v>
      </c>
      <c r="L765" s="12">
        <f t="shared" si="1063"/>
        <v>0.27863613387000002</v>
      </c>
      <c r="M765" s="13">
        <f t="shared" si="1064"/>
        <v>0.30718568436340271</v>
      </c>
      <c r="N765" s="13">
        <f t="shared" si="1065"/>
        <v>0.27697911622393112</v>
      </c>
      <c r="O765" s="13">
        <f t="shared" si="1066"/>
        <v>8.5593031471228639E-2</v>
      </c>
      <c r="P765" s="13">
        <f t="shared" si="1067"/>
        <v>7.7176390107365558E-2</v>
      </c>
      <c r="Q765" s="13">
        <f t="shared" si="1068"/>
        <v>0.12487142912140514</v>
      </c>
      <c r="R765" s="13">
        <f t="shared" si="1069"/>
        <v>1.1924655687678191E-2</v>
      </c>
      <c r="S765" s="13">
        <f t="shared" si="1070"/>
        <v>4.8473899445766926E-3</v>
      </c>
      <c r="T765" s="13">
        <f t="shared" si="1071"/>
        <v>3.479369224121006E-2</v>
      </c>
      <c r="U765" s="13">
        <f t="shared" si="1072"/>
        <v>1.0752065482779625E-2</v>
      </c>
      <c r="V765" s="13">
        <f t="shared" si="1073"/>
        <v>1.3531593300371688E-4</v>
      </c>
      <c r="W765" s="13">
        <f t="shared" si="1074"/>
        <v>3.7530805025785506E-2</v>
      </c>
      <c r="X765" s="13">
        <f t="shared" si="1075"/>
        <v>1.0457438413413638E-2</v>
      </c>
      <c r="Y765" s="13">
        <f t="shared" si="1076"/>
        <v>1.4569101048486014E-3</v>
      </c>
      <c r="Z765" s="13">
        <f t="shared" si="1077"/>
        <v>1.1075466528485192E-3</v>
      </c>
      <c r="AA765" s="13">
        <f t="shared" si="1078"/>
        <v>9.986379857462634E-4</v>
      </c>
      <c r="AB765" s="13">
        <f t="shared" si="1079"/>
        <v>4.5021933117238777E-4</v>
      </c>
      <c r="AC765" s="13">
        <f t="shared" si="1080"/>
        <v>2.1247725245723497E-6</v>
      </c>
      <c r="AD765" s="13">
        <f t="shared" si="1081"/>
        <v>8.4600697040597521E-3</v>
      </c>
      <c r="AE765" s="13">
        <f t="shared" si="1082"/>
        <v>2.3572811146099241E-3</v>
      </c>
      <c r="AF765" s="13">
        <f t="shared" si="1083"/>
        <v>3.2841184810983683E-4</v>
      </c>
      <c r="AG765" s="13">
        <f t="shared" si="1084"/>
        <v>3.0502469224808866E-5</v>
      </c>
      <c r="AH765" s="13">
        <f t="shared" si="1085"/>
        <v>7.7150629357592603E-5</v>
      </c>
      <c r="AI765" s="13">
        <f t="shared" si="1086"/>
        <v>6.9564156871015743E-5</v>
      </c>
      <c r="AJ765" s="13">
        <f t="shared" si="1087"/>
        <v>3.1361843457852824E-5</v>
      </c>
      <c r="AK765" s="13">
        <f t="shared" si="1088"/>
        <v>9.4259771057919024E-6</v>
      </c>
      <c r="AL765" s="13">
        <f t="shared" si="1089"/>
        <v>2.1352853546627599E-8</v>
      </c>
      <c r="AM765" s="13">
        <f t="shared" si="1090"/>
        <v>1.5256327030209065E-3</v>
      </c>
      <c r="AN765" s="13">
        <f t="shared" si="1091"/>
        <v>4.2509639807538323E-4</v>
      </c>
      <c r="AO765" s="13">
        <f t="shared" si="1092"/>
        <v>5.9223608440893648E-5</v>
      </c>
      <c r="AP765" s="13">
        <f t="shared" si="1093"/>
        <v>5.5006124299337678E-6</v>
      </c>
      <c r="AQ765" s="13">
        <f t="shared" si="1094"/>
        <v>3.8316734534850288E-7</v>
      </c>
      <c r="AR765" s="13">
        <f t="shared" si="1095"/>
        <v>4.2993906179673862E-6</v>
      </c>
      <c r="AS765" s="13">
        <f t="shared" si="1096"/>
        <v>3.8766175452932063E-6</v>
      </c>
      <c r="AT765" s="13">
        <f t="shared" si="1097"/>
        <v>1.7477085624264533E-6</v>
      </c>
      <c r="AU765" s="13">
        <f t="shared" si="1098"/>
        <v>5.2528356374099772E-7</v>
      </c>
      <c r="AV765" s="13">
        <f t="shared" si="1099"/>
        <v>1.1840768032000786E-7</v>
      </c>
      <c r="AW765" s="13">
        <f t="shared" si="1100"/>
        <v>1.4901737496827055E-10</v>
      </c>
      <c r="AX765" s="13">
        <f t="shared" si="1101"/>
        <v>2.2926871231036743E-4</v>
      </c>
      <c r="AY765" s="13">
        <f t="shared" si="1102"/>
        <v>6.3882547615514047E-5</v>
      </c>
      <c r="AZ765" s="13">
        <f t="shared" si="1103"/>
        <v>8.8999930446765109E-6</v>
      </c>
      <c r="BA765" s="13">
        <f t="shared" si="1104"/>
        <v>8.2661988447951772E-7</v>
      </c>
      <c r="BB765" s="13">
        <f t="shared" si="1105"/>
        <v>5.7581542197859709E-8</v>
      </c>
      <c r="BC765" s="13">
        <f t="shared" si="1106"/>
        <v>3.2088596600567795E-9</v>
      </c>
      <c r="BD765" s="13">
        <f t="shared" si="1107"/>
        <v>1.9966092996456373E-7</v>
      </c>
      <c r="BE765" s="13">
        <f t="shared" si="1108"/>
        <v>1.8002762088551805E-7</v>
      </c>
      <c r="BF765" s="13">
        <f t="shared" si="1109"/>
        <v>8.1162459494333728E-8</v>
      </c>
      <c r="BG765" s="13">
        <f t="shared" si="1110"/>
        <v>2.4393830231041212E-8</v>
      </c>
      <c r="BH765" s="13">
        <f t="shared" si="1111"/>
        <v>5.4987763774803106E-9</v>
      </c>
      <c r="BI765" s="13">
        <f t="shared" si="1112"/>
        <v>9.9161275988743844E-10</v>
      </c>
      <c r="BJ765" s="14">
        <f t="shared" si="1113"/>
        <v>0.49958443141916775</v>
      </c>
      <c r="BK765" s="14">
        <f t="shared" si="1114"/>
        <v>0.38941080902134229</v>
      </c>
      <c r="BL765" s="14">
        <f t="shared" si="1115"/>
        <v>0.1099171717085968</v>
      </c>
      <c r="BM765" s="14">
        <f t="shared" si="1116"/>
        <v>0.11622576942834592</v>
      </c>
      <c r="BN765" s="14">
        <f t="shared" si="1117"/>
        <v>0.88373030697501143</v>
      </c>
    </row>
    <row r="766" spans="1:66" x14ac:dyDescent="0.25">
      <c r="A766" t="s">
        <v>338</v>
      </c>
      <c r="B766" t="s">
        <v>85</v>
      </c>
      <c r="C766" t="s">
        <v>93</v>
      </c>
      <c r="D766" s="11">
        <v>44295</v>
      </c>
      <c r="E766" s="10">
        <f>VLOOKUP(A766,home!$A$2:$E$405,3,FALSE)</f>
        <v>1.3308</v>
      </c>
      <c r="F766" s="10">
        <f>VLOOKUP(B766,home!$B$2:$E$405,3,FALSE)</f>
        <v>1.3775999999999999</v>
      </c>
      <c r="G766" s="10">
        <f>VLOOKUP(C766,away!$B$2:$E$405,4,FALSE)</f>
        <v>1.3526</v>
      </c>
      <c r="H766" s="10">
        <f>VLOOKUP(A766,away!$A$2:$E$405,3,FALSE)</f>
        <v>0.86150000000000004</v>
      </c>
      <c r="I766" s="10">
        <f>VLOOKUP(C766,away!$B$2:$E$405,3,FALSE)</f>
        <v>0.92859999999999998</v>
      </c>
      <c r="J766" s="10">
        <f>VLOOKUP(B766,home!$B$2:$E$405,4,FALSE)</f>
        <v>1.5477000000000001</v>
      </c>
      <c r="K766" s="12">
        <f t="shared" si="1062"/>
        <v>2.479735214208</v>
      </c>
      <c r="L766" s="12">
        <f t="shared" si="1063"/>
        <v>1.23814282053</v>
      </c>
      <c r="M766" s="13">
        <f t="shared" si="1064"/>
        <v>2.4285446081818426E-2</v>
      </c>
      <c r="N766" s="13">
        <f t="shared" si="1065"/>
        <v>6.0221475841834848E-2</v>
      </c>
      <c r="O766" s="13">
        <f t="shared" si="1066"/>
        <v>3.0068850709571902E-2</v>
      </c>
      <c r="P766" s="13">
        <f t="shared" si="1067"/>
        <v>7.4562787955288645E-2</v>
      </c>
      <c r="Q766" s="13">
        <f t="shared" si="1068"/>
        <v>7.466665714828713E-2</v>
      </c>
      <c r="R766" s="13">
        <f t="shared" si="1069"/>
        <v>1.8614765813822428E-2</v>
      </c>
      <c r="S766" s="13">
        <f t="shared" si="1070"/>
        <v>5.7231904747959375E-2</v>
      </c>
      <c r="T766" s="13">
        <f t="shared" si="1071"/>
        <v>9.2447985481126718E-2</v>
      </c>
      <c r="U766" s="13">
        <f t="shared" si="1072"/>
        <v>4.6159690292770714E-2</v>
      </c>
      <c r="V766" s="13">
        <f t="shared" si="1073"/>
        <v>1.9524132380550837E-2</v>
      </c>
      <c r="W766" s="13">
        <f t="shared" si="1074"/>
        <v>6.1717846352601018E-2</v>
      </c>
      <c r="X766" s="13">
        <f t="shared" si="1075"/>
        <v>7.6415508360046597E-2</v>
      </c>
      <c r="Y766" s="13">
        <f t="shared" si="1076"/>
        <v>4.7306656526570956E-2</v>
      </c>
      <c r="Z766" s="13">
        <f t="shared" si="1077"/>
        <v>7.6825795494105094E-3</v>
      </c>
      <c r="AA766" s="13">
        <f t="shared" si="1078"/>
        <v>1.905076304462747E-2</v>
      </c>
      <c r="AB766" s="13">
        <f t="shared" si="1079"/>
        <v>2.3620423989647581E-2</v>
      </c>
      <c r="AC766" s="13">
        <f t="shared" si="1080"/>
        <v>3.7465179191002135E-3</v>
      </c>
      <c r="AD766" s="13">
        <f t="shared" si="1081"/>
        <v>3.8260979236405881E-2</v>
      </c>
      <c r="AE766" s="13">
        <f t="shared" si="1082"/>
        <v>4.7372556748003343E-2</v>
      </c>
      <c r="AF766" s="13">
        <f t="shared" si="1083"/>
        <v>2.932699551384518E-2</v>
      </c>
      <c r="AG766" s="13">
        <f t="shared" si="1084"/>
        <v>1.2103669647727647E-2</v>
      </c>
      <c r="AH766" s="13">
        <f t="shared" si="1085"/>
        <v>2.3780326780633051E-3</v>
      </c>
      <c r="AI766" s="13">
        <f t="shared" si="1086"/>
        <v>5.8968913723309339E-3</v>
      </c>
      <c r="AJ766" s="13">
        <f t="shared" si="1087"/>
        <v>7.31136459516418E-3</v>
      </c>
      <c r="AK766" s="13">
        <f t="shared" si="1088"/>
        <v>6.043416083514077E-3</v>
      </c>
      <c r="AL766" s="13">
        <f t="shared" si="1089"/>
        <v>4.6011231621015598E-4</v>
      </c>
      <c r="AM766" s="13">
        <f t="shared" si="1090"/>
        <v>1.8975419508519342E-2</v>
      </c>
      <c r="AN766" s="13">
        <f t="shared" si="1091"/>
        <v>2.3494279431018124E-2</v>
      </c>
      <c r="AO766" s="13">
        <f t="shared" si="1092"/>
        <v>1.4544636700520376E-2</v>
      </c>
      <c r="AP766" s="13">
        <f t="shared" si="1093"/>
        <v>6.0027791693221524E-3</v>
      </c>
      <c r="AQ766" s="13">
        <f t="shared" si="1094"/>
        <v>1.8580744829308144E-3</v>
      </c>
      <c r="AR766" s="13">
        <f t="shared" si="1095"/>
        <v>5.888688174659621E-4</v>
      </c>
      <c r="AS766" s="13">
        <f t="shared" si="1096"/>
        <v>1.4602387432193691E-3</v>
      </c>
      <c r="AT766" s="13">
        <f t="shared" si="1097"/>
        <v>1.8105027163559518E-3</v>
      </c>
      <c r="AU766" s="13">
        <f t="shared" si="1098"/>
        <v>1.4965224470556971E-3</v>
      </c>
      <c r="AV766" s="13">
        <f t="shared" si="1099"/>
        <v>9.2774485270418492E-4</v>
      </c>
      <c r="AW766" s="13">
        <f t="shared" si="1100"/>
        <v>3.9240760075914009E-5</v>
      </c>
      <c r="AX766" s="13">
        <f t="shared" si="1101"/>
        <v>7.8423359932741493E-3</v>
      </c>
      <c r="AY766" s="13">
        <f t="shared" si="1102"/>
        <v>9.709932006256394E-3</v>
      </c>
      <c r="AZ766" s="13">
        <f t="shared" si="1103"/>
        <v>6.0111413006904086E-3</v>
      </c>
      <c r="BA766" s="13">
        <f t="shared" si="1104"/>
        <v>2.4808838148803994E-3</v>
      </c>
      <c r="BB766" s="13">
        <f t="shared" si="1105"/>
        <v>7.6792212099081067E-4</v>
      </c>
      <c r="BC766" s="13">
        <f t="shared" si="1106"/>
        <v>1.9015945216618846E-4</v>
      </c>
      <c r="BD766" s="13">
        <f t="shared" si="1107"/>
        <v>1.2151728309657859E-4</v>
      </c>
      <c r="BE766" s="13">
        <f t="shared" si="1108"/>
        <v>3.0133068602946847E-4</v>
      </c>
      <c r="BF766" s="13">
        <f t="shared" si="1109"/>
        <v>3.7361015663436392E-4</v>
      </c>
      <c r="BG766" s="13">
        <f t="shared" si="1110"/>
        <v>3.0881808726399956E-4</v>
      </c>
      <c r="BH766" s="13">
        <f t="shared" si="1111"/>
        <v>1.9144677144322471E-4</v>
      </c>
      <c r="BI766" s="13">
        <f t="shared" si="1112"/>
        <v>9.49474601588389E-5</v>
      </c>
      <c r="BJ766" s="14">
        <f t="shared" si="1113"/>
        <v>0.63171789483701846</v>
      </c>
      <c r="BK766" s="14">
        <f t="shared" si="1114"/>
        <v>0.18952083340718404</v>
      </c>
      <c r="BL766" s="14">
        <f t="shared" si="1115"/>
        <v>0.16681974660094023</v>
      </c>
      <c r="BM766" s="14">
        <f t="shared" si="1116"/>
        <v>0.70365037959774945</v>
      </c>
      <c r="BN766" s="14">
        <f t="shared" si="1117"/>
        <v>0.28241998355062342</v>
      </c>
    </row>
    <row r="767" spans="1:66" x14ac:dyDescent="0.25">
      <c r="A767" t="s">
        <v>338</v>
      </c>
      <c r="B767" t="s">
        <v>88</v>
      </c>
      <c r="C767" t="s">
        <v>92</v>
      </c>
      <c r="D767" s="11">
        <v>44295</v>
      </c>
      <c r="E767" s="10">
        <f>VLOOKUP(A767,home!$A$2:$E$405,3,FALSE)</f>
        <v>1.3308</v>
      </c>
      <c r="F767" s="10">
        <f>VLOOKUP(B767,home!$B$2:$E$405,3,FALSE)</f>
        <v>0.75139999999999996</v>
      </c>
      <c r="G767" s="10">
        <f>VLOOKUP(C767,away!$B$2:$E$405,4,FALSE)</f>
        <v>1.2524</v>
      </c>
      <c r="H767" s="10">
        <f>VLOOKUP(A767,away!$A$2:$E$405,3,FALSE)</f>
        <v>0.86150000000000004</v>
      </c>
      <c r="I767" s="10">
        <f>VLOOKUP(C767,away!$B$2:$E$405,3,FALSE)</f>
        <v>0.77380000000000004</v>
      </c>
      <c r="J767" s="10">
        <f>VLOOKUP(B767,home!$B$2:$E$405,4,FALSE)</f>
        <v>1.6251</v>
      </c>
      <c r="K767" s="12">
        <f t="shared" si="1062"/>
        <v>1.252353811488</v>
      </c>
      <c r="L767" s="12">
        <f t="shared" si="1063"/>
        <v>1.0833383003700001</v>
      </c>
      <c r="M767" s="13">
        <f t="shared" si="1064"/>
        <v>9.6743502025198269E-2</v>
      </c>
      <c r="N767" s="13">
        <f t="shared" si="1065"/>
        <v>0.1211570934979541</v>
      </c>
      <c r="O767" s="13">
        <f t="shared" si="1066"/>
        <v>0.10480594105581996</v>
      </c>
      <c r="P767" s="13">
        <f t="shared" si="1067"/>
        <v>0.13125411974784279</v>
      </c>
      <c r="Q767" s="13">
        <f t="shared" si="1068"/>
        <v>7.5865773915485407E-2</v>
      </c>
      <c r="R767" s="13">
        <f t="shared" si="1069"/>
        <v>5.6770145026045195E-2</v>
      </c>
      <c r="S767" s="13">
        <f t="shared" si="1070"/>
        <v>4.4518865841485303E-2</v>
      </c>
      <c r="T767" s="13">
        <f t="shared" si="1071"/>
        <v>8.2188298569856655E-2</v>
      </c>
      <c r="U767" s="13">
        <f t="shared" si="1072"/>
        <v>7.1096307502094225E-2</v>
      </c>
      <c r="V767" s="13">
        <f t="shared" si="1073"/>
        <v>6.7110847250432155E-3</v>
      </c>
      <c r="W767" s="13">
        <f t="shared" si="1074"/>
        <v>3.1670263708181677E-2</v>
      </c>
      <c r="X767" s="13">
        <f t="shared" si="1075"/>
        <v>3.4309609657891232E-2</v>
      </c>
      <c r="Y767" s="13">
        <f t="shared" si="1076"/>
        <v>1.8584457106569013E-2</v>
      </c>
      <c r="Z767" s="13">
        <f t="shared" si="1077"/>
        <v>2.050042414142474E-2</v>
      </c>
      <c r="AA767" s="13">
        <f t="shared" si="1078"/>
        <v>2.5673784310633885E-2</v>
      </c>
      <c r="AB767" s="13">
        <f t="shared" si="1079"/>
        <v>1.6076330818371582E-2</v>
      </c>
      <c r="AC767" s="13">
        <f t="shared" si="1080"/>
        <v>5.6906762450393633E-4</v>
      </c>
      <c r="AD767" s="13">
        <f t="shared" si="1081"/>
        <v>9.915593866442857E-3</v>
      </c>
      <c r="AE767" s="13">
        <f t="shared" si="1082"/>
        <v>1.0741942606431402E-2</v>
      </c>
      <c r="AF767" s="13">
        <f t="shared" si="1083"/>
        <v>5.8185789229617414E-3</v>
      </c>
      <c r="AG767" s="13">
        <f t="shared" si="1084"/>
        <v>2.101163133656693E-3</v>
      </c>
      <c r="AH767" s="13">
        <f t="shared" si="1085"/>
        <v>5.5522236615587984E-3</v>
      </c>
      <c r="AI767" s="13">
        <f t="shared" si="1086"/>
        <v>6.9533484647870212E-3</v>
      </c>
      <c r="AJ767" s="13">
        <f t="shared" si="1087"/>
        <v>4.3540262262401295E-3</v>
      </c>
      <c r="AK767" s="13">
        <f t="shared" si="1088"/>
        <v>1.8175937799168463E-3</v>
      </c>
      <c r="AL767" s="13">
        <f t="shared" si="1089"/>
        <v>3.0882681965267406E-5</v>
      </c>
      <c r="AM767" s="13">
        <f t="shared" si="1090"/>
        <v>2.4835663543613471E-3</v>
      </c>
      <c r="AN767" s="13">
        <f t="shared" si="1091"/>
        <v>2.6905425531899394E-3</v>
      </c>
      <c r="AO767" s="13">
        <f t="shared" si="1092"/>
        <v>1.4573838983229746E-3</v>
      </c>
      <c r="AP767" s="13">
        <f t="shared" si="1093"/>
        <v>5.2627993179860545E-4</v>
      </c>
      <c r="AQ767" s="13">
        <f t="shared" si="1094"/>
        <v>1.4253480170838519E-4</v>
      </c>
      <c r="AR767" s="13">
        <f t="shared" si="1095"/>
        <v>1.2029873089574416E-3</v>
      </c>
      <c r="AS767" s="13">
        <f t="shared" si="1096"/>
        <v>1.5065657415445444E-3</v>
      </c>
      <c r="AT767" s="13">
        <f t="shared" si="1097"/>
        <v>9.4337667434027774E-4</v>
      </c>
      <c r="AU767" s="13">
        <f t="shared" si="1098"/>
        <v>3.9381379125964013E-4</v>
      </c>
      <c r="AV767" s="13">
        <f t="shared" si="1099"/>
        <v>1.2329855062513756E-4</v>
      </c>
      <c r="AW767" s="13">
        <f t="shared" si="1100"/>
        <v>1.1638677855329609E-6</v>
      </c>
      <c r="AX767" s="13">
        <f t="shared" si="1101"/>
        <v>5.1838396499463224E-4</v>
      </c>
      <c r="AY767" s="13">
        <f t="shared" si="1102"/>
        <v>5.6158520357634651E-4</v>
      </c>
      <c r="AZ767" s="13">
        <f t="shared" si="1103"/>
        <v>3.0419337997766985E-4</v>
      </c>
      <c r="BA767" s="13">
        <f t="shared" si="1104"/>
        <v>1.0984811308293815E-4</v>
      </c>
      <c r="BB767" s="13">
        <f t="shared" si="1105"/>
        <v>2.9750667031530445E-5</v>
      </c>
      <c r="BC767" s="13">
        <f t="shared" si="1106"/>
        <v>6.4460074113623993E-6</v>
      </c>
      <c r="BD767" s="13">
        <f t="shared" si="1107"/>
        <v>2.1720703777543919E-4</v>
      </c>
      <c r="BE767" s="13">
        <f t="shared" si="1108"/>
        <v>2.7202006164008923E-4</v>
      </c>
      <c r="BF767" s="13">
        <f t="shared" si="1109"/>
        <v>1.7033268049808324E-4</v>
      </c>
      <c r="BG767" s="13">
        <f t="shared" si="1110"/>
        <v>7.1105593880914096E-5</v>
      </c>
      <c r="BH767" s="13">
        <f t="shared" si="1111"/>
        <v>2.2262340378720158E-5</v>
      </c>
      <c r="BI767" s="13">
        <f t="shared" si="1112"/>
        <v>5.5760653651866737E-6</v>
      </c>
      <c r="BJ767" s="14">
        <f t="shared" si="1113"/>
        <v>0.40118328986088653</v>
      </c>
      <c r="BK767" s="14">
        <f t="shared" si="1114"/>
        <v>0.28038910784961513</v>
      </c>
      <c r="BL767" s="14">
        <f t="shared" si="1115"/>
        <v>0.29802824669173311</v>
      </c>
      <c r="BM767" s="14">
        <f t="shared" si="1116"/>
        <v>0.41294407193952304</v>
      </c>
      <c r="BN767" s="14">
        <f t="shared" si="1117"/>
        <v>0.58659657526834574</v>
      </c>
    </row>
    <row r="768" spans="1:66" x14ac:dyDescent="0.25">
      <c r="A768" t="s">
        <v>290</v>
      </c>
      <c r="B768" t="s">
        <v>305</v>
      </c>
      <c r="C768" t="s">
        <v>307</v>
      </c>
      <c r="D768" s="11">
        <v>44295</v>
      </c>
      <c r="E768" s="10">
        <f>VLOOKUP(A768,home!$A$2:$E$405,3,FALSE)</f>
        <v>1.5758000000000001</v>
      </c>
      <c r="F768" s="10">
        <f>VLOOKUP(B768,home!$B$2:$E$405,3,FALSE)</f>
        <v>1.4052</v>
      </c>
      <c r="G768" s="10">
        <f>VLOOKUP(C768,away!$B$2:$E$405,4,FALSE)</f>
        <v>0.88839999999999997</v>
      </c>
      <c r="H768" s="10">
        <f>VLOOKUP(A768,away!$A$2:$E$405,3,FALSE)</f>
        <v>1.1246</v>
      </c>
      <c r="I768" s="10">
        <f>VLOOKUP(C768,away!$B$2:$E$405,3,FALSE)</f>
        <v>0.97809999999999997</v>
      </c>
      <c r="J768" s="10">
        <f>VLOOKUP(B768,home!$B$2:$E$405,4,FALSE)</f>
        <v>0.88919999999999999</v>
      </c>
      <c r="K768" s="12">
        <f t="shared" si="1062"/>
        <v>1.9671966997440002</v>
      </c>
      <c r="L768" s="12">
        <f t="shared" si="1063"/>
        <v>0.978094444392</v>
      </c>
      <c r="M768" s="13">
        <f t="shared" si="1064"/>
        <v>5.2586747264204821E-2</v>
      </c>
      <c r="N768" s="13">
        <f t="shared" si="1065"/>
        <v>0.10344847566841554</v>
      </c>
      <c r="O768" s="13">
        <f t="shared" si="1066"/>
        <v>5.1434805347764942E-2</v>
      </c>
      <c r="P768" s="13">
        <f t="shared" si="1067"/>
        <v>0.10118237933209823</v>
      </c>
      <c r="Q768" s="13">
        <f t="shared" si="1068"/>
        <v>0.10175174996422731</v>
      </c>
      <c r="R768" s="13">
        <f t="shared" si="1069"/>
        <v>2.5154048679516407E-2</v>
      </c>
      <c r="S768" s="13">
        <f t="shared" si="1070"/>
        <v>4.8671359324944513E-2</v>
      </c>
      <c r="T768" s="13">
        <f t="shared" si="1071"/>
        <v>9.952282134717462E-2</v>
      </c>
      <c r="U768" s="13">
        <f t="shared" si="1072"/>
        <v>4.9482961547544599E-2</v>
      </c>
      <c r="V768" s="13">
        <f t="shared" si="1073"/>
        <v>1.0405418344247538E-2</v>
      </c>
      <c r="W768" s="13">
        <f t="shared" si="1074"/>
        <v>6.6721902240934869E-2</v>
      </c>
      <c r="X768" s="13">
        <f t="shared" si="1075"/>
        <v>6.5260321901124532E-2</v>
      </c>
      <c r="Y768" s="13">
        <f t="shared" si="1076"/>
        <v>3.191537914536173E-2</v>
      </c>
      <c r="Z768" s="13">
        <f t="shared" si="1077"/>
        <v>8.2010117558003089E-3</v>
      </c>
      <c r="AA768" s="13">
        <f t="shared" si="1078"/>
        <v>1.6133003260572116E-2</v>
      </c>
      <c r="AB768" s="13">
        <f t="shared" si="1079"/>
        <v>1.5868395385578334E-2</v>
      </c>
      <c r="AC768" s="13">
        <f t="shared" si="1080"/>
        <v>1.251319297150044E-3</v>
      </c>
      <c r="AD768" s="13">
        <f t="shared" si="1081"/>
        <v>3.281377647225224E-2</v>
      </c>
      <c r="AE768" s="13">
        <f t="shared" si="1082"/>
        <v>3.2094972467030837E-2</v>
      </c>
      <c r="AF768" s="13">
        <f t="shared" si="1083"/>
        <v>1.5695957131458532E-2</v>
      </c>
      <c r="AG768" s="13">
        <f t="shared" si="1084"/>
        <v>5.1173761565648616E-3</v>
      </c>
      <c r="AH768" s="13">
        <f t="shared" si="1085"/>
        <v>2.0053410091854405E-3</v>
      </c>
      <c r="AI768" s="13">
        <f t="shared" si="1086"/>
        <v>3.9449002151309013E-3</v>
      </c>
      <c r="AJ768" s="13">
        <f t="shared" si="1087"/>
        <v>3.8801973420124537E-3</v>
      </c>
      <c r="AK768" s="13">
        <f t="shared" si="1088"/>
        <v>2.5443704685207797E-3</v>
      </c>
      <c r="AL768" s="13">
        <f t="shared" si="1089"/>
        <v>9.6306746757841933E-5</v>
      </c>
      <c r="AM768" s="13">
        <f t="shared" si="1090"/>
        <v>1.2910230556470378E-2</v>
      </c>
      <c r="AN768" s="13">
        <f t="shared" si="1091"/>
        <v>1.2627424783103514E-2</v>
      </c>
      <c r="AO768" s="13">
        <f t="shared" si="1092"/>
        <v>6.1754070136657013E-3</v>
      </c>
      <c r="AP768" s="13">
        <f t="shared" si="1093"/>
        <v>2.013377097308605E-3</v>
      </c>
      <c r="AQ768" s="13">
        <f t="shared" si="1094"/>
        <v>4.9231823833590933E-4</v>
      </c>
      <c r="AR768" s="13">
        <f t="shared" si="1095"/>
        <v>3.9228258003914533E-4</v>
      </c>
      <c r="AS768" s="13">
        <f t="shared" si="1096"/>
        <v>7.7169699682006821E-4</v>
      </c>
      <c r="AT768" s="13">
        <f t="shared" si="1097"/>
        <v>7.5903989267339753E-4</v>
      </c>
      <c r="AU768" s="13">
        <f t="shared" si="1098"/>
        <v>4.9772692394704906E-4</v>
      </c>
      <c r="AV768" s="13">
        <f t="shared" si="1099"/>
        <v>2.4478169054059211E-4</v>
      </c>
      <c r="AW768" s="13">
        <f t="shared" si="1100"/>
        <v>5.1473392323935949E-6</v>
      </c>
      <c r="AX768" s="13">
        <f t="shared" si="1101"/>
        <v>4.2328271572704499E-3</v>
      </c>
      <c r="AY768" s="13">
        <f t="shared" si="1102"/>
        <v>4.1401047265978092E-3</v>
      </c>
      <c r="AZ768" s="13">
        <f t="shared" si="1103"/>
        <v>2.0247067161431884E-3</v>
      </c>
      <c r="BA768" s="13">
        <f t="shared" si="1104"/>
        <v>6.6011813019427443E-4</v>
      </c>
      <c r="BB768" s="13">
        <f t="shared" si="1105"/>
        <v>1.6141446894636364E-4</v>
      </c>
      <c r="BC768" s="13">
        <f t="shared" si="1106"/>
        <v>3.1575719064184669E-5</v>
      </c>
      <c r="BD768" s="13">
        <f t="shared" si="1107"/>
        <v>6.3948235361341316E-5</v>
      </c>
      <c r="BE768" s="13">
        <f t="shared" si="1108"/>
        <v>1.257987575572832E-4</v>
      </c>
      <c r="BF768" s="13">
        <f t="shared" si="1109"/>
        <v>1.2373545034929161E-4</v>
      </c>
      <c r="BG768" s="13">
        <f t="shared" si="1110"/>
        <v>8.1137323189487995E-5</v>
      </c>
      <c r="BH768" s="13">
        <f t="shared" si="1111"/>
        <v>3.9903268601105802E-5</v>
      </c>
      <c r="BI768" s="13">
        <f t="shared" si="1112"/>
        <v>1.5699515660218735E-5</v>
      </c>
      <c r="BJ768" s="14">
        <f t="shared" si="1113"/>
        <v>0.59981223710164544</v>
      </c>
      <c r="BK768" s="14">
        <f t="shared" si="1114"/>
        <v>0.21833363503600081</v>
      </c>
      <c r="BL768" s="14">
        <f t="shared" si="1115"/>
        <v>0.17356377389056496</v>
      </c>
      <c r="BM768" s="14">
        <f t="shared" si="1116"/>
        <v>0.5602174941404191</v>
      </c>
      <c r="BN768" s="14">
        <f t="shared" si="1117"/>
        <v>0.43555820625622726</v>
      </c>
    </row>
    <row r="769" spans="1:66" x14ac:dyDescent="0.25">
      <c r="A769" t="s">
        <v>290</v>
      </c>
      <c r="B769" t="s">
        <v>310</v>
      </c>
      <c r="C769" t="s">
        <v>306</v>
      </c>
      <c r="D769" s="11">
        <v>44295</v>
      </c>
      <c r="E769" s="10">
        <f>VLOOKUP(A769,home!$A$2:$E$405,3,FALSE)</f>
        <v>1.5758000000000001</v>
      </c>
      <c r="F769" s="10">
        <f>VLOOKUP(B769,home!$B$2:$E$405,3,FALSE)</f>
        <v>0.79320000000000002</v>
      </c>
      <c r="G769" s="10">
        <f>VLOOKUP(C769,away!$B$2:$E$405,4,FALSE)</f>
        <v>0.78100000000000003</v>
      </c>
      <c r="H769" s="10">
        <f>VLOOKUP(A769,away!$A$2:$E$405,3,FALSE)</f>
        <v>1.1246</v>
      </c>
      <c r="I769" s="10">
        <f>VLOOKUP(C769,away!$B$2:$E$405,3,FALSE)</f>
        <v>1.5047999999999999</v>
      </c>
      <c r="J769" s="10">
        <f>VLOOKUP(B769,home!$B$2:$E$405,4,FALSE)</f>
        <v>0.66690000000000005</v>
      </c>
      <c r="K769" s="12">
        <f t="shared" si="1062"/>
        <v>0.97619108136000021</v>
      </c>
      <c r="L769" s="12">
        <f t="shared" si="1063"/>
        <v>1.1285935895520001</v>
      </c>
      <c r="M769" s="13">
        <f t="shared" si="1064"/>
        <v>0.12187191401198601</v>
      </c>
      <c r="N769" s="13">
        <f t="shared" si="1065"/>
        <v>0.11897027552677357</v>
      </c>
      <c r="O769" s="13">
        <f t="shared" si="1066"/>
        <v>0.13754386090035997</v>
      </c>
      <c r="P769" s="13">
        <f t="shared" si="1067"/>
        <v>0.13426909030675185</v>
      </c>
      <c r="Q769" s="13">
        <f t="shared" si="1068"/>
        <v>5.8068860958089129E-2</v>
      </c>
      <c r="R769" s="13">
        <f t="shared" si="1069"/>
        <v>7.7615559847189139E-2</v>
      </c>
      <c r="S769" s="13">
        <f t="shared" si="1070"/>
        <v>3.698183613090221E-2</v>
      </c>
      <c r="T769" s="13">
        <f t="shared" si="1071"/>
        <v>6.5536144229885795E-2</v>
      </c>
      <c r="U769" s="13">
        <f t="shared" si="1072"/>
        <v>7.5767617297589379E-2</v>
      </c>
      <c r="V769" s="13">
        <f t="shared" si="1073"/>
        <v>4.5270821468816422E-3</v>
      </c>
      <c r="W769" s="13">
        <f t="shared" si="1074"/>
        <v>1.889543472400684E-2</v>
      </c>
      <c r="X769" s="13">
        <f t="shared" si="1075"/>
        <v>2.1325266501312386E-2</v>
      </c>
      <c r="Y769" s="13">
        <f t="shared" si="1076"/>
        <v>1.2033779534434587E-2</v>
      </c>
      <c r="Z769" s="13">
        <f t="shared" si="1077"/>
        <v>2.919880776434243E-2</v>
      </c>
      <c r="AA769" s="13">
        <f t="shared" si="1078"/>
        <v>2.8503615725896204E-2</v>
      </c>
      <c r="AB769" s="13">
        <f t="shared" si="1079"/>
        <v>1.391248772906626E-2</v>
      </c>
      <c r="AC769" s="13">
        <f t="shared" si="1080"/>
        <v>3.1172440679500728E-4</v>
      </c>
      <c r="AD769" s="13">
        <f t="shared" si="1081"/>
        <v>4.6113887139988836E-3</v>
      </c>
      <c r="AE769" s="13">
        <f t="shared" si="1082"/>
        <v>5.2043837415515814E-3</v>
      </c>
      <c r="AF769" s="13">
        <f t="shared" si="1083"/>
        <v>2.9368170641418841E-3</v>
      </c>
      <c r="AG769" s="13">
        <f t="shared" si="1084"/>
        <v>1.1048243040924853E-3</v>
      </c>
      <c r="AH769" s="13">
        <f t="shared" si="1085"/>
        <v>8.2383968163495126E-3</v>
      </c>
      <c r="AI769" s="13">
        <f t="shared" si="1086"/>
        <v>8.042249496825013E-3</v>
      </c>
      <c r="AJ769" s="13">
        <f t="shared" si="1087"/>
        <v>3.9253861164362629E-3</v>
      </c>
      <c r="AK769" s="13">
        <f t="shared" si="1088"/>
        <v>1.2773089725864825E-3</v>
      </c>
      <c r="AL769" s="13">
        <f t="shared" si="1089"/>
        <v>1.3737357902711219E-5</v>
      </c>
      <c r="AM769" s="13">
        <f t="shared" si="1090"/>
        <v>9.0031930705797444E-4</v>
      </c>
      <c r="AN769" s="13">
        <f t="shared" si="1091"/>
        <v>1.0160945984955287E-3</v>
      </c>
      <c r="AO769" s="13">
        <f t="shared" si="1092"/>
        <v>5.733789251202336E-4</v>
      </c>
      <c r="AP769" s="13">
        <f t="shared" si="1093"/>
        <v>2.1570392642497065E-4</v>
      </c>
      <c r="AQ769" s="13">
        <f t="shared" si="1094"/>
        <v>6.086051715110457E-5</v>
      </c>
      <c r="AR769" s="13">
        <f t="shared" si="1095"/>
        <v>1.859560367023531E-3</v>
      </c>
      <c r="AS769" s="13">
        <f t="shared" si="1096"/>
        <v>1.8152862455388995E-3</v>
      </c>
      <c r="AT769" s="13">
        <f t="shared" si="1097"/>
        <v>8.8603312150527648E-4</v>
      </c>
      <c r="AU769" s="13">
        <f t="shared" si="1098"/>
        <v>2.8831254366767077E-4</v>
      </c>
      <c r="AV769" s="13">
        <f t="shared" si="1099"/>
        <v>7.0362033443148954E-5</v>
      </c>
      <c r="AW769" s="13">
        <f t="shared" si="1100"/>
        <v>4.2041008649865897E-7</v>
      </c>
      <c r="AX769" s="13">
        <f t="shared" si="1101"/>
        <v>1.4648061298770163E-4</v>
      </c>
      <c r="AY769" s="13">
        <f t="shared" si="1102"/>
        <v>1.6531708081156748E-4</v>
      </c>
      <c r="AZ769" s="13">
        <f t="shared" si="1103"/>
        <v>9.3287898823692534E-5</v>
      </c>
      <c r="BA769" s="13">
        <f t="shared" si="1104"/>
        <v>3.5094708198398321E-5</v>
      </c>
      <c r="BB769" s="13">
        <f t="shared" si="1105"/>
        <v>9.9019156749775979E-6</v>
      </c>
      <c r="BC769" s="13">
        <f t="shared" si="1106"/>
        <v>2.235047711012834E-6</v>
      </c>
      <c r="BD769" s="13">
        <f t="shared" si="1107"/>
        <v>3.4978131826795341E-4</v>
      </c>
      <c r="BE769" s="13">
        <f t="shared" si="1108"/>
        <v>3.4145340331951979E-4</v>
      </c>
      <c r="BF769" s="13">
        <f t="shared" si="1109"/>
        <v>1.6666188351026714E-4</v>
      </c>
      <c r="BG769" s="13">
        <f t="shared" si="1110"/>
        <v>5.4231281428460691E-5</v>
      </c>
      <c r="BH769" s="13">
        <f t="shared" si="1111"/>
        <v>1.3235023315296882E-5</v>
      </c>
      <c r="BI769" s="13">
        <f t="shared" si="1112"/>
        <v>2.5839823443968964E-6</v>
      </c>
      <c r="BJ769" s="14">
        <f t="shared" si="1113"/>
        <v>0.3119058498367443</v>
      </c>
      <c r="BK769" s="14">
        <f t="shared" si="1114"/>
        <v>0.29814070144203103</v>
      </c>
      <c r="BL769" s="14">
        <f t="shared" si="1115"/>
        <v>0.3606739841056627</v>
      </c>
      <c r="BM769" s="14">
        <f t="shared" si="1116"/>
        <v>0.35141488492690565</v>
      </c>
      <c r="BN769" s="14">
        <f t="shared" si="1117"/>
        <v>0.64833956155114969</v>
      </c>
    </row>
    <row r="770" spans="1:66" x14ac:dyDescent="0.25">
      <c r="A770" t="s">
        <v>290</v>
      </c>
      <c r="B770" t="s">
        <v>300</v>
      </c>
      <c r="C770" t="s">
        <v>311</v>
      </c>
      <c r="D770" s="11">
        <v>44295</v>
      </c>
      <c r="E770" s="10">
        <f>VLOOKUP(A770,home!$A$2:$E$405,3,FALSE)</f>
        <v>1.5758000000000001</v>
      </c>
      <c r="F770" s="10">
        <f>VLOOKUP(B770,home!$B$2:$E$405,3,FALSE)</f>
        <v>0.75</v>
      </c>
      <c r="G770" s="10">
        <f>VLOOKUP(C770,away!$B$2:$E$405,4,FALSE)</f>
        <v>1.2692000000000001</v>
      </c>
      <c r="H770" s="10">
        <f>VLOOKUP(A770,away!$A$2:$E$405,3,FALSE)</f>
        <v>1.1246</v>
      </c>
      <c r="I770" s="10">
        <f>VLOOKUP(C770,away!$B$2:$E$405,3,FALSE)</f>
        <v>1.0374000000000001</v>
      </c>
      <c r="J770" s="10">
        <f>VLOOKUP(B770,home!$B$2:$E$405,4,FALSE)</f>
        <v>1.2125999999999999</v>
      </c>
      <c r="K770" s="12">
        <f t="shared" si="1062"/>
        <v>1.5000040200000002</v>
      </c>
      <c r="L770" s="12">
        <f t="shared" si="1063"/>
        <v>1.4146919645040001</v>
      </c>
      <c r="M770" s="13">
        <f t="shared" si="1064"/>
        <v>5.4220512403522214E-2</v>
      </c>
      <c r="N770" s="13">
        <f t="shared" si="1065"/>
        <v>8.1330986571743202E-2</v>
      </c>
      <c r="O770" s="13">
        <f t="shared" si="1066"/>
        <v>7.6705323208552334E-2</v>
      </c>
      <c r="P770" s="13">
        <f t="shared" si="1067"/>
        <v>0.11505829316822783</v>
      </c>
      <c r="Q770" s="13">
        <f t="shared" si="1068"/>
        <v>6.0998403404090414E-2</v>
      </c>
      <c r="R770" s="13">
        <f t="shared" si="1069"/>
        <v>5.4257202188910607E-2</v>
      </c>
      <c r="S770" s="13">
        <f t="shared" si="1070"/>
        <v>6.1039679633892063E-2</v>
      </c>
      <c r="T770" s="13">
        <f t="shared" si="1071"/>
        <v>8.6293951143340153E-2</v>
      </c>
      <c r="U770" s="13">
        <f t="shared" si="1072"/>
        <v>8.1386021397318736E-2</v>
      </c>
      <c r="V770" s="13">
        <f t="shared" si="1073"/>
        <v>1.4392095953041388E-2</v>
      </c>
      <c r="W770" s="13">
        <f t="shared" si="1074"/>
        <v>3.0499283439905784E-2</v>
      </c>
      <c r="X770" s="13">
        <f t="shared" si="1075"/>
        <v>4.3147091205564626E-2</v>
      </c>
      <c r="Y770" s="13">
        <f t="shared" si="1076"/>
        <v>3.0519921610116754E-2</v>
      </c>
      <c r="Z770" s="13">
        <f t="shared" si="1077"/>
        <v>2.558574265104023E-2</v>
      </c>
      <c r="AA770" s="13">
        <f t="shared" si="1078"/>
        <v>3.8378716831245815E-2</v>
      </c>
      <c r="AB770" s="13">
        <f t="shared" si="1079"/>
        <v>2.8784114764655193E-2</v>
      </c>
      <c r="AC770" s="13">
        <f t="shared" si="1080"/>
        <v>1.9087909746528071E-3</v>
      </c>
      <c r="AD770" s="13">
        <f t="shared" si="1081"/>
        <v>1.1437261941744523E-2</v>
      </c>
      <c r="AE770" s="13">
        <f t="shared" si="1082"/>
        <v>1.6180202564913395E-2</v>
      </c>
      <c r="AF770" s="13">
        <f t="shared" si="1083"/>
        <v>1.1445001276315E-2</v>
      </c>
      <c r="AG770" s="13">
        <f t="shared" si="1084"/>
        <v>5.3970504464469528E-3</v>
      </c>
      <c r="AH770" s="13">
        <f t="shared" si="1085"/>
        <v>9.0489861335734702E-3</v>
      </c>
      <c r="AI770" s="13">
        <f t="shared" si="1086"/>
        <v>1.3573515577284466E-2</v>
      </c>
      <c r="AJ770" s="13">
        <f t="shared" si="1087"/>
        <v>1.018016396572966E-2</v>
      </c>
      <c r="AK770" s="13">
        <f t="shared" si="1088"/>
        <v>5.090095624284547E-3</v>
      </c>
      <c r="AL770" s="13">
        <f t="shared" si="1089"/>
        <v>1.6202150944202661E-4</v>
      </c>
      <c r="AM770" s="13">
        <f t="shared" si="1090"/>
        <v>3.4311877780819565E-3</v>
      </c>
      <c r="AN770" s="13">
        <f t="shared" si="1091"/>
        <v>4.8540737783568776E-3</v>
      </c>
      <c r="AO770" s="13">
        <f t="shared" si="1092"/>
        <v>3.4335095846755241E-3</v>
      </c>
      <c r="AP770" s="13">
        <f t="shared" si="1093"/>
        <v>1.6191194731626436E-3</v>
      </c>
      <c r="AQ770" s="13">
        <f t="shared" si="1094"/>
        <v>5.7263882706378539E-4</v>
      </c>
      <c r="AR770" s="13">
        <f t="shared" si="1095"/>
        <v>2.5603055940149021E-3</v>
      </c>
      <c r="AS770" s="13">
        <f t="shared" si="1096"/>
        <v>3.840468683450842E-3</v>
      </c>
      <c r="AT770" s="13">
        <f t="shared" si="1097"/>
        <v>2.8803592319301854E-3</v>
      </c>
      <c r="AU770" s="13">
        <f t="shared" si="1098"/>
        <v>1.4401834756464641E-3</v>
      </c>
      <c r="AV770" s="13">
        <f t="shared" si="1099"/>
        <v>5.4007025075181701E-4</v>
      </c>
      <c r="AW770" s="13">
        <f t="shared" si="1100"/>
        <v>9.550464240360738E-6</v>
      </c>
      <c r="AX770" s="13">
        <f t="shared" si="1101"/>
        <v>8.5779924341630081E-4</v>
      </c>
      <c r="AY770" s="13">
        <f t="shared" si="1102"/>
        <v>1.2135216968186513E-3</v>
      </c>
      <c r="AZ770" s="13">
        <f t="shared" si="1103"/>
        <v>8.5837969662030304E-4</v>
      </c>
      <c r="BA770" s="13">
        <f t="shared" si="1104"/>
        <v>4.0478095310070809E-4</v>
      </c>
      <c r="BB770" s="13">
        <f t="shared" si="1105"/>
        <v>1.4316009043396056E-4</v>
      </c>
      <c r="BC770" s="13">
        <f t="shared" si="1106"/>
        <v>4.0505485914917996E-5</v>
      </c>
      <c r="BD770" s="13">
        <f t="shared" si="1107"/>
        <v>6.0367395842125359E-4</v>
      </c>
      <c r="BE770" s="13">
        <f t="shared" si="1108"/>
        <v>9.055133644011934E-4</v>
      </c>
      <c r="BF770" s="13">
        <f t="shared" si="1109"/>
        <v>6.7913684338275762E-4</v>
      </c>
      <c r="BG770" s="13">
        <f t="shared" si="1110"/>
        <v>3.3956933173474906E-4</v>
      </c>
      <c r="BH770" s="13">
        <f t="shared" si="1111"/>
        <v>1.2733884066770928E-4</v>
      </c>
      <c r="BI770" s="13">
        <f t="shared" si="1112"/>
        <v>3.8201754580740661E-5</v>
      </c>
      <c r="BJ770" s="14">
        <f t="shared" si="1113"/>
        <v>0.39467783021182634</v>
      </c>
      <c r="BK770" s="14">
        <f t="shared" si="1114"/>
        <v>0.24799491533959697</v>
      </c>
      <c r="BL770" s="14">
        <f t="shared" si="1115"/>
        <v>0.33135896102053747</v>
      </c>
      <c r="BM770" s="14">
        <f t="shared" si="1116"/>
        <v>0.55584275704537589</v>
      </c>
      <c r="BN770" s="14">
        <f t="shared" si="1117"/>
        <v>0.44257072094504663</v>
      </c>
    </row>
    <row r="771" spans="1:66" x14ac:dyDescent="0.25">
      <c r="A771" t="s">
        <v>290</v>
      </c>
      <c r="B771" t="s">
        <v>302</v>
      </c>
      <c r="C771" t="s">
        <v>315</v>
      </c>
      <c r="D771" s="11">
        <v>44295</v>
      </c>
      <c r="E771" s="10">
        <f>VLOOKUP(A771,home!$A$2:$E$405,3,FALSE)</f>
        <v>1.5758000000000001</v>
      </c>
      <c r="F771" s="10">
        <f>VLOOKUP(B771,home!$B$2:$E$405,3,FALSE)</f>
        <v>1.2162999999999999</v>
      </c>
      <c r="G771" s="10">
        <f>VLOOKUP(C771,away!$B$2:$E$405,4,FALSE)</f>
        <v>0.74039999999999995</v>
      </c>
      <c r="H771" s="10">
        <f>VLOOKUP(A771,away!$A$2:$E$405,3,FALSE)</f>
        <v>1.1246</v>
      </c>
      <c r="I771" s="10">
        <f>VLOOKUP(C771,away!$B$2:$E$405,3,FALSE)</f>
        <v>1.3338000000000001</v>
      </c>
      <c r="J771" s="10">
        <f>VLOOKUP(B771,home!$B$2:$E$405,4,FALSE)</f>
        <v>1.2597</v>
      </c>
      <c r="K771" s="12">
        <f t="shared" si="1062"/>
        <v>1.419084357816</v>
      </c>
      <c r="L771" s="12">
        <f t="shared" si="1063"/>
        <v>1.8895392673560003</v>
      </c>
      <c r="M771" s="13">
        <f t="shared" si="1064"/>
        <v>3.6566468300243946E-2</v>
      </c>
      <c r="N771" s="13">
        <f t="shared" si="1065"/>
        <v>5.1890903185450803E-2</v>
      </c>
      <c r="O771" s="13">
        <f t="shared" si="1066"/>
        <v>6.9093777721839347E-2</v>
      </c>
      <c r="P771" s="13">
        <f t="shared" si="1067"/>
        <v>9.8049899187477835E-2</v>
      </c>
      <c r="Q771" s="13">
        <f t="shared" si="1068"/>
        <v>3.6818784511708842E-2</v>
      </c>
      <c r="R771" s="13">
        <f t="shared" si="1069"/>
        <v>6.5277703067691345E-2</v>
      </c>
      <c r="S771" s="13">
        <f t="shared" si="1070"/>
        <v>6.5728132750862589E-2</v>
      </c>
      <c r="T771" s="13">
        <f t="shared" si="1071"/>
        <v>6.9570539111192764E-2</v>
      </c>
      <c r="U771" s="13">
        <f t="shared" si="1072"/>
        <v>9.2634567337518306E-2</v>
      </c>
      <c r="V771" s="13">
        <f t="shared" si="1073"/>
        <v>1.9582715742882586E-2</v>
      </c>
      <c r="W771" s="13">
        <f t="shared" si="1074"/>
        <v>1.7416320391454673E-2</v>
      </c>
      <c r="X771" s="13">
        <f t="shared" si="1075"/>
        <v>3.2908821272506633E-2</v>
      </c>
      <c r="Y771" s="13">
        <f t="shared" si="1076"/>
        <v>3.1091255018400876E-2</v>
      </c>
      <c r="Z771" s="13">
        <f t="shared" si="1077"/>
        <v>4.1114927743069352E-2</v>
      </c>
      <c r="AA771" s="13">
        <f t="shared" si="1078"/>
        <v>5.8345550832924808E-2</v>
      </c>
      <c r="AB771" s="13">
        <f t="shared" si="1079"/>
        <v>4.1398629267580943E-2</v>
      </c>
      <c r="AC771" s="13">
        <f t="shared" si="1080"/>
        <v>3.2818374894743809E-3</v>
      </c>
      <c r="AD771" s="13">
        <f t="shared" si="1081"/>
        <v>6.1788069595562932E-3</v>
      </c>
      <c r="AE771" s="13">
        <f t="shared" si="1082"/>
        <v>1.1675098375494153E-2</v>
      </c>
      <c r="AF771" s="13">
        <f t="shared" si="1083"/>
        <v>1.1030278415370227E-2</v>
      </c>
      <c r="AG771" s="13">
        <f t="shared" si="1084"/>
        <v>6.9473813985704552E-3</v>
      </c>
      <c r="AH771" s="13">
        <f t="shared" si="1085"/>
        <v>1.9422067611258538E-2</v>
      </c>
      <c r="AI771" s="13">
        <f t="shared" si="1086"/>
        <v>2.7561552343581753E-2</v>
      </c>
      <c r="AJ771" s="13">
        <f t="shared" si="1087"/>
        <v>1.9556083903951891E-2</v>
      </c>
      <c r="AK771" s="13">
        <f t="shared" si="1088"/>
        <v>9.2505775894117948E-3</v>
      </c>
      <c r="AL771" s="13">
        <f t="shared" si="1089"/>
        <v>3.5199881197222596E-4</v>
      </c>
      <c r="AM771" s="13">
        <f t="shared" si="1090"/>
        <v>1.753649661254195E-3</v>
      </c>
      <c r="AN771" s="13">
        <f t="shared" si="1091"/>
        <v>3.3135898961253497E-3</v>
      </c>
      <c r="AO771" s="13">
        <f t="shared" si="1092"/>
        <v>3.1305791123214695E-3</v>
      </c>
      <c r="AP771" s="13">
        <f t="shared" si="1093"/>
        <v>1.971784054098636E-3</v>
      </c>
      <c r="AQ771" s="13">
        <f t="shared" si="1094"/>
        <v>9.3144084924144514E-4</v>
      </c>
      <c r="AR771" s="13">
        <f t="shared" si="1095"/>
        <v>7.3397518809432266E-3</v>
      </c>
      <c r="AS771" s="13">
        <f t="shared" si="1096"/>
        <v>1.0415727084497096E-2</v>
      </c>
      <c r="AT771" s="13">
        <f t="shared" si="1097"/>
        <v>7.3903976904451402E-3</v>
      </c>
      <c r="AU771" s="13">
        <f t="shared" si="1098"/>
        <v>3.4958659201833968E-3</v>
      </c>
      <c r="AV771" s="13">
        <f t="shared" si="1099"/>
        <v>1.2402321610885745E-3</v>
      </c>
      <c r="AW771" s="13">
        <f t="shared" si="1100"/>
        <v>2.6218197551770575E-5</v>
      </c>
      <c r="AX771" s="13">
        <f t="shared" si="1101"/>
        <v>4.1476280056252529E-4</v>
      </c>
      <c r="AY771" s="13">
        <f t="shared" si="1102"/>
        <v>7.8371059830143678E-4</v>
      </c>
      <c r="AZ771" s="13">
        <f t="shared" si="1103"/>
        <v>7.4042597486681495E-4</v>
      </c>
      <c r="BA771" s="13">
        <f t="shared" si="1104"/>
        <v>4.6635465136039795E-4</v>
      </c>
      <c r="BB771" s="13">
        <f t="shared" si="1105"/>
        <v>2.2029885656489734E-4</v>
      </c>
      <c r="BC771" s="13">
        <f t="shared" si="1106"/>
        <v>8.3252668006600076E-5</v>
      </c>
      <c r="BD771" s="13">
        <f t="shared" si="1107"/>
        <v>2.3114582319487152E-3</v>
      </c>
      <c r="BE771" s="13">
        <f t="shared" si="1108"/>
        <v>3.280154220703449E-3</v>
      </c>
      <c r="BF771" s="13">
        <f t="shared" si="1109"/>
        <v>2.3274077729121979E-3</v>
      </c>
      <c r="BG771" s="13">
        <f t="shared" si="1110"/>
        <v>1.1009293215996909E-3</v>
      </c>
      <c r="BH771" s="13">
        <f t="shared" si="1111"/>
        <v>3.9057789483577565E-4</v>
      </c>
      <c r="BI771" s="13">
        <f t="shared" si="1112"/>
        <v>1.1085259621403039E-4</v>
      </c>
      <c r="BJ771" s="14">
        <f t="shared" si="1113"/>
        <v>0.28933803776240946</v>
      </c>
      <c r="BK771" s="14">
        <f t="shared" si="1114"/>
        <v>0.22434476288121499</v>
      </c>
      <c r="BL771" s="14">
        <f t="shared" si="1115"/>
        <v>0.44194386445112999</v>
      </c>
      <c r="BM771" s="14">
        <f t="shared" si="1116"/>
        <v>0.63828656446266197</v>
      </c>
      <c r="BN771" s="14">
        <f t="shared" si="1117"/>
        <v>0.35769753597441212</v>
      </c>
    </row>
    <row r="772" spans="1:66" x14ac:dyDescent="0.25">
      <c r="A772" t="s">
        <v>338</v>
      </c>
      <c r="B772" t="s">
        <v>91</v>
      </c>
      <c r="C772" t="s">
        <v>76</v>
      </c>
      <c r="D772" s="11">
        <v>44325</v>
      </c>
      <c r="E772" s="10">
        <f>VLOOKUP(A772,home!$A$2:$E$405,3,FALSE)</f>
        <v>1.3308</v>
      </c>
      <c r="F772" s="10">
        <f>VLOOKUP(B772,home!$B$2:$E$405,3,FALSE)</f>
        <v>1.2022999999999999</v>
      </c>
      <c r="G772" s="10">
        <f>VLOOKUP(C772,away!$B$2:$E$405,4,FALSE)</f>
        <v>0.501</v>
      </c>
      <c r="H772" s="10">
        <f>VLOOKUP(A772,away!$A$2:$E$405,3,FALSE)</f>
        <v>0.86150000000000004</v>
      </c>
      <c r="I772" s="10">
        <f>VLOOKUP(C772,away!$B$2:$E$405,3,FALSE)</f>
        <v>1.1608000000000001</v>
      </c>
      <c r="J772" s="10">
        <f>VLOOKUP(B772,home!$B$2:$E$405,4,FALSE)</f>
        <v>1.3929</v>
      </c>
      <c r="K772" s="12">
        <f t="shared" si="1062"/>
        <v>0.80161044083999988</v>
      </c>
      <c r="L772" s="12">
        <f t="shared" si="1063"/>
        <v>1.3929406726800002</v>
      </c>
      <c r="M772" s="13">
        <f t="shared" si="1064"/>
        <v>0.11140856007860672</v>
      </c>
      <c r="N772" s="13">
        <f t="shared" si="1065"/>
        <v>8.9306264957961554E-2</v>
      </c>
      <c r="O772" s="13">
        <f t="shared" si="1066"/>
        <v>0.15518551461820468</v>
      </c>
      <c r="P772" s="13">
        <f t="shared" si="1067"/>
        <v>0.12439832878508129</v>
      </c>
      <c r="Q772" s="13">
        <f t="shared" si="1068"/>
        <v>3.5794417211362686E-2</v>
      </c>
      <c r="R772" s="13">
        <f t="shared" si="1069"/>
        <v>0.10808210756123701</v>
      </c>
      <c r="S772" s="13">
        <f t="shared" si="1070"/>
        <v>3.4725662448205283E-2</v>
      </c>
      <c r="T772" s="13">
        <f t="shared" si="1071"/>
        <v>4.9859499588584121E-2</v>
      </c>
      <c r="U772" s="13">
        <f t="shared" si="1072"/>
        <v>8.6639745889079495E-2</v>
      </c>
      <c r="V772" s="13">
        <f t="shared" si="1073"/>
        <v>4.308280931079914E-3</v>
      </c>
      <c r="W772" s="13">
        <f t="shared" si="1074"/>
        <v>9.5643928534704433E-3</v>
      </c>
      <c r="X772" s="13">
        <f t="shared" si="1075"/>
        <v>1.3322631815088906E-2</v>
      </c>
      <c r="Y772" s="13">
        <f t="shared" si="1076"/>
        <v>9.2788178611889569E-3</v>
      </c>
      <c r="Z772" s="13">
        <f t="shared" si="1077"/>
        <v>5.0183987870340528E-2</v>
      </c>
      <c r="AA772" s="13">
        <f t="shared" si="1078"/>
        <v>4.0228008639852875E-2</v>
      </c>
      <c r="AB772" s="13">
        <f t="shared" si="1079"/>
        <v>1.6123595869953891E-2</v>
      </c>
      <c r="AC772" s="13">
        <f t="shared" si="1080"/>
        <v>3.0066302097030834E-4</v>
      </c>
      <c r="AD772" s="13">
        <f t="shared" si="1081"/>
        <v>1.9167292929093463E-3</v>
      </c>
      <c r="AE772" s="13">
        <f t="shared" si="1082"/>
        <v>2.6698901906106061E-3</v>
      </c>
      <c r="AF772" s="13">
        <f t="shared" si="1083"/>
        <v>1.8594993190454358E-3</v>
      </c>
      <c r="AG772" s="13">
        <f t="shared" si="1084"/>
        <v>8.6339074410638362E-4</v>
      </c>
      <c r="AH772" s="13">
        <f t="shared" si="1085"/>
        <v>1.7475829455469296E-2</v>
      </c>
      <c r="AI772" s="13">
        <f t="shared" si="1086"/>
        <v>1.4008807353843397E-2</v>
      </c>
      <c r="AJ772" s="13">
        <f t="shared" si="1087"/>
        <v>5.6148031192785174E-3</v>
      </c>
      <c r="AK772" s="13">
        <f t="shared" si="1088"/>
        <v>1.50029493455822E-3</v>
      </c>
      <c r="AL772" s="13">
        <f t="shared" si="1089"/>
        <v>1.342876249716914E-5</v>
      </c>
      <c r="AM772" s="13">
        <f t="shared" si="1090"/>
        <v>3.0729404269200054E-4</v>
      </c>
      <c r="AN772" s="13">
        <f t="shared" si="1091"/>
        <v>4.2804237053795194E-4</v>
      </c>
      <c r="AO772" s="13">
        <f t="shared" si="1092"/>
        <v>2.9811881377633836E-4</v>
      </c>
      <c r="AP772" s="13">
        <f t="shared" si="1093"/>
        <v>1.3842060700005877E-4</v>
      </c>
      <c r="AQ772" s="13">
        <f t="shared" si="1094"/>
        <v>4.8202923356859008E-5</v>
      </c>
      <c r="AR772" s="13">
        <f t="shared" si="1095"/>
        <v>4.8685587274684737E-3</v>
      </c>
      <c r="AS772" s="13">
        <f t="shared" si="1096"/>
        <v>3.9026875077814321E-3</v>
      </c>
      <c r="AT772" s="13">
        <f t="shared" si="1097"/>
        <v>1.5642175267867168E-3</v>
      </c>
      <c r="AU772" s="13">
        <f t="shared" si="1098"/>
        <v>4.1796436707238486E-4</v>
      </c>
      <c r="AV772" s="13">
        <f t="shared" si="1099"/>
        <v>8.3761150136076477E-5</v>
      </c>
      <c r="AW772" s="13">
        <f t="shared" si="1100"/>
        <v>4.1651387846702422E-7</v>
      </c>
      <c r="AX772" s="13">
        <f t="shared" si="1101"/>
        <v>4.1055018838306694E-5</v>
      </c>
      <c r="AY772" s="13">
        <f t="shared" si="1102"/>
        <v>5.718720555752101E-5</v>
      </c>
      <c r="AZ772" s="13">
        <f t="shared" si="1103"/>
        <v>3.9829192288991385E-5</v>
      </c>
      <c r="BA772" s="13">
        <f t="shared" si="1104"/>
        <v>1.8493233966442907E-5</v>
      </c>
      <c r="BB772" s="13">
        <f t="shared" si="1105"/>
        <v>6.4399944403114095E-6</v>
      </c>
      <c r="BC772" s="13">
        <f t="shared" si="1106"/>
        <v>1.7941060375485676E-6</v>
      </c>
      <c r="BD772" s="13">
        <f t="shared" si="1107"/>
        <v>1.1302689114703339E-3</v>
      </c>
      <c r="BE772" s="13">
        <f t="shared" si="1108"/>
        <v>9.0603536039148122E-4</v>
      </c>
      <c r="BF772" s="13">
        <f t="shared" si="1109"/>
        <v>3.6314370233002163E-4</v>
      </c>
      <c r="BG772" s="13">
        <f t="shared" si="1110"/>
        <v>9.7033261104346129E-5</v>
      </c>
      <c r="BH772" s="13">
        <f t="shared" si="1111"/>
        <v>1.9445718802499426E-5</v>
      </c>
      <c r="BI772" s="13">
        <f t="shared" si="1112"/>
        <v>3.1175782443444488E-6</v>
      </c>
      <c r="BJ772" s="14">
        <f t="shared" si="1113"/>
        <v>0.21582041134282076</v>
      </c>
      <c r="BK772" s="14">
        <f t="shared" si="1114"/>
        <v>0.27521211123199824</v>
      </c>
      <c r="BL772" s="14">
        <f t="shared" si="1115"/>
        <v>0.4582149412530655</v>
      </c>
      <c r="BM772" s="14">
        <f t="shared" si="1116"/>
        <v>0.37519948779409201</v>
      </c>
      <c r="BN772" s="14">
        <f t="shared" si="1117"/>
        <v>0.62417519321245396</v>
      </c>
    </row>
    <row r="773" spans="1:66" s="15" customFormat="1" x14ac:dyDescent="0.25">
      <c r="A773" t="s">
        <v>338</v>
      </c>
      <c r="B773" t="s">
        <v>82</v>
      </c>
      <c r="C773" t="s">
        <v>81</v>
      </c>
      <c r="D773" s="11">
        <v>44325</v>
      </c>
      <c r="E773" s="10">
        <f>VLOOKUP(A773,home!$A$2:$E$405,3,FALSE)</f>
        <v>1.3308</v>
      </c>
      <c r="F773" s="10">
        <f>VLOOKUP(B773,home!$B$2:$E$405,3,FALSE)</f>
        <v>1.3775999999999999</v>
      </c>
      <c r="G773" s="10">
        <f>VLOOKUP(C773,away!$B$2:$E$405,4,FALSE)</f>
        <v>1.5028999999999999</v>
      </c>
      <c r="H773" s="10">
        <f>VLOOKUP(A773,away!$A$2:$E$405,3,FALSE)</f>
        <v>0.86150000000000004</v>
      </c>
      <c r="I773" s="10">
        <f>VLOOKUP(C773,away!$B$2:$E$405,3,FALSE)</f>
        <v>0.46429999999999999</v>
      </c>
      <c r="J773" s="10">
        <f>VLOOKUP(B773,home!$B$2:$E$405,4,FALSE)</f>
        <v>1.3542000000000001</v>
      </c>
      <c r="K773" s="12">
        <f t="shared" si="1062"/>
        <v>2.7552817192319998</v>
      </c>
      <c r="L773" s="12">
        <f t="shared" si="1063"/>
        <v>0.54167248419000003</v>
      </c>
      <c r="M773" s="13">
        <f t="shared" si="1064"/>
        <v>3.6995677280420664E-2</v>
      </c>
      <c r="N773" s="13">
        <f t="shared" si="1065"/>
        <v>0.10193351330134968</v>
      </c>
      <c r="O773" s="13">
        <f t="shared" si="1066"/>
        <v>2.0039540416777003E-2</v>
      </c>
      <c r="P773" s="13">
        <f t="shared" si="1067"/>
        <v>5.5214579372156486E-2</v>
      </c>
      <c r="Q773" s="13">
        <f t="shared" si="1068"/>
        <v>0.14042777288815037</v>
      </c>
      <c r="R773" s="13">
        <f t="shared" si="1069"/>
        <v>5.4274338197907532E-3</v>
      </c>
      <c r="S773" s="13">
        <f t="shared" si="1070"/>
        <v>2.0601391833807676E-2</v>
      </c>
      <c r="T773" s="13">
        <f t="shared" si="1071"/>
        <v>7.606586058959354E-2</v>
      </c>
      <c r="U773" s="13">
        <f t="shared" si="1072"/>
        <v>1.4954109186010969E-2</v>
      </c>
      <c r="V773" s="13">
        <f t="shared" si="1073"/>
        <v>3.4163065891985281E-3</v>
      </c>
      <c r="W773" s="13">
        <f t="shared" si="1074"/>
        <v>0.12897269183706125</v>
      </c>
      <c r="X773" s="13">
        <f t="shared" si="1075"/>
        <v>6.9860958380052296E-2</v>
      </c>
      <c r="Y773" s="13">
        <f t="shared" si="1076"/>
        <v>1.8920879436808563E-2</v>
      </c>
      <c r="Z773" s="13">
        <f t="shared" si="1077"/>
        <v>9.7996385331429285E-4</v>
      </c>
      <c r="AA773" s="13">
        <f t="shared" si="1078"/>
        <v>2.7000764905450204E-3</v>
      </c>
      <c r="AB773" s="13">
        <f t="shared" si="1079"/>
        <v>3.7197356974633953E-3</v>
      </c>
      <c r="AC773" s="13">
        <f t="shared" si="1080"/>
        <v>3.1866887092501037E-4</v>
      </c>
      <c r="AD773" s="13">
        <f t="shared" si="1081"/>
        <v>8.8839025024699272E-2</v>
      </c>
      <c r="AE773" s="13">
        <f t="shared" si="1082"/>
        <v>4.812165537814643E-2</v>
      </c>
      <c r="AF773" s="13">
        <f t="shared" si="1083"/>
        <v>1.3033088306007825E-2</v>
      </c>
      <c r="AG773" s="13">
        <f t="shared" si="1084"/>
        <v>2.3532217731276331E-3</v>
      </c>
      <c r="AH773" s="13">
        <f t="shared" si="1085"/>
        <v>1.3270486371028944E-4</v>
      </c>
      <c r="AI773" s="13">
        <f t="shared" si="1086"/>
        <v>3.6563928503413455E-4</v>
      </c>
      <c r="AJ773" s="13">
        <f t="shared" si="1087"/>
        <v>5.0371961894380487E-4</v>
      </c>
      <c r="AK773" s="13">
        <f t="shared" si="1088"/>
        <v>4.6262981923145805E-4</v>
      </c>
      <c r="AL773" s="13">
        <f t="shared" si="1089"/>
        <v>1.9024025465198251E-5</v>
      </c>
      <c r="AM773" s="13">
        <f t="shared" si="1090"/>
        <v>4.8955308320989606E-2</v>
      </c>
      <c r="AN773" s="13">
        <f t="shared" si="1091"/>
        <v>2.6517743472517816E-2</v>
      </c>
      <c r="AO773" s="13">
        <f t="shared" si="1092"/>
        <v>7.1819659909359412E-3</v>
      </c>
      <c r="AP773" s="13">
        <f t="shared" si="1093"/>
        <v>1.2967577865594557E-3</v>
      </c>
      <c r="AQ773" s="13">
        <f t="shared" si="1094"/>
        <v>1.7560450290959653E-4</v>
      </c>
      <c r="AR773" s="13">
        <f t="shared" si="1095"/>
        <v>1.4376514638009577E-5</v>
      </c>
      <c r="AS773" s="13">
        <f t="shared" si="1096"/>
        <v>3.9611347968379043E-5</v>
      </c>
      <c r="AT773" s="13">
        <f t="shared" si="1097"/>
        <v>5.4570211465706207E-5</v>
      </c>
      <c r="AU773" s="13">
        <f t="shared" si="1098"/>
        <v>5.0118768688694921E-5</v>
      </c>
      <c r="AV773" s="13">
        <f t="shared" si="1099"/>
        <v>3.4522831789594571E-5</v>
      </c>
      <c r="AW773" s="13">
        <f t="shared" si="1100"/>
        <v>7.8868340637042668E-7</v>
      </c>
      <c r="AX773" s="13">
        <f t="shared" si="1101"/>
        <v>2.2480944346031467E-2</v>
      </c>
      <c r="AY773" s="13">
        <f t="shared" si="1102"/>
        <v>1.2177308970851999E-2</v>
      </c>
      <c r="AZ773" s="13">
        <f t="shared" si="1103"/>
        <v>3.2980566004952873E-3</v>
      </c>
      <c r="BA773" s="13">
        <f t="shared" si="1104"/>
        <v>5.9548883726316974E-4</v>
      </c>
      <c r="BB773" s="13">
        <f t="shared" si="1105"/>
        <v>8.063997944693893E-5</v>
      </c>
      <c r="BC773" s="13">
        <f t="shared" si="1106"/>
        <v>8.7360915984107944E-6</v>
      </c>
      <c r="BD773" s="13">
        <f t="shared" si="1107"/>
        <v>1.2978937329940904E-6</v>
      </c>
      <c r="BE773" s="13">
        <f t="shared" si="1108"/>
        <v>3.5760628760243958E-6</v>
      </c>
      <c r="BF773" s="13">
        <f t="shared" si="1109"/>
        <v>4.9265303345671151E-6</v>
      </c>
      <c r="BG773" s="13">
        <f t="shared" si="1110"/>
        <v>4.5246596566915595E-6</v>
      </c>
      <c r="BH773" s="13">
        <f t="shared" si="1111"/>
        <v>3.1166780094571982E-6</v>
      </c>
      <c r="BI773" s="13">
        <f t="shared" si="1112"/>
        <v>1.7174651888379589E-6</v>
      </c>
      <c r="BJ773" s="14">
        <f t="shared" si="1113"/>
        <v>0.81129722181459629</v>
      </c>
      <c r="BK773" s="14">
        <f t="shared" si="1114"/>
        <v>0.12874295694282556</v>
      </c>
      <c r="BL773" s="14">
        <f t="shared" si="1115"/>
        <v>4.8517948161855791E-2</v>
      </c>
      <c r="BM773" s="14">
        <f t="shared" si="1116"/>
        <v>0.61732305340650162</v>
      </c>
      <c r="BN773" s="14">
        <f t="shared" si="1117"/>
        <v>0.36003851707864493</v>
      </c>
    </row>
    <row r="774" spans="1:66" x14ac:dyDescent="0.25">
      <c r="A774" t="s">
        <v>338</v>
      </c>
      <c r="B774" t="s">
        <v>87</v>
      </c>
      <c r="C774" t="s">
        <v>94</v>
      </c>
      <c r="D774" s="11">
        <v>44325</v>
      </c>
      <c r="E774" s="10">
        <f>VLOOKUP(A774,home!$A$2:$E$405,3,FALSE)</f>
        <v>1.3308</v>
      </c>
      <c r="F774" s="10">
        <f>VLOOKUP(B774,home!$B$2:$E$405,3,FALSE)</f>
        <v>0.60109999999999997</v>
      </c>
      <c r="G774" s="10">
        <f>VLOOKUP(C774,away!$B$2:$E$405,4,FALSE)</f>
        <v>0.87670000000000003</v>
      </c>
      <c r="H774" s="10">
        <f>VLOOKUP(A774,away!$A$2:$E$405,3,FALSE)</f>
        <v>0.86150000000000004</v>
      </c>
      <c r="I774" s="10">
        <f>VLOOKUP(C774,away!$B$2:$E$405,3,FALSE)</f>
        <v>1.5477000000000001</v>
      </c>
      <c r="J774" s="10">
        <f>VLOOKUP(B774,home!$B$2:$E$405,4,FALSE)</f>
        <v>0.23219999999999999</v>
      </c>
      <c r="K774" s="12">
        <f t="shared" si="1062"/>
        <v>0.70131079959599996</v>
      </c>
      <c r="L774" s="12">
        <f t="shared" si="1063"/>
        <v>0.30960237231000004</v>
      </c>
      <c r="M774" s="13">
        <f t="shared" si="1064"/>
        <v>0.3638865368435279</v>
      </c>
      <c r="N774" s="13">
        <f t="shared" si="1065"/>
        <v>0.25519755811595385</v>
      </c>
      <c r="O774" s="13">
        <f t="shared" si="1066"/>
        <v>0.11266013505842647</v>
      </c>
      <c r="P774" s="13">
        <f t="shared" si="1067"/>
        <v>7.9009769400418414E-2</v>
      </c>
      <c r="Q774" s="13">
        <f t="shared" si="1068"/>
        <v>8.9486401768623117E-2</v>
      </c>
      <c r="R774" s="13">
        <f t="shared" si="1069"/>
        <v>1.743992253942692E-2</v>
      </c>
      <c r="S774" s="13">
        <f t="shared" si="1070"/>
        <v>4.2887981751517793E-3</v>
      </c>
      <c r="T774" s="13">
        <f t="shared" si="1071"/>
        <v>2.7705202277051498E-2</v>
      </c>
      <c r="U774" s="13">
        <f t="shared" si="1072"/>
        <v>1.2230806021017795E-2</v>
      </c>
      <c r="V774" s="13">
        <f t="shared" si="1073"/>
        <v>1.0346844124759778E-4</v>
      </c>
      <c r="W774" s="13">
        <f t="shared" si="1074"/>
        <v>2.0919259992440667E-2</v>
      </c>
      <c r="X774" s="13">
        <f t="shared" si="1075"/>
        <v>6.4766525206293038E-3</v>
      </c>
      <c r="Y774" s="13">
        <f t="shared" si="1076"/>
        <v>1.0025934925071869E-3</v>
      </c>
      <c r="Z774" s="13">
        <f t="shared" si="1077"/>
        <v>1.7998137970364049E-3</v>
      </c>
      <c r="AA774" s="13">
        <f t="shared" si="1078"/>
        <v>1.2622288531235139E-3</v>
      </c>
      <c r="AB774" s="13">
        <f t="shared" si="1079"/>
        <v>4.4260736312859672E-4</v>
      </c>
      <c r="AC774" s="13">
        <f t="shared" si="1080"/>
        <v>1.404115166314314E-6</v>
      </c>
      <c r="AD774" s="13">
        <f t="shared" si="1081"/>
        <v>3.667725738063793E-3</v>
      </c>
      <c r="AE774" s="13">
        <f t="shared" si="1082"/>
        <v>1.135536589486996E-3</v>
      </c>
      <c r="AF774" s="13">
        <f t="shared" si="1083"/>
        <v>1.7578241097499032E-4</v>
      </c>
      <c r="AG774" s="13">
        <f t="shared" si="1084"/>
        <v>1.814088381607613E-5</v>
      </c>
      <c r="AH774" s="13">
        <f t="shared" si="1085"/>
        <v>1.3930665531968495E-4</v>
      </c>
      <c r="AI774" s="13">
        <f t="shared" si="1086"/>
        <v>9.7697261831292619E-5</v>
      </c>
      <c r="AJ774" s="13">
        <f t="shared" si="1087"/>
        <v>3.4258072406621792E-5</v>
      </c>
      <c r="AK774" s="13">
        <f t="shared" si="1088"/>
        <v>8.0085187173685327E-6</v>
      </c>
      <c r="AL774" s="13">
        <f t="shared" si="1089"/>
        <v>1.2194879916629408E-8</v>
      </c>
      <c r="AM774" s="13">
        <f t="shared" si="1090"/>
        <v>5.1444313401206973E-4</v>
      </c>
      <c r="AN774" s="13">
        <f t="shared" si="1091"/>
        <v>1.5927281470872804E-4</v>
      </c>
      <c r="AO774" s="13">
        <f t="shared" si="1092"/>
        <v>2.4655620639156635E-5</v>
      </c>
      <c r="AP774" s="13">
        <f t="shared" si="1093"/>
        <v>2.5444795468860982E-6</v>
      </c>
      <c r="AQ774" s="13">
        <f t="shared" si="1094"/>
        <v>1.9694422600255245E-7</v>
      </c>
      <c r="AR774" s="13">
        <f t="shared" si="1095"/>
        <v>8.6259341931091916E-6</v>
      </c>
      <c r="AS774" s="13">
        <f t="shared" si="1096"/>
        <v>6.0494608062318835E-6</v>
      </c>
      <c r="AT774" s="13">
        <f t="shared" si="1097"/>
        <v>2.1212760975715723E-6</v>
      </c>
      <c r="AU774" s="13">
        <f t="shared" si="1098"/>
        <v>4.9589127871726729E-7</v>
      </c>
      <c r="AV774" s="13">
        <f t="shared" si="1099"/>
        <v>8.6943477297472382E-8</v>
      </c>
      <c r="AW774" s="13">
        <f t="shared" si="1100"/>
        <v>7.3551212055497611E-11</v>
      </c>
      <c r="AX774" s="13">
        <f t="shared" si="1101"/>
        <v>6.0130754276779445E-5</v>
      </c>
      <c r="AY774" s="13">
        <f t="shared" si="1102"/>
        <v>1.8616624172880596E-5</v>
      </c>
      <c r="AZ774" s="13">
        <f t="shared" si="1103"/>
        <v>2.8818755041637624E-6</v>
      </c>
      <c r="BA774" s="13">
        <f t="shared" si="1104"/>
        <v>2.9741183093039278E-7</v>
      </c>
      <c r="BB774" s="13">
        <f t="shared" si="1105"/>
        <v>2.301985210227756E-8</v>
      </c>
      <c r="BC774" s="13">
        <f t="shared" si="1106"/>
        <v>1.425400164218095E-9</v>
      </c>
      <c r="BD774" s="13">
        <f t="shared" si="1107"/>
        <v>4.4510161492942507E-7</v>
      </c>
      <c r="BE774" s="13">
        <f t="shared" si="1108"/>
        <v>3.1215456946762598E-7</v>
      </c>
      <c r="BF774" s="13">
        <f t="shared" si="1109"/>
        <v>1.0945868535544292E-7</v>
      </c>
      <c r="BG774" s="13">
        <f t="shared" si="1110"/>
        <v>2.5588186049784223E-8</v>
      </c>
      <c r="BH774" s="13">
        <f t="shared" si="1111"/>
        <v>4.4863178046963452E-9</v>
      </c>
      <c r="BI774" s="13">
        <f t="shared" si="1112"/>
        <v>6.2926062537067312E-10</v>
      </c>
      <c r="BJ774" s="14">
        <f t="shared" si="1113"/>
        <v>0.40656791789371732</v>
      </c>
      <c r="BK774" s="14">
        <f t="shared" si="1114"/>
        <v>0.44730860579456483</v>
      </c>
      <c r="BL774" s="14">
        <f t="shared" si="1115"/>
        <v>0.14433324726788546</v>
      </c>
      <c r="BM774" s="14">
        <f t="shared" si="1116"/>
        <v>8.2310644476205605E-2</v>
      </c>
      <c r="BN774" s="14">
        <f t="shared" si="1117"/>
        <v>0.91768032372637665</v>
      </c>
    </row>
    <row r="775" spans="1:66" x14ac:dyDescent="0.25">
      <c r="A775" t="s">
        <v>338</v>
      </c>
      <c r="B775" t="s">
        <v>89</v>
      </c>
      <c r="C775" t="s">
        <v>75</v>
      </c>
      <c r="D775" s="11">
        <v>44325</v>
      </c>
      <c r="E775" s="10">
        <f>VLOOKUP(A775,home!$A$2:$E$405,3,FALSE)</f>
        <v>1.3308</v>
      </c>
      <c r="F775" s="10">
        <f>VLOOKUP(B775,home!$B$2:$E$405,3,FALSE)</f>
        <v>0.45090000000000002</v>
      </c>
      <c r="G775" s="10">
        <f>VLOOKUP(C775,away!$B$2:$E$405,4,FALSE)</f>
        <v>0.62619999999999998</v>
      </c>
      <c r="H775" s="10">
        <f>VLOOKUP(A775,away!$A$2:$E$405,3,FALSE)</f>
        <v>0.86150000000000004</v>
      </c>
      <c r="I775" s="10">
        <f>VLOOKUP(C775,away!$B$2:$E$405,3,FALSE)</f>
        <v>0.77380000000000004</v>
      </c>
      <c r="J775" s="10">
        <f>VLOOKUP(B775,home!$B$2:$E$405,4,FALSE)</f>
        <v>0</v>
      </c>
      <c r="K775" s="12">
        <f t="shared" si="1062"/>
        <v>0.375756144264</v>
      </c>
      <c r="L775" s="12">
        <f t="shared" si="1063"/>
        <v>0</v>
      </c>
      <c r="M775" s="13">
        <f t="shared" si="1064"/>
        <v>0.68676978537584055</v>
      </c>
      <c r="N775" s="13">
        <f t="shared" si="1065"/>
        <v>0.2580579665498407</v>
      </c>
      <c r="O775" s="13">
        <f t="shared" si="1066"/>
        <v>0</v>
      </c>
      <c r="P775" s="13">
        <f t="shared" si="1067"/>
        <v>0</v>
      </c>
      <c r="Q775" s="13">
        <f t="shared" si="1068"/>
        <v>4.8483433253688202E-2</v>
      </c>
      <c r="R775" s="13">
        <f t="shared" si="1069"/>
        <v>0</v>
      </c>
      <c r="S775" s="13">
        <f t="shared" si="1070"/>
        <v>0</v>
      </c>
      <c r="T775" s="13">
        <f t="shared" si="1071"/>
        <v>0</v>
      </c>
      <c r="U775" s="13">
        <f t="shared" si="1072"/>
        <v>0</v>
      </c>
      <c r="V775" s="13">
        <f t="shared" si="1073"/>
        <v>0</v>
      </c>
      <c r="W775" s="13">
        <f t="shared" si="1074"/>
        <v>6.072649313362293E-3</v>
      </c>
      <c r="X775" s="13">
        <f t="shared" si="1075"/>
        <v>0</v>
      </c>
      <c r="Y775" s="13">
        <f t="shared" si="1076"/>
        <v>0</v>
      </c>
      <c r="Z775" s="13">
        <f t="shared" si="1077"/>
        <v>0</v>
      </c>
      <c r="AA775" s="13">
        <f t="shared" si="1078"/>
        <v>0</v>
      </c>
      <c r="AB775" s="13">
        <f t="shared" si="1079"/>
        <v>0</v>
      </c>
      <c r="AC775" s="13">
        <f t="shared" si="1080"/>
        <v>0</v>
      </c>
      <c r="AD775" s="13">
        <f t="shared" si="1081"/>
        <v>5.7045882286411043E-4</v>
      </c>
      <c r="AE775" s="13">
        <f t="shared" si="1082"/>
        <v>0</v>
      </c>
      <c r="AF775" s="13">
        <f t="shared" si="1083"/>
        <v>0</v>
      </c>
      <c r="AG775" s="13">
        <f t="shared" si="1084"/>
        <v>0</v>
      </c>
      <c r="AH775" s="13">
        <f t="shared" si="1085"/>
        <v>0</v>
      </c>
      <c r="AI775" s="13">
        <f t="shared" si="1086"/>
        <v>0</v>
      </c>
      <c r="AJ775" s="13">
        <f t="shared" si="1087"/>
        <v>0</v>
      </c>
      <c r="AK775" s="13">
        <f t="shared" si="1088"/>
        <v>0</v>
      </c>
      <c r="AL775" s="13">
        <f t="shared" si="1089"/>
        <v>0</v>
      </c>
      <c r="AM775" s="13">
        <f t="shared" si="1090"/>
        <v>4.2870681548159687E-5</v>
      </c>
      <c r="AN775" s="13">
        <f t="shared" si="1091"/>
        <v>0</v>
      </c>
      <c r="AO775" s="13">
        <f t="shared" si="1092"/>
        <v>0</v>
      </c>
      <c r="AP775" s="13">
        <f t="shared" si="1093"/>
        <v>0</v>
      </c>
      <c r="AQ775" s="13">
        <f t="shared" si="1094"/>
        <v>0</v>
      </c>
      <c r="AR775" s="13">
        <f t="shared" si="1095"/>
        <v>0</v>
      </c>
      <c r="AS775" s="13">
        <f t="shared" si="1096"/>
        <v>0</v>
      </c>
      <c r="AT775" s="13">
        <f t="shared" si="1097"/>
        <v>0</v>
      </c>
      <c r="AU775" s="13">
        <f t="shared" si="1098"/>
        <v>0</v>
      </c>
      <c r="AV775" s="13">
        <f t="shared" si="1099"/>
        <v>0</v>
      </c>
      <c r="AW775" s="13">
        <f t="shared" si="1100"/>
        <v>0</v>
      </c>
      <c r="AX775" s="13">
        <f t="shared" si="1101"/>
        <v>2.6848203334177144E-6</v>
      </c>
      <c r="AY775" s="13">
        <f t="shared" si="1102"/>
        <v>0</v>
      </c>
      <c r="AZ775" s="13">
        <f t="shared" si="1103"/>
        <v>0</v>
      </c>
      <c r="BA775" s="13">
        <f t="shared" si="1104"/>
        <v>0</v>
      </c>
      <c r="BB775" s="13">
        <f t="shared" si="1105"/>
        <v>0</v>
      </c>
      <c r="BC775" s="13">
        <f t="shared" si="1106"/>
        <v>0</v>
      </c>
      <c r="BD775" s="13">
        <f t="shared" si="1107"/>
        <v>0</v>
      </c>
      <c r="BE775" s="13">
        <f t="shared" si="1108"/>
        <v>0</v>
      </c>
      <c r="BF775" s="13">
        <f t="shared" si="1109"/>
        <v>0</v>
      </c>
      <c r="BG775" s="13">
        <f t="shared" si="1110"/>
        <v>0</v>
      </c>
      <c r="BH775" s="13">
        <f t="shared" si="1111"/>
        <v>0</v>
      </c>
      <c r="BI775" s="13">
        <f t="shared" si="1112"/>
        <v>0</v>
      </c>
      <c r="BJ775" s="14">
        <f t="shared" si="1113"/>
        <v>0.3132300634416369</v>
      </c>
      <c r="BK775" s="14">
        <f t="shared" si="1114"/>
        <v>0.68676978537584055</v>
      </c>
      <c r="BL775" s="14">
        <f t="shared" si="1115"/>
        <v>0</v>
      </c>
      <c r="BM775" s="14">
        <f t="shared" si="1116"/>
        <v>6.6886636381079806E-3</v>
      </c>
      <c r="BN775" s="14">
        <f t="shared" si="1117"/>
        <v>0.99331118517936945</v>
      </c>
    </row>
    <row r="776" spans="1:66" x14ac:dyDescent="0.25">
      <c r="A776" t="s">
        <v>339</v>
      </c>
      <c r="B776" t="s">
        <v>113</v>
      </c>
      <c r="C776" t="s">
        <v>121</v>
      </c>
      <c r="D776" s="11">
        <v>44325</v>
      </c>
      <c r="E776" s="10">
        <f>VLOOKUP(A776,home!$A$2:$E$405,3,FALSE)</f>
        <v>1.1719999999999999</v>
      </c>
      <c r="F776" s="10">
        <f>VLOOKUP(B776,home!$B$2:$E$405,3,FALSE)</f>
        <v>1.1944999999999999</v>
      </c>
      <c r="G776" s="10">
        <f>VLOOKUP(C776,away!$B$2:$E$405,4,FALSE)</f>
        <v>1.3186</v>
      </c>
      <c r="H776" s="10">
        <f>VLOOKUP(A776,away!$A$2:$E$405,3,FALSE)</f>
        <v>1.0484</v>
      </c>
      <c r="I776" s="10">
        <f>VLOOKUP(C776,away!$B$2:$E$405,3,FALSE)</f>
        <v>1.0405</v>
      </c>
      <c r="J776" s="10">
        <f>VLOOKUP(B776,home!$B$2:$E$405,4,FALSE)</f>
        <v>1.5261</v>
      </c>
      <c r="K776" s="12">
        <f t="shared" si="1062"/>
        <v>1.8459793443999997</v>
      </c>
      <c r="L776" s="12">
        <f t="shared" si="1063"/>
        <v>1.6647617512200001</v>
      </c>
      <c r="M776" s="13">
        <f t="shared" si="1064"/>
        <v>2.9874766172590137E-2</v>
      </c>
      <c r="N776" s="13">
        <f t="shared" si="1065"/>
        <v>5.5148201273381228E-2</v>
      </c>
      <c r="O776" s="13">
        <f t="shared" si="1066"/>
        <v>4.9734368050769182E-2</v>
      </c>
      <c r="P776" s="13">
        <f t="shared" si="1067"/>
        <v>9.1808616128507173E-2</v>
      </c>
      <c r="Q776" s="13">
        <f t="shared" si="1068"/>
        <v>5.0901220215737758E-2</v>
      </c>
      <c r="R776" s="13">
        <f t="shared" si="1069"/>
        <v>4.1397936826009271E-2</v>
      </c>
      <c r="S776" s="13">
        <f t="shared" si="1070"/>
        <v>7.0534627340154449E-2</v>
      </c>
      <c r="T776" s="13">
        <f t="shared" si="1071"/>
        <v>8.4738404505586465E-2</v>
      </c>
      <c r="U776" s="13">
        <f t="shared" si="1072"/>
        <v>7.6419736281589185E-2</v>
      </c>
      <c r="V776" s="13">
        <f t="shared" si="1073"/>
        <v>2.4084564239594649E-2</v>
      </c>
      <c r="W776" s="13">
        <f t="shared" si="1074"/>
        <v>3.132086704100253E-2</v>
      </c>
      <c r="X776" s="13">
        <f t="shared" si="1075"/>
        <v>5.2141781464908159E-2</v>
      </c>
      <c r="Y776" s="13">
        <f t="shared" si="1076"/>
        <v>4.3401821711625536E-2</v>
      </c>
      <c r="Z776" s="13">
        <f t="shared" si="1077"/>
        <v>2.2972567269120708E-2</v>
      </c>
      <c r="AA776" s="13">
        <f t="shared" si="1078"/>
        <v>4.2406884666636328E-2</v>
      </c>
      <c r="AB776" s="13">
        <f t="shared" si="1079"/>
        <v>3.9141116577481871E-2</v>
      </c>
      <c r="AC776" s="13">
        <f t="shared" si="1080"/>
        <v>4.6259159404820043E-3</v>
      </c>
      <c r="AD776" s="13">
        <f t="shared" si="1081"/>
        <v>1.4454418401597353E-2</v>
      </c>
      <c r="AE776" s="13">
        <f t="shared" si="1082"/>
        <v>2.4063162891109807E-2</v>
      </c>
      <c r="AF776" s="13">
        <f t="shared" si="1083"/>
        <v>2.0029716597248046E-2</v>
      </c>
      <c r="AG776" s="13">
        <f t="shared" si="1084"/>
        <v>1.1114902026291651E-2</v>
      </c>
      <c r="AH776" s="13">
        <f t="shared" si="1085"/>
        <v>9.5609628292401619E-3</v>
      </c>
      <c r="AI776" s="13">
        <f t="shared" si="1086"/>
        <v>1.7649339895353517E-2</v>
      </c>
      <c r="AJ776" s="13">
        <f t="shared" si="1087"/>
        <v>1.6290158444558726E-2</v>
      </c>
      <c r="AK776" s="13">
        <f t="shared" si="1088"/>
        <v>1.0023765335219545E-2</v>
      </c>
      <c r="AL776" s="13">
        <f t="shared" si="1089"/>
        <v>5.6863901577527596E-4</v>
      </c>
      <c r="AM776" s="13">
        <f t="shared" si="1090"/>
        <v>5.3365115609327928E-3</v>
      </c>
      <c r="AN776" s="13">
        <f t="shared" si="1091"/>
        <v>8.8840203315842525E-3</v>
      </c>
      <c r="AO776" s="13">
        <f t="shared" si="1092"/>
        <v>7.3948886225411441E-3</v>
      </c>
      <c r="AP776" s="13">
        <f t="shared" si="1093"/>
        <v>4.1035759111128162E-3</v>
      </c>
      <c r="AQ776" s="13">
        <f t="shared" si="1094"/>
        <v>1.707869055012095E-3</v>
      </c>
      <c r="AR776" s="13">
        <f t="shared" si="1095"/>
        <v>3.1833450445910333E-3</v>
      </c>
      <c r="AS776" s="13">
        <f t="shared" si="1096"/>
        <v>5.8763891984131428E-3</v>
      </c>
      <c r="AT776" s="13">
        <f t="shared" si="1097"/>
        <v>5.4238465399629671E-3</v>
      </c>
      <c r="AU776" s="13">
        <f t="shared" si="1098"/>
        <v>3.3374362266556817E-3</v>
      </c>
      <c r="AV776" s="13">
        <f t="shared" si="1099"/>
        <v>1.540209584414666E-3</v>
      </c>
      <c r="AW776" s="13">
        <f t="shared" si="1100"/>
        <v>4.8541487426215155E-5</v>
      </c>
      <c r="AX776" s="13">
        <f t="shared" si="1101"/>
        <v>1.641848352105622E-3</v>
      </c>
      <c r="AY776" s="13">
        <f t="shared" si="1102"/>
        <v>2.7332863378890268E-3</v>
      </c>
      <c r="AZ776" s="13">
        <f t="shared" si="1103"/>
        <v>2.275135275224919E-3</v>
      </c>
      <c r="BA776" s="13">
        <f t="shared" si="1104"/>
        <v>1.2625193950152776E-3</v>
      </c>
      <c r="BB776" s="13">
        <f t="shared" si="1105"/>
        <v>5.2544849974871222E-4</v>
      </c>
      <c r="BC776" s="13">
        <f t="shared" si="1106"/>
        <v>1.7494931292351746E-4</v>
      </c>
      <c r="BD776" s="13">
        <f t="shared" si="1107"/>
        <v>8.8325184519514699E-4</v>
      </c>
      <c r="BE776" s="13">
        <f t="shared" si="1108"/>
        <v>1.6304646621334274E-3</v>
      </c>
      <c r="BF776" s="13">
        <f t="shared" si="1109"/>
        <v>1.5049020440362159E-3</v>
      </c>
      <c r="BG776" s="13">
        <f t="shared" si="1110"/>
        <v>9.2600602954539776E-4</v>
      </c>
      <c r="BH776" s="13">
        <f t="shared" si="1111"/>
        <v>4.27347000832665E-4</v>
      </c>
      <c r="BI776" s="13">
        <f t="shared" si="1112"/>
        <v>1.5777474728567774E-4</v>
      </c>
      <c r="BJ776" s="14">
        <f t="shared" si="1113"/>
        <v>0.42335454878257872</v>
      </c>
      <c r="BK776" s="14">
        <f t="shared" si="1114"/>
        <v>0.2242304151749927</v>
      </c>
      <c r="BL776" s="14">
        <f t="shared" si="1115"/>
        <v>0.32751524182992381</v>
      </c>
      <c r="BM776" s="14">
        <f t="shared" si="1116"/>
        <v>0.67652291953915833</v>
      </c>
      <c r="BN776" s="14">
        <f t="shared" si="1117"/>
        <v>0.31886510866699475</v>
      </c>
    </row>
    <row r="777" spans="1:66" x14ac:dyDescent="0.25">
      <c r="A777" t="s">
        <v>339</v>
      </c>
      <c r="B777" t="s">
        <v>118</v>
      </c>
      <c r="C777" t="s">
        <v>126</v>
      </c>
      <c r="D777" s="11">
        <v>44325</v>
      </c>
      <c r="E777" s="10">
        <f>VLOOKUP(A777,home!$A$2:$E$405,3,FALSE)</f>
        <v>1.1719999999999999</v>
      </c>
      <c r="F777" s="10">
        <f>VLOOKUP(B777,home!$B$2:$E$405,3,FALSE)</f>
        <v>0.93859999999999999</v>
      </c>
      <c r="G777" s="10">
        <f>VLOOKUP(C777,away!$B$2:$E$405,4,FALSE)</f>
        <v>1.5168999999999999</v>
      </c>
      <c r="H777" s="10">
        <f>VLOOKUP(A777,away!$A$2:$E$405,3,FALSE)</f>
        <v>1.0484</v>
      </c>
      <c r="I777" s="10">
        <f>VLOOKUP(C777,away!$B$2:$E$405,3,FALSE)</f>
        <v>0.95379999999999998</v>
      </c>
      <c r="J777" s="10">
        <f>VLOOKUP(B777,home!$B$2:$E$405,4,FALSE)</f>
        <v>1.24</v>
      </c>
      <c r="K777" s="12">
        <f t="shared" si="1062"/>
        <v>1.6686494624799997</v>
      </c>
      <c r="L777" s="12">
        <f t="shared" si="1063"/>
        <v>1.2399552608</v>
      </c>
      <c r="M777" s="13">
        <f t="shared" si="1064"/>
        <v>5.4551791638149397E-2</v>
      </c>
      <c r="N777" s="13">
        <f t="shared" si="1065"/>
        <v>9.1027817794318913E-2</v>
      </c>
      <c r="O777" s="13">
        <f t="shared" si="1066"/>
        <v>6.7641781027788783E-2</v>
      </c>
      <c r="P777" s="13">
        <f t="shared" si="1067"/>
        <v>0.11287042155320957</v>
      </c>
      <c r="Q777" s="13">
        <f t="shared" si="1068"/>
        <v>7.5946759616608822E-2</v>
      </c>
      <c r="R777" s="13">
        <f t="shared" si="1069"/>
        <v>4.1936391117644176E-2</v>
      </c>
      <c r="S777" s="13">
        <f t="shared" si="1070"/>
        <v>5.8383655600644103E-2</v>
      </c>
      <c r="T777" s="13">
        <f t="shared" si="1071"/>
        <v>9.4170584127327095E-2</v>
      </c>
      <c r="U777" s="13">
        <f t="shared" si="1072"/>
        <v>6.9977136496807965E-2</v>
      </c>
      <c r="V777" s="13">
        <f t="shared" si="1073"/>
        <v>1.3422082476478308E-2</v>
      </c>
      <c r="W777" s="13">
        <f t="shared" si="1074"/>
        <v>4.2242839870450695E-2</v>
      </c>
      <c r="X777" s="13">
        <f t="shared" si="1075"/>
        <v>5.2379231528497321E-2</v>
      </c>
      <c r="Y777" s="13">
        <f t="shared" si="1076"/>
        <v>3.2473951845210743E-2</v>
      </c>
      <c r="Z777" s="13">
        <f t="shared" si="1077"/>
        <v>1.7333082928429763E-2</v>
      </c>
      <c r="AA777" s="13">
        <f t="shared" si="1078"/>
        <v>2.8922839511645572E-2</v>
      </c>
      <c r="AB777" s="13">
        <f t="shared" si="1079"/>
        <v>2.4131040302251348E-2</v>
      </c>
      <c r="AC777" s="13">
        <f t="shared" si="1080"/>
        <v>1.7356855542103406E-3</v>
      </c>
      <c r="AD777" s="13">
        <f t="shared" si="1081"/>
        <v>1.762212301086406E-2</v>
      </c>
      <c r="AE777" s="13">
        <f t="shared" si="1082"/>
        <v>2.185064413378562E-2</v>
      </c>
      <c r="AF777" s="13">
        <f t="shared" si="1083"/>
        <v>1.3546910572778072E-2</v>
      </c>
      <c r="AG777" s="13">
        <f t="shared" si="1084"/>
        <v>5.5991876774344369E-3</v>
      </c>
      <c r="AH777" s="13">
        <f t="shared" si="1085"/>
        <v>5.3730618407472871E-3</v>
      </c>
      <c r="AI777" s="13">
        <f t="shared" si="1086"/>
        <v>8.9657567524347552E-3</v>
      </c>
      <c r="AJ777" s="13">
        <f t="shared" si="1087"/>
        <v>7.4803525928383435E-3</v>
      </c>
      <c r="AK777" s="13">
        <f t="shared" si="1088"/>
        <v>4.1606954444001918E-3</v>
      </c>
      <c r="AL777" s="13">
        <f t="shared" si="1089"/>
        <v>1.4364885500884941E-4</v>
      </c>
      <c r="AM777" s="13">
        <f t="shared" si="1090"/>
        <v>5.8810292179669451E-3</v>
      </c>
      <c r="AN777" s="13">
        <f t="shared" si="1091"/>
        <v>7.292213117736623E-3</v>
      </c>
      <c r="AO777" s="13">
        <f t="shared" si="1092"/>
        <v>4.5210090091061476E-3</v>
      </c>
      <c r="AP777" s="13">
        <f t="shared" si="1093"/>
        <v>1.868616301655121E-3</v>
      </c>
      <c r="AQ777" s="13">
        <f t="shared" si="1094"/>
        <v>5.792501534134767E-4</v>
      </c>
      <c r="AR777" s="13">
        <f t="shared" si="1095"/>
        <v>1.3324712592076653E-3</v>
      </c>
      <c r="AS777" s="13">
        <f t="shared" si="1096"/>
        <v>2.2234274504469185E-3</v>
      </c>
      <c r="AT777" s="13">
        <f t="shared" si="1097"/>
        <v>1.8550605100257638E-3</v>
      </c>
      <c r="AU777" s="13">
        <f t="shared" si="1098"/>
        <v>1.0318152409741217E-3</v>
      </c>
      <c r="AV777" s="13">
        <f t="shared" si="1099"/>
        <v>4.3043448680753481E-4</v>
      </c>
      <c r="AW777" s="13">
        <f t="shared" si="1100"/>
        <v>8.256021140440476E-6</v>
      </c>
      <c r="AX777" s="13">
        <f t="shared" si="1101"/>
        <v>1.6355627072316219E-3</v>
      </c>
      <c r="AY777" s="13">
        <f t="shared" si="1102"/>
        <v>2.0280245832001395E-3</v>
      </c>
      <c r="AZ777" s="13">
        <f t="shared" si="1103"/>
        <v>1.2573298754853704E-3</v>
      </c>
      <c r="BA777" s="13">
        <f t="shared" si="1104"/>
        <v>5.19677597889698E-4</v>
      </c>
      <c r="BB777" s="13">
        <f t="shared" si="1105"/>
        <v>1.6109424285580946E-4</v>
      </c>
      <c r="BC777" s="13">
        <f t="shared" si="1106"/>
        <v>3.9949930782730723E-5</v>
      </c>
      <c r="BD777" s="13">
        <f t="shared" si="1107"/>
        <v>2.7536745795322433E-4</v>
      </c>
      <c r="BE777" s="13">
        <f t="shared" si="1108"/>
        <v>4.5949176069813162E-4</v>
      </c>
      <c r="BF777" s="13">
        <f t="shared" si="1109"/>
        <v>3.8336533975146306E-4</v>
      </c>
      <c r="BG777" s="13">
        <f t="shared" si="1110"/>
        <v>2.1323412270324714E-4</v>
      </c>
      <c r="BH777" s="13">
        <f t="shared" si="1111"/>
        <v>8.8953251057791893E-5</v>
      </c>
      <c r="BI777" s="13">
        <f t="shared" si="1112"/>
        <v>2.9686358912686562E-5</v>
      </c>
      <c r="BJ777" s="14">
        <f t="shared" si="1113"/>
        <v>0.47264380691459951</v>
      </c>
      <c r="BK777" s="14">
        <f t="shared" si="1114"/>
        <v>0.24313531026090068</v>
      </c>
      <c r="BL777" s="14">
        <f t="shared" si="1115"/>
        <v>0.26691236232509691</v>
      </c>
      <c r="BM777" s="14">
        <f t="shared" si="1116"/>
        <v>0.55402983111924764</v>
      </c>
      <c r="BN777" s="14">
        <f t="shared" si="1117"/>
        <v>0.44397496274771969</v>
      </c>
    </row>
    <row r="778" spans="1:66" x14ac:dyDescent="0.25">
      <c r="A778" t="s">
        <v>339</v>
      </c>
      <c r="B778" t="s">
        <v>110</v>
      </c>
      <c r="C778" t="s">
        <v>128</v>
      </c>
      <c r="D778" s="11">
        <v>44325</v>
      </c>
      <c r="E778" s="10">
        <f>VLOOKUP(A778,home!$A$2:$E$405,3,FALSE)</f>
        <v>1.1719999999999999</v>
      </c>
      <c r="F778" s="10">
        <f>VLOOKUP(B778,home!$B$2:$E$405,3,FALSE)</f>
        <v>1.1376999999999999</v>
      </c>
      <c r="G778" s="10">
        <f>VLOOKUP(C778,away!$B$2:$E$405,4,FALSE)</f>
        <v>0.76790000000000003</v>
      </c>
      <c r="H778" s="10">
        <f>VLOOKUP(A778,away!$A$2:$E$405,3,FALSE)</f>
        <v>1.0484</v>
      </c>
      <c r="I778" s="10">
        <f>VLOOKUP(C778,away!$B$2:$E$405,3,FALSE)</f>
        <v>0.57230000000000003</v>
      </c>
      <c r="J778" s="10">
        <f>VLOOKUP(B778,home!$B$2:$E$405,4,FALSE)</f>
        <v>1.0598000000000001</v>
      </c>
      <c r="K778" s="12">
        <f t="shared" si="1062"/>
        <v>1.0239058807599999</v>
      </c>
      <c r="L778" s="12">
        <f t="shared" si="1063"/>
        <v>0.63587927933600008</v>
      </c>
      <c r="M778" s="13">
        <f t="shared" si="1064"/>
        <v>0.1901798339301114</v>
      </c>
      <c r="N778" s="13">
        <f t="shared" si="1065"/>
        <v>0.1947262503630012</v>
      </c>
      <c r="O778" s="13">
        <f t="shared" si="1066"/>
        <v>0.12093141574371939</v>
      </c>
      <c r="P778" s="13">
        <f t="shared" si="1067"/>
        <v>0.12382238774862671</v>
      </c>
      <c r="Q778" s="13">
        <f t="shared" si="1068"/>
        <v>9.9690676442510479E-2</v>
      </c>
      <c r="R778" s="13">
        <f t="shared" si="1069"/>
        <v>3.8448890746099251E-2</v>
      </c>
      <c r="S778" s="13">
        <f t="shared" si="1070"/>
        <v>2.0154586570684419E-2</v>
      </c>
      <c r="T778" s="13">
        <f t="shared" si="1071"/>
        <v>6.3391235492781917E-2</v>
      </c>
      <c r="U778" s="13">
        <f t="shared" si="1072"/>
        <v>3.9368045343629754E-2</v>
      </c>
      <c r="V778" s="13">
        <f t="shared" si="1073"/>
        <v>1.4580287753593896E-3</v>
      </c>
      <c r="W778" s="13">
        <f t="shared" si="1074"/>
        <v>3.4024623288809626E-2</v>
      </c>
      <c r="X778" s="13">
        <f t="shared" si="1075"/>
        <v>2.1635552936567146E-2</v>
      </c>
      <c r="Y778" s="13">
        <f t="shared" si="1076"/>
        <v>6.8787999046700981E-3</v>
      </c>
      <c r="Z778" s="13">
        <f t="shared" si="1077"/>
        <v>8.149617646299399E-3</v>
      </c>
      <c r="AA778" s="13">
        <f t="shared" si="1078"/>
        <v>8.344441433991422E-3</v>
      </c>
      <c r="AB778" s="13">
        <f t="shared" si="1079"/>
        <v>4.2719613279606113E-3</v>
      </c>
      <c r="AC778" s="13">
        <f t="shared" si="1080"/>
        <v>5.9330884563433294E-5</v>
      </c>
      <c r="AD778" s="13">
        <f t="shared" si="1081"/>
        <v>8.7095029690139533E-3</v>
      </c>
      <c r="AE778" s="13">
        <f t="shared" si="1082"/>
        <v>5.5381924713113458E-3</v>
      </c>
      <c r="AF778" s="13">
        <f t="shared" si="1083"/>
        <v>1.7608109187407597E-3</v>
      </c>
      <c r="AG778" s="13">
        <f t="shared" si="1084"/>
        <v>3.7322105935194488E-4</v>
      </c>
      <c r="AH778" s="13">
        <f t="shared" si="1085"/>
        <v>1.2955432489482025E-3</v>
      </c>
      <c r="AI778" s="13">
        <f t="shared" si="1086"/>
        <v>1.3265143513769809E-3</v>
      </c>
      <c r="AJ778" s="13">
        <f t="shared" si="1087"/>
        <v>6.7911292264371376E-4</v>
      </c>
      <c r="AK778" s="13">
        <f t="shared" si="1088"/>
        <v>2.317825717316698E-4</v>
      </c>
      <c r="AL778" s="13">
        <f t="shared" si="1089"/>
        <v>1.5451673591390759E-6</v>
      </c>
      <c r="AM778" s="13">
        <f t="shared" si="1090"/>
        <v>1.7835422616940141E-3</v>
      </c>
      <c r="AN778" s="13">
        <f t="shared" si="1091"/>
        <v>1.1341175680312891E-3</v>
      </c>
      <c r="AO778" s="13">
        <f t="shared" si="1092"/>
        <v>3.6058093092101659E-4</v>
      </c>
      <c r="AP778" s="13">
        <f t="shared" si="1093"/>
        <v>7.6428647498786692E-5</v>
      </c>
      <c r="AQ778" s="13">
        <f t="shared" si="1094"/>
        <v>1.2149848323038415E-5</v>
      </c>
      <c r="AR778" s="13">
        <f t="shared" si="1095"/>
        <v>1.647618214979607E-4</v>
      </c>
      <c r="AS778" s="13">
        <f t="shared" si="1096"/>
        <v>1.6870059795649132E-4</v>
      </c>
      <c r="AT778" s="13">
        <f t="shared" si="1097"/>
        <v>8.6366767167689922E-5</v>
      </c>
      <c r="AU778" s="13">
        <f t="shared" si="1098"/>
        <v>2.94771469350758E-5</v>
      </c>
      <c r="AV778" s="13">
        <f t="shared" si="1099"/>
        <v>7.5454560237126785E-6</v>
      </c>
      <c r="AW778" s="13">
        <f t="shared" si="1100"/>
        <v>2.7945233017676603E-8</v>
      </c>
      <c r="AX778" s="13">
        <f t="shared" si="1101"/>
        <v>3.0436323505541511E-4</v>
      </c>
      <c r="AY778" s="13">
        <f t="shared" si="1102"/>
        <v>1.9353827456341095E-4</v>
      </c>
      <c r="AZ778" s="13">
        <f t="shared" si="1103"/>
        <v>6.1533489276657338E-5</v>
      </c>
      <c r="BA778" s="13">
        <f t="shared" si="1104"/>
        <v>1.3042623605423452E-5</v>
      </c>
      <c r="BB778" s="13">
        <f t="shared" si="1105"/>
        <v>2.0733835247168417E-6</v>
      </c>
      <c r="BC778" s="13">
        <f t="shared" si="1106"/>
        <v>2.6368432429681628E-7</v>
      </c>
      <c r="BD778" s="13">
        <f t="shared" si="1107"/>
        <v>1.7461438052701647E-5</v>
      </c>
      <c r="BE778" s="13">
        <f t="shared" si="1108"/>
        <v>1.7878869108687657E-5</v>
      </c>
      <c r="BF778" s="13">
        <f t="shared" si="1109"/>
        <v>9.1531396108617933E-6</v>
      </c>
      <c r="BG778" s="13">
        <f t="shared" si="1110"/>
        <v>3.1239844916595628E-6</v>
      </c>
      <c r="BH778" s="13">
        <f t="shared" si="1111"/>
        <v>7.9966652310331616E-7</v>
      </c>
      <c r="BI778" s="13">
        <f t="shared" si="1112"/>
        <v>1.637566511304776E-7</v>
      </c>
      <c r="BJ778" s="14">
        <f t="shared" si="1113"/>
        <v>0.44067049979357653</v>
      </c>
      <c r="BK778" s="14">
        <f t="shared" si="1114"/>
        <v>0.33586925135126788</v>
      </c>
      <c r="BL778" s="14">
        <f t="shared" si="1115"/>
        <v>0.21540314033412014</v>
      </c>
      <c r="BM778" s="14">
        <f t="shared" si="1116"/>
        <v>0.23209954382186518</v>
      </c>
      <c r="BN778" s="14">
        <f t="shared" si="1117"/>
        <v>0.76779945497406843</v>
      </c>
    </row>
    <row r="779" spans="1:66" x14ac:dyDescent="0.25">
      <c r="A779" t="s">
        <v>351</v>
      </c>
      <c r="B779" t="s">
        <v>165</v>
      </c>
      <c r="C779" t="s">
        <v>163</v>
      </c>
      <c r="D779" s="11">
        <v>44325</v>
      </c>
      <c r="E779" s="10">
        <f>VLOOKUP(A779,home!$A$2:$E$405,3,FALSE)</f>
        <v>1.2019</v>
      </c>
      <c r="F779" s="10">
        <f>VLOOKUP(B779,home!$B$2:$E$405,3,FALSE)</f>
        <v>0.41599999999999998</v>
      </c>
      <c r="G779" s="10">
        <f>VLOOKUP(C779,away!$B$2:$E$405,4,FALSE)</f>
        <v>0.73960000000000004</v>
      </c>
      <c r="H779" s="10">
        <f>VLOOKUP(A779,away!$A$2:$E$405,3,FALSE)</f>
        <v>1.1635</v>
      </c>
      <c r="I779" s="10">
        <f>VLOOKUP(C779,away!$B$2:$E$405,3,FALSE)</f>
        <v>1.6234999999999999</v>
      </c>
      <c r="J779" s="10">
        <f>VLOOKUP(B779,home!$B$2:$E$405,4,FALSE)</f>
        <v>1.2891999999999999</v>
      </c>
      <c r="K779" s="12">
        <f t="shared" si="1062"/>
        <v>0.36979289983999997</v>
      </c>
      <c r="L779" s="12">
        <f t="shared" si="1063"/>
        <v>2.4352243486999998</v>
      </c>
      <c r="M779" s="13">
        <f t="shared" si="1064"/>
        <v>6.050572752811826E-2</v>
      </c>
      <c r="N779" s="13">
        <f t="shared" si="1065"/>
        <v>2.2374588439551767E-2</v>
      </c>
      <c r="O779" s="13">
        <f t="shared" si="1066"/>
        <v>0.14734502091228144</v>
      </c>
      <c r="P779" s="13">
        <f t="shared" si="1067"/>
        <v>5.4487142560138001E-2</v>
      </c>
      <c r="Q779" s="13">
        <f t="shared" si="1068"/>
        <v>4.1369819708941937E-3</v>
      </c>
      <c r="R779" s="13">
        <f t="shared" si="1069"/>
        <v>0.17940909129264926</v>
      </c>
      <c r="S779" s="13">
        <f t="shared" si="1070"/>
        <v>1.2266808555393027E-2</v>
      </c>
      <c r="T779" s="13">
        <f t="shared" si="1071"/>
        <v>1.0074479225654456E-2</v>
      </c>
      <c r="U779" s="13">
        <f t="shared" si="1072"/>
        <v>6.6344208126768056E-2</v>
      </c>
      <c r="V779" s="13">
        <f t="shared" si="1073"/>
        <v>1.2274014265013337E-3</v>
      </c>
      <c r="W779" s="13">
        <f t="shared" si="1074"/>
        <v>5.0994218653425407E-4</v>
      </c>
      <c r="X779" s="13">
        <f t="shared" si="1075"/>
        <v>1.2418236290775329E-3</v>
      </c>
      <c r="Y779" s="13">
        <f t="shared" si="1076"/>
        <v>1.5120595691603027E-3</v>
      </c>
      <c r="Z779" s="13">
        <f t="shared" si="1077"/>
        <v>0.14563379583133354</v>
      </c>
      <c r="AA779" s="13">
        <f t="shared" si="1078"/>
        <v>5.3854343675175331E-2</v>
      </c>
      <c r="AB779" s="13">
        <f t="shared" si="1079"/>
        <v>9.9574769583115237E-3</v>
      </c>
      <c r="AC779" s="13">
        <f t="shared" si="1080"/>
        <v>6.9081886166495054E-5</v>
      </c>
      <c r="AD779" s="13">
        <f t="shared" si="1081"/>
        <v>4.7143249977313005E-5</v>
      </c>
      <c r="AE779" s="13">
        <f t="shared" si="1082"/>
        <v>1.1480439022160334E-4</v>
      </c>
      <c r="AF779" s="13">
        <f t="shared" si="1083"/>
        <v>1.3978722320265235E-4</v>
      </c>
      <c r="AG779" s="13">
        <f t="shared" si="1084"/>
        <v>1.134710831934202E-4</v>
      </c>
      <c r="AH779" s="13">
        <f t="shared" si="1085"/>
        <v>8.8662741400516998E-2</v>
      </c>
      <c r="AI779" s="13">
        <f t="shared" si="1086"/>
        <v>3.2786852250261206E-2</v>
      </c>
      <c r="AJ779" s="13">
        <f t="shared" si="1087"/>
        <v>6.0621725851248602E-3</v>
      </c>
      <c r="AK779" s="13">
        <f t="shared" si="1088"/>
        <v>7.4724945986129028E-4</v>
      </c>
      <c r="AL779" s="13">
        <f t="shared" si="1089"/>
        <v>2.4884087729564423E-6</v>
      </c>
      <c r="AM779" s="13">
        <f t="shared" si="1090"/>
        <v>3.4866478233985186E-6</v>
      </c>
      <c r="AN779" s="13">
        <f t="shared" si="1091"/>
        <v>8.490769674881929E-6</v>
      </c>
      <c r="AO779" s="13">
        <f t="shared" si="1092"/>
        <v>1.033846452573803E-5</v>
      </c>
      <c r="AP779" s="13">
        <f t="shared" si="1093"/>
        <v>8.3921601804161488E-6</v>
      </c>
      <c r="AQ779" s="13">
        <f t="shared" si="1094"/>
        <v>5.1091982023849987E-6</v>
      </c>
      <c r="AR779" s="13">
        <f t="shared" si="1095"/>
        <v>4.3182733336206085E-2</v>
      </c>
      <c r="AS779" s="13">
        <f t="shared" si="1096"/>
        <v>1.5968668183413085E-2</v>
      </c>
      <c r="AT779" s="13">
        <f t="shared" si="1097"/>
        <v>2.9525500570635349E-3</v>
      </c>
      <c r="AU779" s="13">
        <f t="shared" si="1098"/>
        <v>3.6394401584142729E-4</v>
      </c>
      <c r="AV779" s="13">
        <f t="shared" si="1099"/>
        <v>3.3645978249354075E-5</v>
      </c>
      <c r="AW779" s="13">
        <f t="shared" si="1100"/>
        <v>6.224676255142124E-8</v>
      </c>
      <c r="AX779" s="13">
        <f t="shared" si="1101"/>
        <v>2.1488960155589366E-7</v>
      </c>
      <c r="AY779" s="13">
        <f t="shared" si="1102"/>
        <v>5.2330438999135356E-7</v>
      </c>
      <c r="AZ779" s="13">
        <f t="shared" si="1103"/>
        <v>6.3718179614427252E-7</v>
      </c>
      <c r="BA779" s="13">
        <f t="shared" si="1104"/>
        <v>5.1722687483964404E-7</v>
      </c>
      <c r="BB779" s="13">
        <f t="shared" si="1105"/>
        <v>3.1489086985287717E-7</v>
      </c>
      <c r="BC779" s="13">
        <f t="shared" si="1106"/>
        <v>1.5336598268980977E-7</v>
      </c>
      <c r="BD779" s="13">
        <f t="shared" si="1107"/>
        <v>1.752660727729137E-2</v>
      </c>
      <c r="BE779" s="13">
        <f t="shared" si="1108"/>
        <v>6.4812149294264229E-3</v>
      </c>
      <c r="BF779" s="13">
        <f t="shared" si="1109"/>
        <v>1.1983536316194489E-3</v>
      </c>
      <c r="BG779" s="13">
        <f t="shared" si="1110"/>
        <v>1.4771422149011703E-4</v>
      </c>
      <c r="BH779" s="13">
        <f t="shared" si="1111"/>
        <v>1.3655917578109604E-5</v>
      </c>
      <c r="BI779" s="13">
        <f t="shared" si="1112"/>
        <v>1.0099722722370363E-6</v>
      </c>
      <c r="BJ779" s="14">
        <f t="shared" si="1113"/>
        <v>4.0303259067389394E-2</v>
      </c>
      <c r="BK779" s="14">
        <f t="shared" si="1114"/>
        <v>0.12855917366948005</v>
      </c>
      <c r="BL779" s="14">
        <f t="shared" si="1115"/>
        <v>0.67303925418140109</v>
      </c>
      <c r="BM779" s="14">
        <f t="shared" si="1116"/>
        <v>0.51927646898834379</v>
      </c>
      <c r="BN779" s="14">
        <f t="shared" si="1117"/>
        <v>0.46825855270363287</v>
      </c>
    </row>
    <row r="780" spans="1:66" x14ac:dyDescent="0.25">
      <c r="A780" t="s">
        <v>343</v>
      </c>
      <c r="B780" t="s">
        <v>188</v>
      </c>
      <c r="C780" t="s">
        <v>194</v>
      </c>
      <c r="D780" s="11">
        <v>44325</v>
      </c>
      <c r="E780" s="10">
        <f>VLOOKUP(A780,home!$A$2:$E$405,3,FALSE)</f>
        <v>1.29</v>
      </c>
      <c r="F780" s="10">
        <f>VLOOKUP(B780,home!$B$2:$E$405,3,FALSE)</f>
        <v>0.8306</v>
      </c>
      <c r="G780" s="10">
        <f>VLOOKUP(C780,away!$B$2:$E$405,4,FALSE)</f>
        <v>0.94130000000000003</v>
      </c>
      <c r="H780" s="10">
        <f>VLOOKUP(A780,away!$A$2:$E$405,3,FALSE)</f>
        <v>1.1041000000000001</v>
      </c>
      <c r="I780" s="10">
        <f>VLOOKUP(C780,away!$B$2:$E$405,3,FALSE)</f>
        <v>1.4233</v>
      </c>
      <c r="J780" s="10">
        <f>VLOOKUP(B780,home!$B$2:$E$405,4,FALSE)</f>
        <v>0.84099999999999997</v>
      </c>
      <c r="K780" s="12">
        <f t="shared" si="1062"/>
        <v>1.0085784762000001</v>
      </c>
      <c r="L780" s="12">
        <f t="shared" si="1063"/>
        <v>1.3216025107300002</v>
      </c>
      <c r="M780" s="13">
        <f t="shared" si="1064"/>
        <v>9.7278139424391646E-2</v>
      </c>
      <c r="N780" s="13">
        <f t="shared" si="1065"/>
        <v>9.8112637628224073E-2</v>
      </c>
      <c r="O780" s="13">
        <f t="shared" si="1066"/>
        <v>0.128563033302419</v>
      </c>
      <c r="P780" s="13">
        <f t="shared" si="1067"/>
        <v>0.12966590822380361</v>
      </c>
      <c r="Q780" s="13">
        <f t="shared" si="1068"/>
        <v>4.9477147277518514E-2</v>
      </c>
      <c r="R780" s="13">
        <f t="shared" si="1069"/>
        <v>8.4954613799770817E-2</v>
      </c>
      <c r="S780" s="13">
        <f t="shared" si="1070"/>
        <v>4.3209213948247283E-2</v>
      </c>
      <c r="T780" s="13">
        <f t="shared" si="1071"/>
        <v>6.538912206572646E-2</v>
      </c>
      <c r="U780" s="13">
        <f t="shared" si="1072"/>
        <v>8.5683394932332346E-2</v>
      </c>
      <c r="V780" s="13">
        <f t="shared" si="1073"/>
        <v>6.3994758893170262E-3</v>
      </c>
      <c r="W780" s="13">
        <f t="shared" si="1074"/>
        <v>1.6633861935960871E-2</v>
      </c>
      <c r="X780" s="13">
        <f t="shared" si="1075"/>
        <v>2.1983353697702067E-2</v>
      </c>
      <c r="Y780" s="13">
        <f t="shared" si="1076"/>
        <v>1.4526627720574345E-2</v>
      </c>
      <c r="Z780" s="13">
        <f t="shared" si="1077"/>
        <v>3.7425410298624888E-2</v>
      </c>
      <c r="AA780" s="13">
        <f t="shared" si="1078"/>
        <v>3.7746463290146873E-2</v>
      </c>
      <c r="AB780" s="13">
        <f t="shared" si="1079"/>
        <v>1.9035135213557788E-2</v>
      </c>
      <c r="AC780" s="13">
        <f t="shared" si="1080"/>
        <v>5.3313227556483415E-4</v>
      </c>
      <c r="AD780" s="13">
        <f t="shared" si="1081"/>
        <v>4.1941387811731479E-3</v>
      </c>
      <c r="AE780" s="13">
        <f t="shared" si="1082"/>
        <v>5.5429843435484951E-3</v>
      </c>
      <c r="AF780" s="13">
        <f t="shared" si="1083"/>
        <v>3.6628110126853877E-3</v>
      </c>
      <c r="AG780" s="13">
        <f t="shared" si="1084"/>
        <v>1.6135934102315013E-3</v>
      </c>
      <c r="AH780" s="13">
        <f t="shared" si="1085"/>
        <v>1.2365379053940771E-2</v>
      </c>
      <c r="AI780" s="13">
        <f t="shared" si="1086"/>
        <v>1.2471455163858981E-2</v>
      </c>
      <c r="AJ780" s="13">
        <f t="shared" si="1087"/>
        <v>6.2892206225807559E-3</v>
      </c>
      <c r="AK780" s="13">
        <f t="shared" si="1088"/>
        <v>2.114390850669372E-3</v>
      </c>
      <c r="AL780" s="13">
        <f t="shared" si="1089"/>
        <v>2.84253301403928E-5</v>
      </c>
      <c r="AM780" s="13">
        <f t="shared" si="1090"/>
        <v>8.4602362017738807E-4</v>
      </c>
      <c r="AN780" s="13">
        <f t="shared" si="1091"/>
        <v>1.1181069405633202E-3</v>
      </c>
      <c r="AO780" s="13">
        <f t="shared" si="1092"/>
        <v>7.3884646995656166E-4</v>
      </c>
      <c r="AP780" s="13">
        <f t="shared" si="1093"/>
        <v>3.2548711657952989E-4</v>
      </c>
      <c r="AQ780" s="13">
        <f t="shared" si="1094"/>
        <v>1.0754114762044382E-4</v>
      </c>
      <c r="AR780" s="13">
        <f t="shared" si="1095"/>
        <v>3.2684232007632527E-3</v>
      </c>
      <c r="AS780" s="13">
        <f t="shared" si="1096"/>
        <v>3.2964612914025281E-3</v>
      </c>
      <c r="AT780" s="13">
        <f t="shared" si="1097"/>
        <v>1.662369953067523E-3</v>
      </c>
      <c r="AU780" s="13">
        <f t="shared" si="1098"/>
        <v>5.5887685138183605E-4</v>
      </c>
      <c r="AV780" s="13">
        <f t="shared" si="1099"/>
        <v>1.4091779078753648E-4</v>
      </c>
      <c r="AW780" s="13">
        <f t="shared" si="1100"/>
        <v>1.0524793108779702E-6</v>
      </c>
      <c r="AX780" s="13">
        <f t="shared" si="1101"/>
        <v>1.4221353561128625E-4</v>
      </c>
      <c r="AY780" s="13">
        <f t="shared" si="1102"/>
        <v>1.879497657236662E-4</v>
      </c>
      <c r="AZ780" s="13">
        <f t="shared" si="1103"/>
        <v>1.2419744113575633E-4</v>
      </c>
      <c r="BA780" s="13">
        <f t="shared" si="1104"/>
        <v>5.471321667708566E-5</v>
      </c>
      <c r="BB780" s="13">
        <f t="shared" si="1105"/>
        <v>1.8077281132637742E-5</v>
      </c>
      <c r="BC780" s="13">
        <f t="shared" si="1106"/>
        <v>4.7781960264132166E-6</v>
      </c>
      <c r="BD780" s="13">
        <f t="shared" si="1107"/>
        <v>7.1992605137615015E-4</v>
      </c>
      <c r="BE780" s="13">
        <f t="shared" si="1108"/>
        <v>7.2610191987364041E-4</v>
      </c>
      <c r="BF780" s="13">
        <f t="shared" si="1109"/>
        <v>3.661653839560254E-4</v>
      </c>
      <c r="BG780" s="13">
        <f t="shared" si="1110"/>
        <v>1.2310217499585203E-4</v>
      </c>
      <c r="BH780" s="13">
        <f t="shared" si="1111"/>
        <v>3.1039551018555544E-5</v>
      </c>
      <c r="BI780" s="13">
        <f t="shared" si="1112"/>
        <v>6.2611646136453829E-6</v>
      </c>
      <c r="BJ780" s="14">
        <f t="shared" si="1113"/>
        <v>0.28480421260454891</v>
      </c>
      <c r="BK780" s="14">
        <f t="shared" si="1114"/>
        <v>0.27730224485718852</v>
      </c>
      <c r="BL780" s="14">
        <f t="shared" si="1115"/>
        <v>0.40012273156251321</v>
      </c>
      <c r="BM780" s="14">
        <f t="shared" si="1116"/>
        <v>0.41141622238033509</v>
      </c>
      <c r="BN780" s="14">
        <f t="shared" si="1117"/>
        <v>0.58805147965612758</v>
      </c>
    </row>
    <row r="781" spans="1:66" x14ac:dyDescent="0.25">
      <c r="A781" t="s">
        <v>290</v>
      </c>
      <c r="B781" t="s">
        <v>317</v>
      </c>
      <c r="C781" t="s">
        <v>292</v>
      </c>
      <c r="D781" s="11">
        <v>44325</v>
      </c>
      <c r="E781" s="10">
        <f>VLOOKUP(A781,home!$A$2:$E$405,3,FALSE)</f>
        <v>1.5758000000000001</v>
      </c>
      <c r="F781" s="10">
        <f>VLOOKUP(B781,home!$B$2:$E$405,3,FALSE)</f>
        <v>0.92310000000000003</v>
      </c>
      <c r="G781" s="10">
        <f>VLOOKUP(C781,away!$B$2:$E$405,4,FALSE)</f>
        <v>0.84609999999999996</v>
      </c>
      <c r="H781" s="10">
        <f>VLOOKUP(A781,away!$A$2:$E$405,3,FALSE)</f>
        <v>1.1246</v>
      </c>
      <c r="I781" s="10">
        <f>VLOOKUP(C781,away!$B$2:$E$405,3,FALSE)</f>
        <v>0.51870000000000005</v>
      </c>
      <c r="J781" s="10">
        <f>VLOOKUP(B781,home!$B$2:$E$405,4,FALSE)</f>
        <v>1.0508999999999999</v>
      </c>
      <c r="K781" s="12">
        <f t="shared" si="1062"/>
        <v>1.230754811178</v>
      </c>
      <c r="L781" s="12">
        <f t="shared" si="1063"/>
        <v>0.61302151801800009</v>
      </c>
      <c r="M781" s="13">
        <f t="shared" si="1064"/>
        <v>0.15821881022059198</v>
      </c>
      <c r="N781" s="13">
        <f t="shared" si="1065"/>
        <v>0.19472856189785251</v>
      </c>
      <c r="O781" s="13">
        <f t="shared" si="1066"/>
        <v>9.6991535220429165E-2</v>
      </c>
      <c r="P781" s="13">
        <f t="shared" si="1067"/>
        <v>0.11937279861608364</v>
      </c>
      <c r="Q781" s="13">
        <f t="shared" si="1068"/>
        <v>0.11983155721477745</v>
      </c>
      <c r="R781" s="13">
        <f t="shared" si="1069"/>
        <v>2.9728949077861902E-2</v>
      </c>
      <c r="S781" s="13">
        <f t="shared" si="1070"/>
        <v>2.2516072882814306E-2</v>
      </c>
      <c r="T781" s="13">
        <f t="shared" si="1071"/>
        <v>7.3459323110263708E-2</v>
      </c>
      <c r="U781" s="13">
        <f t="shared" si="1072"/>
        <v>3.6589047108844308E-2</v>
      </c>
      <c r="V781" s="13">
        <f t="shared" si="1073"/>
        <v>1.8875453628061441E-3</v>
      </c>
      <c r="W781" s="13">
        <f t="shared" si="1074"/>
        <v>4.916108852434637E-2</v>
      </c>
      <c r="X781" s="13">
        <f t="shared" si="1075"/>
        <v>3.0136805114612097E-2</v>
      </c>
      <c r="Y781" s="13">
        <f t="shared" si="1076"/>
        <v>9.2372550097860676E-3</v>
      </c>
      <c r="Z781" s="13">
        <f t="shared" si="1077"/>
        <v>6.0748284975969107E-3</v>
      </c>
      <c r="AA781" s="13">
        <f t="shared" si="1078"/>
        <v>7.4766244004986189E-3</v>
      </c>
      <c r="AB781" s="13">
        <f t="shared" si="1079"/>
        <v>4.6009457261422517E-3</v>
      </c>
      <c r="AC781" s="13">
        <f t="shared" si="1080"/>
        <v>8.900710515979115E-5</v>
      </c>
      <c r="AD781" s="13">
        <f t="shared" si="1081"/>
        <v>1.5126311556021715E-2</v>
      </c>
      <c r="AE781" s="13">
        <f t="shared" si="1082"/>
        <v>9.2727544720856495E-3</v>
      </c>
      <c r="AF781" s="13">
        <f t="shared" si="1083"/>
        <v>2.8421990113430716E-3</v>
      </c>
      <c r="AG781" s="13">
        <f t="shared" si="1084"/>
        <v>5.8077638414759641E-4</v>
      </c>
      <c r="AH781" s="13">
        <f t="shared" si="1085"/>
        <v>9.3100014682396593E-4</v>
      </c>
      <c r="AI781" s="13">
        <f t="shared" si="1086"/>
        <v>1.1458329099110205E-3</v>
      </c>
      <c r="AJ781" s="13">
        <f t="shared" si="1087"/>
        <v>7.0511968333953809E-4</v>
      </c>
      <c r="AK781" s="13">
        <f t="shared" si="1088"/>
        <v>2.8927648090881471E-4</v>
      </c>
      <c r="AL781" s="13">
        <f t="shared" si="1089"/>
        <v>2.6861603180624853E-6</v>
      </c>
      <c r="AM781" s="13">
        <f t="shared" si="1090"/>
        <v>3.7233561445902219E-3</v>
      </c>
      <c r="AN781" s="13">
        <f t="shared" si="1091"/>
        <v>2.2824974358783461E-3</v>
      </c>
      <c r="AO781" s="13">
        <f t="shared" si="1092"/>
        <v>6.9961002150716826E-4</v>
      </c>
      <c r="AP781" s="13">
        <f t="shared" si="1093"/>
        <v>1.4295866580164336E-4</v>
      </c>
      <c r="AQ781" s="13">
        <f t="shared" si="1094"/>
        <v>2.1909184580887836E-5</v>
      </c>
      <c r="AR781" s="13">
        <f t="shared" si="1095"/>
        <v>1.1414462465620175E-4</v>
      </c>
      <c r="AS781" s="13">
        <f t="shared" si="1096"/>
        <v>1.4048404596572726E-4</v>
      </c>
      <c r="AT781" s="13">
        <f t="shared" si="1097"/>
        <v>8.645070773303506E-5</v>
      </c>
      <c r="AU781" s="13">
        <f t="shared" si="1098"/>
        <v>3.5466541490725335E-5</v>
      </c>
      <c r="AV781" s="13">
        <f t="shared" si="1099"/>
        <v>1.0912654143888591E-5</v>
      </c>
      <c r="AW781" s="13">
        <f t="shared" si="1100"/>
        <v>5.6295890034876437E-8</v>
      </c>
      <c r="AX781" s="13">
        <f t="shared" si="1101"/>
        <v>7.6375641478059592E-4</v>
      </c>
      <c r="AY781" s="13">
        <f t="shared" si="1102"/>
        <v>4.6819911678478625E-4</v>
      </c>
      <c r="AZ781" s="13">
        <f t="shared" si="1103"/>
        <v>1.435080666530483E-4</v>
      </c>
      <c r="BA781" s="13">
        <f t="shared" si="1104"/>
        <v>2.932451095582667E-5</v>
      </c>
      <c r="BB781" s="13">
        <f t="shared" si="1105"/>
        <v>4.4941390553190839E-6</v>
      </c>
      <c r="BC781" s="13">
        <f t="shared" si="1106"/>
        <v>5.510007891751373E-7</v>
      </c>
      <c r="BD781" s="13">
        <f t="shared" si="1107"/>
        <v>1.1662185180056603E-5</v>
      </c>
      <c r="BE781" s="13">
        <f t="shared" si="1108"/>
        <v>1.4353290519203436E-5</v>
      </c>
      <c r="BF781" s="13">
        <f t="shared" si="1109"/>
        <v>8.8326906813726002E-6</v>
      </c>
      <c r="BG781" s="13">
        <f t="shared" si="1110"/>
        <v>3.6236255172488037E-6</v>
      </c>
      <c r="BH781" s="13">
        <f t="shared" si="1111"/>
        <v>1.1149486348153335E-6</v>
      </c>
      <c r="BI781" s="13">
        <f t="shared" si="1112"/>
        <v>2.7444567930306301E-7</v>
      </c>
      <c r="BJ781" s="14">
        <f t="shared" si="1113"/>
        <v>0.51265679699661326</v>
      </c>
      <c r="BK781" s="14">
        <f t="shared" si="1114"/>
        <v>0.30255511946455876</v>
      </c>
      <c r="BL781" s="14">
        <f t="shared" si="1115"/>
        <v>0.17888565051496114</v>
      </c>
      <c r="BM781" s="14">
        <f t="shared" si="1116"/>
        <v>0.28083204040523863</v>
      </c>
      <c r="BN781" s="14">
        <f t="shared" si="1117"/>
        <v>0.71887221224759668</v>
      </c>
    </row>
    <row r="782" spans="1:66" x14ac:dyDescent="0.25">
      <c r="A782" t="s">
        <v>290</v>
      </c>
      <c r="B782" t="s">
        <v>309</v>
      </c>
      <c r="C782" t="s">
        <v>296</v>
      </c>
      <c r="D782" s="11">
        <v>44325</v>
      </c>
      <c r="E782" s="10">
        <f>VLOOKUP(A782,home!$A$2:$E$405,3,FALSE)</f>
        <v>1.5758000000000001</v>
      </c>
      <c r="F782" s="10">
        <f>VLOOKUP(B782,home!$B$2:$E$405,3,FALSE)</f>
        <v>1.1105</v>
      </c>
      <c r="G782" s="10">
        <f>VLOOKUP(C782,away!$B$2:$E$405,4,FALSE)</f>
        <v>0.84609999999999996</v>
      </c>
      <c r="H782" s="10">
        <f>VLOOKUP(A782,away!$A$2:$E$405,3,FALSE)</f>
        <v>1.1246</v>
      </c>
      <c r="I782" s="10">
        <f>VLOOKUP(C782,away!$B$2:$E$405,3,FALSE)</f>
        <v>0.59279999999999999</v>
      </c>
      <c r="J782" s="10">
        <f>VLOOKUP(B782,home!$B$2:$E$405,4,FALSE)</f>
        <v>0.66690000000000005</v>
      </c>
      <c r="K782" s="12">
        <f t="shared" si="1062"/>
        <v>1.4806123039900001</v>
      </c>
      <c r="L782" s="12">
        <f t="shared" si="1063"/>
        <v>0.44459747467200006</v>
      </c>
      <c r="M782" s="13">
        <f t="shared" si="1064"/>
        <v>0.14584515844469495</v>
      </c>
      <c r="N782" s="13">
        <f t="shared" si="1065"/>
        <v>0.21594013607058635</v>
      </c>
      <c r="O782" s="13">
        <f t="shared" si="1066"/>
        <v>6.4842389137649087E-2</v>
      </c>
      <c r="P782" s="13">
        <f t="shared" si="1067"/>
        <v>9.6006439177310762E-2</v>
      </c>
      <c r="Q782" s="13">
        <f t="shared" si="1068"/>
        <v>0.15986181119569257</v>
      </c>
      <c r="R782" s="13">
        <f t="shared" si="1069"/>
        <v>1.4414381231148956E-2</v>
      </c>
      <c r="S782" s="13">
        <f t="shared" si="1070"/>
        <v>1.5799695481495686E-2</v>
      </c>
      <c r="T782" s="13">
        <f t="shared" si="1071"/>
        <v>7.1074157554096976E-2</v>
      </c>
      <c r="U782" s="13">
        <f t="shared" si="1072"/>
        <v>2.1342110205241668E-2</v>
      </c>
      <c r="V782" s="13">
        <f t="shared" si="1073"/>
        <v>1.1556186783909911E-3</v>
      </c>
      <c r="W782" s="13">
        <f t="shared" si="1074"/>
        <v>7.8897788198156252E-2</v>
      </c>
      <c r="X782" s="13">
        <f t="shared" si="1075"/>
        <v>3.5077757390106601E-2</v>
      </c>
      <c r="Y782" s="13">
        <f t="shared" si="1076"/>
        <v>7.7977411763992411E-3</v>
      </c>
      <c r="Z782" s="13">
        <f t="shared" si="1077"/>
        <v>2.1361991647761008E-3</v>
      </c>
      <c r="AA782" s="13">
        <f t="shared" si="1078"/>
        <v>3.1628827671406558E-3</v>
      </c>
      <c r="AB782" s="13">
        <f t="shared" si="1079"/>
        <v>2.3415015705531973E-3</v>
      </c>
      <c r="AC782" s="13">
        <f t="shared" si="1080"/>
        <v>4.7544788057354525E-5</v>
      </c>
      <c r="AD782" s="13">
        <f t="shared" si="1081"/>
        <v>2.9204258990946801E-2</v>
      </c>
      <c r="AE782" s="13">
        <f t="shared" si="1082"/>
        <v>1.2984139797041999E-2</v>
      </c>
      <c r="AF782" s="13">
        <f t="shared" si="1083"/>
        <v>2.8863578822765439E-3</v>
      </c>
      <c r="AG782" s="13">
        <f t="shared" si="1084"/>
        <v>4.2775580848659119E-4</v>
      </c>
      <c r="AH782" s="13">
        <f t="shared" si="1085"/>
        <v>2.3743718851397248E-4</v>
      </c>
      <c r="AI782" s="13">
        <f t="shared" si="1086"/>
        <v>3.5155242273858072E-4</v>
      </c>
      <c r="AJ782" s="13">
        <f t="shared" si="1087"/>
        <v>2.6025642130211835E-4</v>
      </c>
      <c r="AK782" s="13">
        <f t="shared" si="1088"/>
        <v>1.284462865241072E-4</v>
      </c>
      <c r="AL782" s="13">
        <f t="shared" si="1089"/>
        <v>1.2519046505222053E-6</v>
      </c>
      <c r="AM782" s="13">
        <f t="shared" si="1090"/>
        <v>8.6480370381812749E-3</v>
      </c>
      <c r="AN782" s="13">
        <f t="shared" si="1091"/>
        <v>3.8448954280453176E-3</v>
      </c>
      <c r="AO782" s="13">
        <f t="shared" si="1092"/>
        <v>8.5471539884343346E-4</v>
      </c>
      <c r="AP782" s="13">
        <f t="shared" si="1093"/>
        <v>1.2666810262968727E-4</v>
      </c>
      <c r="AQ782" s="13">
        <f t="shared" si="1094"/>
        <v>1.4079079637663172E-5</v>
      </c>
      <c r="AR782" s="13">
        <f t="shared" si="1095"/>
        <v>2.1112794881306366E-5</v>
      </c>
      <c r="AS782" s="13">
        <f t="shared" si="1096"/>
        <v>3.1259863872879291E-5</v>
      </c>
      <c r="AT782" s="13">
        <f t="shared" si="1097"/>
        <v>2.3141869535618799E-5</v>
      </c>
      <c r="AU782" s="13">
        <f t="shared" si="1098"/>
        <v>1.1421378923922848E-5</v>
      </c>
      <c r="AV782" s="13">
        <f t="shared" si="1099"/>
        <v>4.2276585408230604E-6</v>
      </c>
      <c r="AW782" s="13">
        <f t="shared" si="1100"/>
        <v>2.2891650022659959E-8</v>
      </c>
      <c r="AX782" s="13">
        <f t="shared" si="1101"/>
        <v>2.1340650073487372E-3</v>
      </c>
      <c r="AY782" s="13">
        <f t="shared" si="1102"/>
        <v>9.4879991305313175E-4</v>
      </c>
      <c r="AZ782" s="13">
        <f t="shared" si="1103"/>
        <v>2.109170226562178E-4</v>
      </c>
      <c r="BA782" s="13">
        <f t="shared" si="1104"/>
        <v>3.125772521276382E-5</v>
      </c>
      <c r="BB782" s="13">
        <f t="shared" si="1105"/>
        <v>3.4742764233965246E-6</v>
      </c>
      <c r="BC782" s="13">
        <f t="shared" si="1106"/>
        <v>3.089309048309128E-7</v>
      </c>
      <c r="BD782" s="13">
        <f t="shared" si="1107"/>
        <v>1.5644492145827892E-6</v>
      </c>
      <c r="BE782" s="13">
        <f t="shared" si="1108"/>
        <v>2.3163427560787692E-6</v>
      </c>
      <c r="BF782" s="13">
        <f t="shared" si="1109"/>
        <v>1.7148027924541673E-6</v>
      </c>
      <c r="BG782" s="13">
        <f t="shared" si="1110"/>
        <v>8.4631937114135023E-7</v>
      </c>
      <c r="BH782" s="13">
        <f t="shared" si="1111"/>
        <v>3.132677185042407E-7</v>
      </c>
      <c r="BI782" s="13">
        <f t="shared" si="1112"/>
        <v>9.2765607692050841E-8</v>
      </c>
      <c r="BJ782" s="14">
        <f t="shared" si="1113"/>
        <v>0.63096912198672639</v>
      </c>
      <c r="BK782" s="14">
        <f t="shared" si="1114"/>
        <v>0.25980450838765334</v>
      </c>
      <c r="BL782" s="14">
        <f t="shared" si="1115"/>
        <v>0.10717896874402734</v>
      </c>
      <c r="BM782" s="14">
        <f t="shared" si="1116"/>
        <v>0.30222970600469745</v>
      </c>
      <c r="BN782" s="14">
        <f t="shared" si="1117"/>
        <v>0.69691031525708258</v>
      </c>
    </row>
    <row r="783" spans="1:66" x14ac:dyDescent="0.25">
      <c r="A783" t="s">
        <v>290</v>
      </c>
      <c r="B783" t="s">
        <v>298</v>
      </c>
      <c r="C783" t="s">
        <v>301</v>
      </c>
      <c r="D783" s="11">
        <v>44325</v>
      </c>
      <c r="E783" s="10">
        <f>VLOOKUP(A783,home!$A$2:$E$405,3,FALSE)</f>
        <v>1.5758000000000001</v>
      </c>
      <c r="F783" s="10">
        <f>VLOOKUP(B783,home!$B$2:$E$405,3,FALSE)</f>
        <v>0.42309999999999998</v>
      </c>
      <c r="G783" s="10">
        <f>VLOOKUP(C783,away!$B$2:$E$405,4,FALSE)</f>
        <v>0.57110000000000005</v>
      </c>
      <c r="H783" s="10">
        <f>VLOOKUP(A783,away!$A$2:$E$405,3,FALSE)</f>
        <v>1.1246</v>
      </c>
      <c r="I783" s="10">
        <f>VLOOKUP(C783,away!$B$2:$E$405,3,FALSE)</f>
        <v>0.62239999999999995</v>
      </c>
      <c r="J783" s="10">
        <f>VLOOKUP(B783,home!$B$2:$E$405,4,FALSE)</f>
        <v>1.0868</v>
      </c>
      <c r="K783" s="12">
        <f t="shared" si="1062"/>
        <v>0.38076435167800005</v>
      </c>
      <c r="L783" s="12">
        <f t="shared" si="1063"/>
        <v>0.76070679027199994</v>
      </c>
      <c r="M783" s="13">
        <f t="shared" si="1064"/>
        <v>0.31934886855279082</v>
      </c>
      <c r="N783" s="13">
        <f t="shared" si="1065"/>
        <v>0.12159666489360627</v>
      </c>
      <c r="O783" s="13">
        <f t="shared" si="1066"/>
        <v>0.24293085277378831</v>
      </c>
      <c r="P783" s="13">
        <f t="shared" si="1067"/>
        <v>9.2499408658995197E-2</v>
      </c>
      <c r="Q783" s="13">
        <f t="shared" si="1068"/>
        <v>2.3149837637210506E-2</v>
      </c>
      <c r="R783" s="13">
        <f t="shared" si="1069"/>
        <v>9.2399574635794138E-2</v>
      </c>
      <c r="S783" s="13">
        <f t="shared" si="1070"/>
        <v>6.6981140727365674E-3</v>
      </c>
      <c r="T783" s="13">
        <f t="shared" si="1071"/>
        <v>1.7610238684320344E-2</v>
      </c>
      <c r="U783" s="13">
        <f t="shared" si="1072"/>
        <v>3.5182464131521138E-2</v>
      </c>
      <c r="V783" s="13">
        <f t="shared" si="1073"/>
        <v>2.1556765860844361E-4</v>
      </c>
      <c r="W783" s="13">
        <f t="shared" si="1074"/>
        <v>2.9382109731278085E-3</v>
      </c>
      <c r="X783" s="13">
        <f t="shared" si="1075"/>
        <v>2.2351170385100246E-3</v>
      </c>
      <c r="Y783" s="13">
        <f t="shared" si="1076"/>
        <v>8.5013435412360935E-4</v>
      </c>
      <c r="Z783" s="13">
        <f t="shared" si="1077"/>
        <v>2.3429661281231026E-2</v>
      </c>
      <c r="AA783" s="13">
        <f t="shared" si="1078"/>
        <v>8.921179787783071E-3</v>
      </c>
      <c r="AB783" s="13">
        <f t="shared" si="1079"/>
        <v>1.6984336190490495E-3</v>
      </c>
      <c r="AC783" s="13">
        <f t="shared" si="1080"/>
        <v>3.9024486444964824E-6</v>
      </c>
      <c r="AD783" s="13">
        <f t="shared" si="1081"/>
        <v>2.7969149906904883E-4</v>
      </c>
      <c r="AE783" s="13">
        <f t="shared" si="1082"/>
        <v>2.127632225231802E-4</v>
      </c>
      <c r="AF783" s="13">
        <f t="shared" si="1083"/>
        <v>8.0925214046767847E-5</v>
      </c>
      <c r="AG783" s="13">
        <f t="shared" si="1084"/>
        <v>2.0520119943197115E-5</v>
      </c>
      <c r="AH783" s="13">
        <f t="shared" si="1085"/>
        <v>4.4557756076013515E-3</v>
      </c>
      <c r="AI783" s="13">
        <f t="shared" si="1086"/>
        <v>1.6966005104509755E-3</v>
      </c>
      <c r="AJ783" s="13">
        <f t="shared" si="1087"/>
        <v>3.230024967092148E-4</v>
      </c>
      <c r="AK783" s="13">
        <f t="shared" si="1088"/>
        <v>4.0995945416619845E-5</v>
      </c>
      <c r="AL783" s="13">
        <f t="shared" si="1089"/>
        <v>4.5213774336996033E-8</v>
      </c>
      <c r="AM783" s="13">
        <f t="shared" si="1090"/>
        <v>2.1299310462574883E-5</v>
      </c>
      <c r="AN783" s="13">
        <f t="shared" si="1091"/>
        <v>1.6202530096992165E-5</v>
      </c>
      <c r="AO783" s="13">
        <f t="shared" si="1092"/>
        <v>6.1626873321841929E-6</v>
      </c>
      <c r="AP783" s="13">
        <f t="shared" si="1093"/>
        <v>1.562666033305251E-6</v>
      </c>
      <c r="AQ783" s="13">
        <f t="shared" si="1094"/>
        <v>2.9718266561567887E-7</v>
      </c>
      <c r="AR783" s="13">
        <f t="shared" si="1095"/>
        <v>6.7790775212613898E-4</v>
      </c>
      <c r="AS783" s="13">
        <f t="shared" si="1096"/>
        <v>2.581231057357997E-4</v>
      </c>
      <c r="AT783" s="13">
        <f t="shared" si="1097"/>
        <v>4.9142038504301809E-5</v>
      </c>
      <c r="AU783" s="13">
        <f t="shared" si="1098"/>
        <v>6.2371788104085996E-6</v>
      </c>
      <c r="AV783" s="13">
        <f t="shared" si="1099"/>
        <v>5.9372383651124737E-7</v>
      </c>
      <c r="AW783" s="13">
        <f t="shared" si="1100"/>
        <v>3.6378252762029682E-10</v>
      </c>
      <c r="AX783" s="13">
        <f t="shared" si="1101"/>
        <v>1.3516696899117941E-6</v>
      </c>
      <c r="AY783" s="13">
        <f t="shared" si="1102"/>
        <v>1.0282243113207504E-6</v>
      </c>
      <c r="AZ783" s="13">
        <f t="shared" si="1103"/>
        <v>3.910886077722228E-7</v>
      </c>
      <c r="BA783" s="13">
        <f t="shared" si="1104"/>
        <v>9.916791984345094E-8</v>
      </c>
      <c r="BB783" s="13">
        <f t="shared" si="1105"/>
        <v>1.8859427500515631E-8</v>
      </c>
      <c r="BC783" s="13">
        <f t="shared" si="1106"/>
        <v>2.869298912056947E-9</v>
      </c>
      <c r="BD783" s="13">
        <f t="shared" si="1107"/>
        <v>8.5948171703396914E-5</v>
      </c>
      <c r="BE783" s="13">
        <f t="shared" si="1108"/>
        <v>3.2725999876553362E-5</v>
      </c>
      <c r="BF783" s="13">
        <f t="shared" si="1109"/>
        <v>6.2304470630050744E-6</v>
      </c>
      <c r="BG783" s="13">
        <f t="shared" si="1110"/>
        <v>7.9077737886974244E-7</v>
      </c>
      <c r="BH783" s="13">
        <f t="shared" si="1111"/>
        <v>7.5274958996741399E-8</v>
      </c>
      <c r="BI783" s="13">
        <f t="shared" si="1112"/>
        <v>5.7324041919964604E-9</v>
      </c>
      <c r="BJ783" s="14">
        <f t="shared" si="1113"/>
        <v>0.16902251989232672</v>
      </c>
      <c r="BK783" s="14">
        <f t="shared" si="1114"/>
        <v>0.41876693482986116</v>
      </c>
      <c r="BL783" s="14">
        <f t="shared" si="1115"/>
        <v>0.38876665971051194</v>
      </c>
      <c r="BM783" s="14">
        <f t="shared" si="1116"/>
        <v>0.10805954070121691</v>
      </c>
      <c r="BN783" s="14">
        <f t="shared" si="1117"/>
        <v>0.89192520715218526</v>
      </c>
    </row>
    <row r="784" spans="1:66" x14ac:dyDescent="0.25">
      <c r="A784" t="s">
        <v>290</v>
      </c>
      <c r="B784" t="s">
        <v>312</v>
      </c>
      <c r="C784" t="s">
        <v>299</v>
      </c>
      <c r="D784" s="11">
        <v>44325</v>
      </c>
      <c r="E784" s="10">
        <f>VLOOKUP(A784,home!$A$2:$E$405,3,FALSE)</f>
        <v>1.5758000000000001</v>
      </c>
      <c r="F784" s="10">
        <f>VLOOKUP(B784,home!$B$2:$E$405,3,FALSE)</f>
        <v>1.0577000000000001</v>
      </c>
      <c r="G784" s="10">
        <f>VLOOKUP(C784,away!$B$2:$E$405,4,FALSE)</f>
        <v>1.3221000000000001</v>
      </c>
      <c r="H784" s="10">
        <f>VLOOKUP(A784,away!$A$2:$E$405,3,FALSE)</f>
        <v>1.1246</v>
      </c>
      <c r="I784" s="10">
        <f>VLOOKUP(C784,away!$B$2:$E$405,3,FALSE)</f>
        <v>1.0374000000000001</v>
      </c>
      <c r="J784" s="10">
        <f>VLOOKUP(B784,home!$B$2:$E$405,4,FALSE)</f>
        <v>0.88919999999999999</v>
      </c>
      <c r="K784" s="12">
        <f t="shared" si="1062"/>
        <v>2.2035753508860001</v>
      </c>
      <c r="L784" s="12">
        <f t="shared" si="1063"/>
        <v>1.0373941075680002</v>
      </c>
      <c r="M784" s="13">
        <f t="shared" si="1064"/>
        <v>3.9125945727933299E-2</v>
      </c>
      <c r="N784" s="13">
        <f t="shared" si="1065"/>
        <v>8.6216969586177222E-2</v>
      </c>
      <c r="O784" s="13">
        <f t="shared" si="1066"/>
        <v>4.0589025551183378E-2</v>
      </c>
      <c r="P784" s="13">
        <f t="shared" si="1067"/>
        <v>8.9440976221069737E-2</v>
      </c>
      <c r="Q784" s="13">
        <f t="shared" si="1068"/>
        <v>9.499279450409405E-2</v>
      </c>
      <c r="R784" s="13">
        <f t="shared" si="1069"/>
        <v>2.1053407969362316E-2</v>
      </c>
      <c r="S784" s="13">
        <f t="shared" si="1070"/>
        <v>5.1114983155964466E-2</v>
      </c>
      <c r="T784" s="13">
        <f t="shared" si="1071"/>
        <v>9.8544965279965091E-2</v>
      </c>
      <c r="U784" s="13">
        <f t="shared" si="1072"/>
        <v>4.6392770853433678E-2</v>
      </c>
      <c r="V784" s="13">
        <f t="shared" si="1073"/>
        <v>1.2983069895424231E-2</v>
      </c>
      <c r="W784" s="13">
        <f t="shared" si="1074"/>
        <v>6.9774593493666909E-2</v>
      </c>
      <c r="X784" s="13">
        <f t="shared" si="1075"/>
        <v>7.238375214828259E-2</v>
      </c>
      <c r="Y784" s="13">
        <f t="shared" si="1076"/>
        <v>3.7545238981145458E-2</v>
      </c>
      <c r="Z784" s="13">
        <f t="shared" si="1077"/>
        <v>7.2802271238805493E-3</v>
      </c>
      <c r="AA784" s="13">
        <f t="shared" si="1078"/>
        <v>1.6042529039034858E-2</v>
      </c>
      <c r="AB784" s="13">
        <f t="shared" si="1079"/>
        <v>1.7675460778145042E-2</v>
      </c>
      <c r="AC784" s="13">
        <f t="shared" si="1080"/>
        <v>1.8549367053447548E-3</v>
      </c>
      <c r="AD784" s="13">
        <f t="shared" si="1081"/>
        <v>3.8438393585183764E-2</v>
      </c>
      <c r="AE784" s="13">
        <f t="shared" si="1082"/>
        <v>3.9875763009649255E-2</v>
      </c>
      <c r="AF784" s="13">
        <f t="shared" si="1083"/>
        <v>2.0683440790494081E-2</v>
      </c>
      <c r="AG784" s="13">
        <f t="shared" si="1084"/>
        <v>7.1522932000967271E-3</v>
      </c>
      <c r="AH784" s="13">
        <f t="shared" si="1085"/>
        <v>1.8881161800176024E-3</v>
      </c>
      <c r="AI784" s="13">
        <f t="shared" si="1086"/>
        <v>4.1606062738958225E-3</v>
      </c>
      <c r="AJ784" s="13">
        <f t="shared" si="1087"/>
        <v>4.5841047149492407E-3</v>
      </c>
      <c r="AK784" s="13">
        <f t="shared" si="1088"/>
        <v>3.3671400519141468E-3</v>
      </c>
      <c r="AL784" s="13">
        <f t="shared" si="1089"/>
        <v>1.69613637873942E-4</v>
      </c>
      <c r="AM784" s="13">
        <f t="shared" si="1090"/>
        <v>1.6940379326393095E-2</v>
      </c>
      <c r="AN784" s="13">
        <f t="shared" si="1091"/>
        <v>1.7573849693166964E-2</v>
      </c>
      <c r="AO784" s="13">
        <f t="shared" si="1092"/>
        <v>9.1155040594885581E-3</v>
      </c>
      <c r="AP784" s="13">
        <f t="shared" si="1093"/>
        <v>3.1521233996085391E-3</v>
      </c>
      <c r="AQ784" s="13">
        <f t="shared" si="1094"/>
        <v>8.174985602702776E-4</v>
      </c>
      <c r="AR784" s="13">
        <f t="shared" si="1095"/>
        <v>3.9174411991081258E-4</v>
      </c>
      <c r="AS784" s="13">
        <f t="shared" si="1096"/>
        <v>8.6323768648999613E-4</v>
      </c>
      <c r="AT784" s="13">
        <f t="shared" si="1097"/>
        <v>9.5110464395260622E-4</v>
      </c>
      <c r="AU784" s="13">
        <f t="shared" si="1098"/>
        <v>6.9861024984238951E-4</v>
      </c>
      <c r="AV784" s="13">
        <f t="shared" si="1099"/>
        <v>3.8486008160724982E-4</v>
      </c>
      <c r="AW784" s="13">
        <f t="shared" si="1100"/>
        <v>1.0770353327787448E-5</v>
      </c>
      <c r="AX784" s="13">
        <f t="shared" si="1101"/>
        <v>6.2215670530497754E-3</v>
      </c>
      <c r="AY784" s="13">
        <f t="shared" si="1102"/>
        <v>6.4542170006730449E-3</v>
      </c>
      <c r="AZ784" s="13">
        <f t="shared" si="1103"/>
        <v>3.3477833427317137E-3</v>
      </c>
      <c r="BA784" s="13">
        <f t="shared" si="1104"/>
        <v>1.1576569043880611E-3</v>
      </c>
      <c r="BB784" s="13">
        <f t="shared" si="1105"/>
        <v>3.0023661279939652E-4</v>
      </c>
      <c r="BC784" s="13">
        <f t="shared" si="1106"/>
        <v>6.2292738598853864E-5</v>
      </c>
      <c r="BD784" s="13">
        <f t="shared" si="1107"/>
        <v>6.7732173611648151E-5</v>
      </c>
      <c r="BE784" s="13">
        <f t="shared" si="1108"/>
        <v>1.4925294823255904E-4</v>
      </c>
      <c r="BF784" s="13">
        <f t="shared" si="1109"/>
        <v>1.6444505888616568E-4</v>
      </c>
      <c r="BG784" s="13">
        <f t="shared" si="1110"/>
        <v>1.2078902611218382E-4</v>
      </c>
      <c r="BH784" s="13">
        <f t="shared" si="1111"/>
        <v>6.6541930149583412E-5</v>
      </c>
      <c r="BI784" s="13">
        <f t="shared" si="1112"/>
        <v>2.9326031415599987E-5</v>
      </c>
      <c r="BJ784" s="14">
        <f t="shared" si="1113"/>
        <v>0.63075131326992351</v>
      </c>
      <c r="BK784" s="14">
        <f t="shared" si="1114"/>
        <v>0.20114374234428348</v>
      </c>
      <c r="BL784" s="14">
        <f t="shared" si="1115"/>
        <v>0.15964080536214686</v>
      </c>
      <c r="BM784" s="14">
        <f t="shared" si="1116"/>
        <v>0.62095352189306907</v>
      </c>
      <c r="BN784" s="14">
        <f t="shared" si="1117"/>
        <v>0.37141911955981999</v>
      </c>
    </row>
    <row r="785" spans="1:66" x14ac:dyDescent="0.25">
      <c r="A785" t="s">
        <v>290</v>
      </c>
      <c r="B785" t="s">
        <v>313</v>
      </c>
      <c r="C785" t="s">
        <v>295</v>
      </c>
      <c r="D785" s="11">
        <v>44325</v>
      </c>
      <c r="E785" s="10">
        <f>VLOOKUP(A785,home!$A$2:$E$405,3,FALSE)</f>
        <v>1.5758000000000001</v>
      </c>
      <c r="F785" s="10">
        <f>VLOOKUP(B785,home!$B$2:$E$405,3,FALSE)</f>
        <v>0.75</v>
      </c>
      <c r="G785" s="10">
        <f>VLOOKUP(C785,away!$B$2:$E$405,4,FALSE)</f>
        <v>0.63460000000000005</v>
      </c>
      <c r="H785" s="10">
        <f>VLOOKUP(A785,away!$A$2:$E$405,3,FALSE)</f>
        <v>1.1246</v>
      </c>
      <c r="I785" s="10">
        <f>VLOOKUP(C785,away!$B$2:$E$405,3,FALSE)</f>
        <v>1.0508999999999999</v>
      </c>
      <c r="J785" s="10">
        <f>VLOOKUP(B785,home!$B$2:$E$405,4,FALSE)</f>
        <v>1.2125999999999999</v>
      </c>
      <c r="K785" s="12">
        <f t="shared" si="1062"/>
        <v>0.75000201000000011</v>
      </c>
      <c r="L785" s="12">
        <f t="shared" si="1063"/>
        <v>1.4331017789639997</v>
      </c>
      <c r="M785" s="13">
        <f t="shared" si="1064"/>
        <v>0.11269121751540868</v>
      </c>
      <c r="N785" s="13">
        <f t="shared" si="1065"/>
        <v>8.451863964590374E-2</v>
      </c>
      <c r="O785" s="13">
        <f t="shared" si="1066"/>
        <v>0.16149798429495124</v>
      </c>
      <c r="P785" s="13">
        <f t="shared" si="1067"/>
        <v>0.12112381283216188</v>
      </c>
      <c r="Q785" s="13">
        <f t="shared" si="1068"/>
        <v>3.1694574808446743E-2</v>
      </c>
      <c r="R785" s="13">
        <f t="shared" si="1069"/>
        <v>0.11572152429609736</v>
      </c>
      <c r="S785" s="13">
        <f t="shared" si="1070"/>
        <v>3.2546853158709026E-2</v>
      </c>
      <c r="T785" s="13">
        <f t="shared" si="1071"/>
        <v>4.5421551541492598E-2</v>
      </c>
      <c r="U785" s="13">
        <f t="shared" si="1072"/>
        <v>8.6791375822336869E-2</v>
      </c>
      <c r="V785" s="13">
        <f t="shared" si="1073"/>
        <v>3.886923180378372E-3</v>
      </c>
      <c r="W785" s="13">
        <f t="shared" si="1074"/>
        <v>7.9236649374768101E-3</v>
      </c>
      <c r="X785" s="13">
        <f t="shared" si="1075"/>
        <v>1.1355418317812685E-2</v>
      </c>
      <c r="Y785" s="13">
        <f t="shared" si="1076"/>
        <v>8.1367350960688742E-3</v>
      </c>
      <c r="Z785" s="13">
        <f t="shared" si="1077"/>
        <v>5.5280240777720951E-2</v>
      </c>
      <c r="AA785" s="13">
        <f t="shared" si="1078"/>
        <v>4.1460291696574683E-2</v>
      </c>
      <c r="AB785" s="13">
        <f t="shared" si="1079"/>
        <v>1.554765105380866E-2</v>
      </c>
      <c r="AC785" s="13">
        <f t="shared" si="1080"/>
        <v>2.611111618618191E-4</v>
      </c>
      <c r="AD785" s="13">
        <f t="shared" si="1081"/>
        <v>1.4856911574185328E-3</v>
      </c>
      <c r="AE785" s="13">
        <f t="shared" si="1082"/>
        <v>2.129146640687583E-3</v>
      </c>
      <c r="AF785" s="13">
        <f t="shared" si="1083"/>
        <v>1.5256419192222997E-3</v>
      </c>
      <c r="AG785" s="13">
        <f t="shared" si="1084"/>
        <v>7.2880004949984285E-4</v>
      </c>
      <c r="AH785" s="13">
        <f t="shared" si="1085"/>
        <v>1.9805552850027542E-2</v>
      </c>
      <c r="AI785" s="13">
        <f t="shared" si="1086"/>
        <v>1.4854204446681887E-2</v>
      </c>
      <c r="AJ785" s="13">
        <f t="shared" si="1087"/>
        <v>5.5703415959811762E-3</v>
      </c>
      <c r="AK785" s="13">
        <f t="shared" si="1088"/>
        <v>1.3925891311241637E-3</v>
      </c>
      <c r="AL785" s="13">
        <f t="shared" si="1089"/>
        <v>1.1225996202735072E-5</v>
      </c>
      <c r="AM785" s="13">
        <f t="shared" si="1090"/>
        <v>2.228542708606253E-4</v>
      </c>
      <c r="AN785" s="13">
        <f t="shared" si="1091"/>
        <v>3.1937285202008714E-4</v>
      </c>
      <c r="AO785" s="13">
        <f t="shared" si="1092"/>
        <v>2.288469011913966E-4</v>
      </c>
      <c r="AP785" s="13">
        <f t="shared" si="1093"/>
        <v>1.0932030040259637E-4</v>
      </c>
      <c r="AQ785" s="13">
        <f t="shared" si="1094"/>
        <v>3.9166779245959945E-5</v>
      </c>
      <c r="AR785" s="13">
        <f t="shared" si="1095"/>
        <v>5.6766746045479868E-3</v>
      </c>
      <c r="AS785" s="13">
        <f t="shared" si="1096"/>
        <v>4.2575173635269461E-3</v>
      </c>
      <c r="AT785" s="13">
        <f t="shared" si="1097"/>
        <v>1.596573290127555E-3</v>
      </c>
      <c r="AU785" s="13">
        <f t="shared" si="1098"/>
        <v>3.9914439223599324E-4</v>
      </c>
      <c r="AV785" s="13">
        <f t="shared" si="1099"/>
        <v>7.4839774114305826E-5</v>
      </c>
      <c r="AW785" s="13">
        <f t="shared" si="1100"/>
        <v>3.3516746342936874E-7</v>
      </c>
      <c r="AX785" s="13">
        <f t="shared" si="1101"/>
        <v>2.7856858513758896E-5</v>
      </c>
      <c r="AY785" s="13">
        <f t="shared" si="1102"/>
        <v>3.9921713492416312E-5</v>
      </c>
      <c r="AZ785" s="13">
        <f t="shared" si="1103"/>
        <v>2.8605939312636466E-5</v>
      </c>
      <c r="BA785" s="13">
        <f t="shared" si="1104"/>
        <v>1.3665074172625179E-5</v>
      </c>
      <c r="BB785" s="13">
        <f t="shared" si="1105"/>
        <v>4.8958605266160396E-6</v>
      </c>
      <c r="BC785" s="13">
        <f t="shared" si="1106"/>
        <v>1.4032532860506118E-6</v>
      </c>
      <c r="BD785" s="13">
        <f t="shared" si="1107"/>
        <v>1.3558754123962481E-3</v>
      </c>
      <c r="BE785" s="13">
        <f t="shared" si="1108"/>
        <v>1.0169092846067651E-3</v>
      </c>
      <c r="BF785" s="13">
        <f t="shared" si="1109"/>
        <v>3.8134200372136795E-4</v>
      </c>
      <c r="BG785" s="13">
        <f t="shared" si="1110"/>
        <v>9.5335756429484514E-5</v>
      </c>
      <c r="BH785" s="13">
        <f t="shared" si="1111"/>
        <v>1.787550223674595E-5</v>
      </c>
      <c r="BI785" s="13">
        <f t="shared" si="1112"/>
        <v>2.6813325214637931E-6</v>
      </c>
      <c r="BJ785" s="14">
        <f t="shared" si="1113"/>
        <v>0.19595577391705452</v>
      </c>
      <c r="BK785" s="14">
        <f t="shared" si="1114"/>
        <v>0.27056106555821496</v>
      </c>
      <c r="BL785" s="14">
        <f t="shared" si="1115"/>
        <v>0.47751628390404849</v>
      </c>
      <c r="BM785" s="14">
        <f t="shared" si="1116"/>
        <v>0.37202602421804026</v>
      </c>
      <c r="BN785" s="14">
        <f t="shared" si="1117"/>
        <v>0.62724775339296968</v>
      </c>
    </row>
    <row r="786" spans="1:66" x14ac:dyDescent="0.25">
      <c r="A786" t="s">
        <v>338</v>
      </c>
      <c r="B786" t="s">
        <v>90</v>
      </c>
      <c r="C786" t="s">
        <v>84</v>
      </c>
      <c r="D786" s="11">
        <v>44356</v>
      </c>
      <c r="E786" s="10">
        <f>VLOOKUP(A786,home!$A$2:$E$405,3,FALSE)</f>
        <v>1.3308</v>
      </c>
      <c r="F786" s="10">
        <f>VLOOKUP(B786,home!$B$2:$E$405,3,FALSE)</f>
        <v>1.3775999999999999</v>
      </c>
      <c r="G786" s="10">
        <f>VLOOKUP(C786,away!$B$2:$E$405,4,FALSE)</f>
        <v>0.75139999999999996</v>
      </c>
      <c r="H786" s="10">
        <f>VLOOKUP(A786,away!$A$2:$E$405,3,FALSE)</f>
        <v>0.86150000000000004</v>
      </c>
      <c r="I786" s="10">
        <f>VLOOKUP(C786,away!$B$2:$E$405,3,FALSE)</f>
        <v>1.1608000000000001</v>
      </c>
      <c r="J786" s="10">
        <f>VLOOKUP(B786,home!$B$2:$E$405,4,FALSE)</f>
        <v>0.77380000000000004</v>
      </c>
      <c r="K786" s="12">
        <f t="shared" si="1062"/>
        <v>1.3775491941119999</v>
      </c>
      <c r="L786" s="12">
        <f t="shared" si="1063"/>
        <v>0.77382259496000017</v>
      </c>
      <c r="M786" s="13">
        <f t="shared" si="1064"/>
        <v>0.11632447562895347</v>
      </c>
      <c r="N786" s="13">
        <f t="shared" si="1065"/>
        <v>0.16024268765816582</v>
      </c>
      <c r="O786" s="13">
        <f t="shared" si="1066"/>
        <v>9.0014507588558071E-2</v>
      </c>
      <c r="P786" s="13">
        <f t="shared" si="1067"/>
        <v>0.12399941238700667</v>
      </c>
      <c r="Q786" s="13">
        <f t="shared" si="1068"/>
        <v>0.11037109262292365</v>
      </c>
      <c r="R786" s="13">
        <f t="shared" si="1069"/>
        <v>3.4827629923112308E-2</v>
      </c>
      <c r="S786" s="13">
        <f t="shared" si="1070"/>
        <v>3.3045182858524431E-2</v>
      </c>
      <c r="T786" s="13">
        <f t="shared" si="1071"/>
        <v>8.5407645302041313E-2</v>
      </c>
      <c r="U786" s="13">
        <f t="shared" si="1072"/>
        <v>4.7976773533414334E-2</v>
      </c>
      <c r="V786" s="13">
        <f t="shared" si="1073"/>
        <v>3.9139400892040594E-3</v>
      </c>
      <c r="W786" s="13">
        <f t="shared" si="1074"/>
        <v>5.0680536565323113E-2</v>
      </c>
      <c r="X786" s="13">
        <f t="shared" si="1075"/>
        <v>3.9217744318943502E-2</v>
      </c>
      <c r="Y786" s="13">
        <f t="shared" si="1076"/>
        <v>1.5173788338681332E-2</v>
      </c>
      <c r="Z786" s="13">
        <f t="shared" si="1077"/>
        <v>8.9834689878031063E-3</v>
      </c>
      <c r="AA786" s="13">
        <f t="shared" si="1078"/>
        <v>1.2375170464478313E-2</v>
      </c>
      <c r="AB786" s="13">
        <f t="shared" si="1079"/>
        <v>8.5237030501703649E-3</v>
      </c>
      <c r="AC786" s="13">
        <f t="shared" si="1080"/>
        <v>2.6076104607131634E-4</v>
      </c>
      <c r="AD786" s="13">
        <f t="shared" si="1081"/>
        <v>1.7453733075681155E-2</v>
      </c>
      <c r="AE786" s="13">
        <f t="shared" si="1082"/>
        <v>1.3506093020362774E-2</v>
      </c>
      <c r="AF786" s="13">
        <f t="shared" si="1083"/>
        <v>5.2256599743941336E-3</v>
      </c>
      <c r="AG786" s="13">
        <f t="shared" si="1084"/>
        <v>1.3479112539214256E-3</v>
      </c>
      <c r="AH786" s="13">
        <f t="shared" si="1085"/>
        <v>1.7379028209711217E-3</v>
      </c>
      <c r="AI786" s="13">
        <f t="shared" si="1086"/>
        <v>2.39404663047374E-3</v>
      </c>
      <c r="AJ786" s="13">
        <f t="shared" si="1087"/>
        <v>1.6489585032378252E-3</v>
      </c>
      <c r="AK786" s="13">
        <f t="shared" si="1088"/>
        <v>7.5717381908646509E-4</v>
      </c>
      <c r="AL786" s="13">
        <f t="shared" si="1089"/>
        <v>1.1118628753385527E-5</v>
      </c>
      <c r="AM786" s="13">
        <f t="shared" si="1090"/>
        <v>4.8086751865301048E-3</v>
      </c>
      <c r="AN786" s="13">
        <f t="shared" si="1091"/>
        <v>3.7210615111604884E-3</v>
      </c>
      <c r="AO786" s="13">
        <f t="shared" si="1092"/>
        <v>1.4397207372859942E-3</v>
      </c>
      <c r="AP786" s="13">
        <f t="shared" si="1093"/>
        <v>3.7136281231479093E-4</v>
      </c>
      <c r="AQ786" s="13">
        <f t="shared" si="1094"/>
        <v>7.1842233774268763E-5</v>
      </c>
      <c r="AR786" s="13">
        <f t="shared" si="1095"/>
        <v>2.6896569414243567E-4</v>
      </c>
      <c r="AS786" s="13">
        <f t="shared" si="1096"/>
        <v>3.7051347520968692E-4</v>
      </c>
      <c r="AT786" s="13">
        <f t="shared" si="1097"/>
        <v>2.5520026959137041E-4</v>
      </c>
      <c r="AU786" s="13">
        <f t="shared" si="1098"/>
        <v>1.1718364190425245E-4</v>
      </c>
      <c r="AV786" s="13">
        <f t="shared" si="1099"/>
        <v>4.0356557867078044E-5</v>
      </c>
      <c r="AW786" s="13">
        <f t="shared" si="1100"/>
        <v>3.2922837044936083E-7</v>
      </c>
      <c r="AX786" s="13">
        <f t="shared" si="1101"/>
        <v>1.1040311046584873E-3</v>
      </c>
      <c r="AY786" s="13">
        <f t="shared" si="1102"/>
        <v>8.5432421432338613E-4</v>
      </c>
      <c r="AZ786" s="13">
        <f t="shared" si="1103"/>
        <v>3.3054769023244292E-4</v>
      </c>
      <c r="BA786" s="13">
        <f t="shared" si="1104"/>
        <v>8.5261757137901104E-5</v>
      </c>
      <c r="BB786" s="13">
        <f t="shared" si="1105"/>
        <v>1.6494368539824988E-5</v>
      </c>
      <c r="BC786" s="13">
        <f t="shared" si="1106"/>
        <v>2.552743013142793E-6</v>
      </c>
      <c r="BD786" s="13">
        <f t="shared" si="1107"/>
        <v>3.4688621899419532E-5</v>
      </c>
      <c r="BE786" s="13">
        <f t="shared" si="1108"/>
        <v>4.7785283142401253E-5</v>
      </c>
      <c r="BF786" s="13">
        <f t="shared" si="1109"/>
        <v>3.2913289141614299E-5</v>
      </c>
      <c r="BG786" s="13">
        <f t="shared" si="1110"/>
        <v>1.5113224977535334E-5</v>
      </c>
      <c r="BH786" s="13">
        <f t="shared" si="1111"/>
        <v>5.2048027220592881E-6</v>
      </c>
      <c r="BI786" s="13">
        <f t="shared" si="1112"/>
        <v>1.4339743590569429E-6</v>
      </c>
      <c r="BJ786" s="14">
        <f t="shared" si="1113"/>
        <v>0.51143276648940905</v>
      </c>
      <c r="BK786" s="14">
        <f t="shared" si="1114"/>
        <v>0.27840921485283671</v>
      </c>
      <c r="BL786" s="14">
        <f t="shared" si="1115"/>
        <v>0.20144522516845945</v>
      </c>
      <c r="BM786" s="14">
        <f t="shared" si="1116"/>
        <v>0.36363687470383549</v>
      </c>
      <c r="BN786" s="14">
        <f t="shared" si="1117"/>
        <v>0.63577980580871996</v>
      </c>
    </row>
    <row r="787" spans="1:66" x14ac:dyDescent="0.25">
      <c r="A787" t="s">
        <v>338</v>
      </c>
      <c r="B787" t="s">
        <v>80</v>
      </c>
      <c r="C787" t="s">
        <v>72</v>
      </c>
      <c r="D787" s="11">
        <v>44356</v>
      </c>
      <c r="E787" s="10">
        <f>VLOOKUP(A787,home!$A$2:$E$405,3,FALSE)</f>
        <v>1.3308</v>
      </c>
      <c r="F787" s="10">
        <f>VLOOKUP(B787,home!$B$2:$E$405,3,FALSE)</f>
        <v>1.2022999999999999</v>
      </c>
      <c r="G787" s="10">
        <f>VLOOKUP(C787,away!$B$2:$E$405,4,FALSE)</f>
        <v>0.501</v>
      </c>
      <c r="H787" s="10">
        <f>VLOOKUP(A787,away!$A$2:$E$405,3,FALSE)</f>
        <v>0.86150000000000004</v>
      </c>
      <c r="I787" s="10">
        <f>VLOOKUP(C787,away!$B$2:$E$405,3,FALSE)</f>
        <v>0.58040000000000003</v>
      </c>
      <c r="J787" s="10">
        <f>VLOOKUP(B787,home!$B$2:$E$405,4,FALSE)</f>
        <v>0.46429999999999999</v>
      </c>
      <c r="K787" s="12">
        <f t="shared" si="1062"/>
        <v>0.80161044083999988</v>
      </c>
      <c r="L787" s="12">
        <f t="shared" si="1063"/>
        <v>0.23215677878000004</v>
      </c>
      <c r="M787" s="13">
        <f t="shared" si="1064"/>
        <v>0.35566456707596472</v>
      </c>
      <c r="N787" s="13">
        <f t="shared" si="1065"/>
        <v>0.28510443040493183</v>
      </c>
      <c r="O787" s="13">
        <f t="shared" si="1066"/>
        <v>8.2569940218539237E-2</v>
      </c>
      <c r="P787" s="13">
        <f t="shared" si="1067"/>
        <v>6.6188926178715676E-2</v>
      </c>
      <c r="Q787" s="13">
        <f t="shared" si="1068"/>
        <v>0.11427134407116719</v>
      </c>
      <c r="R787" s="13">
        <f t="shared" si="1069"/>
        <v>9.5845856725966221E-3</v>
      </c>
      <c r="S787" s="13">
        <f t="shared" si="1070"/>
        <v>3.0794281706980954E-3</v>
      </c>
      <c r="T787" s="13">
        <f t="shared" si="1071"/>
        <v>2.6528867146423236E-2</v>
      </c>
      <c r="U787" s="13">
        <f t="shared" si="1072"/>
        <v>7.6831039462789252E-3</v>
      </c>
      <c r="V787" s="13">
        <f t="shared" si="1073"/>
        <v>6.3675491126277955E-5</v>
      </c>
      <c r="W787" s="13">
        <f t="shared" si="1074"/>
        <v>3.0533700832089221E-2</v>
      </c>
      <c r="X787" s="13">
        <f t="shared" si="1075"/>
        <v>7.088605629410041E-3</v>
      </c>
      <c r="Y787" s="13">
        <f t="shared" si="1076"/>
        <v>8.2283392448280501E-4</v>
      </c>
      <c r="Z787" s="13">
        <f t="shared" si="1077"/>
        <v>7.4170884523032409E-4</v>
      </c>
      <c r="AA787" s="13">
        <f t="shared" si="1078"/>
        <v>5.9456155440000742E-4</v>
      </c>
      <c r="AB787" s="13">
        <f t="shared" si="1079"/>
        <v>2.3830337486455269E-4</v>
      </c>
      <c r="AC787" s="13">
        <f t="shared" si="1080"/>
        <v>7.4062276153209268E-7</v>
      </c>
      <c r="AD787" s="13">
        <f t="shared" si="1081"/>
        <v>6.1190333461219274E-3</v>
      </c>
      <c r="AE787" s="13">
        <f t="shared" si="1082"/>
        <v>1.4205750708830719E-3</v>
      </c>
      <c r="AF787" s="13">
        <f t="shared" si="1083"/>
        <v>1.6489806623569211E-4</v>
      </c>
      <c r="AG787" s="13">
        <f t="shared" si="1084"/>
        <v>1.2760734628109792E-5</v>
      </c>
      <c r="AH787" s="13">
        <f t="shared" si="1085"/>
        <v>4.3048184075326405E-5</v>
      </c>
      <c r="AI787" s="13">
        <f t="shared" si="1086"/>
        <v>3.4507873813983865E-5</v>
      </c>
      <c r="AJ787" s="13">
        <f t="shared" si="1087"/>
        <v>1.3830935970239343E-5</v>
      </c>
      <c r="AK787" s="13">
        <f t="shared" si="1088"/>
        <v>3.6956742267777913E-6</v>
      </c>
      <c r="AL787" s="13">
        <f t="shared" si="1089"/>
        <v>5.513175033694494E-9</v>
      </c>
      <c r="AM787" s="13">
        <f t="shared" si="1090"/>
        <v>9.810162036198917E-4</v>
      </c>
      <c r="AN787" s="13">
        <f t="shared" si="1091"/>
        <v>2.277495617633787E-4</v>
      </c>
      <c r="AO787" s="13">
        <f t="shared" si="1092"/>
        <v>2.6436802313771334E-5</v>
      </c>
      <c r="AP787" s="13">
        <f t="shared" si="1093"/>
        <v>2.045827622136269E-6</v>
      </c>
      <c r="AQ787" s="13">
        <f t="shared" si="1094"/>
        <v>1.1873818767357581E-7</v>
      </c>
      <c r="AR787" s="13">
        <f t="shared" si="1095"/>
        <v>1.9987855494512549E-6</v>
      </c>
      <c r="AS787" s="13">
        <f t="shared" si="1096"/>
        <v>1.6022473654402418E-6</v>
      </c>
      <c r="AT787" s="13">
        <f t="shared" si="1097"/>
        <v>6.421891084726402E-7</v>
      </c>
      <c r="AU787" s="13">
        <f t="shared" si="1098"/>
        <v>1.715951647817999E-7</v>
      </c>
      <c r="AV787" s="13">
        <f t="shared" si="1099"/>
        <v>3.4388118921687752E-8</v>
      </c>
      <c r="AW787" s="13">
        <f t="shared" si="1100"/>
        <v>2.849994450885729E-11</v>
      </c>
      <c r="AX787" s="13">
        <f t="shared" si="1101"/>
        <v>1.3106547190915401E-4</v>
      </c>
      <c r="AY787" s="13">
        <f t="shared" si="1102"/>
        <v>3.0427737767709783E-5</v>
      </c>
      <c r="AZ787" s="13">
        <f t="shared" si="1103"/>
        <v>3.5320027928570264E-6</v>
      </c>
      <c r="BA787" s="13">
        <f t="shared" si="1104"/>
        <v>2.7332613034388375E-7</v>
      </c>
      <c r="BB787" s="13">
        <f t="shared" si="1105"/>
        <v>1.5863628494259616E-8</v>
      </c>
      <c r="BC787" s="13">
        <f t="shared" si="1106"/>
        <v>7.3656977819798706E-10</v>
      </c>
      <c r="BD787" s="13">
        <f t="shared" si="1107"/>
        <v>7.7338602438769288E-8</v>
      </c>
      <c r="BE787" s="13">
        <f t="shared" si="1108"/>
        <v>6.1995431194891345E-8</v>
      </c>
      <c r="BF787" s="13">
        <f t="shared" si="1109"/>
        <v>2.4848092465101359E-8</v>
      </c>
      <c r="BG787" s="13">
        <f t="shared" si="1110"/>
        <v>6.6394967849943277E-9</v>
      </c>
      <c r="BH787" s="13">
        <f t="shared" si="1111"/>
        <v>1.3305724861937661E-9</v>
      </c>
      <c r="BI787" s="13">
        <f t="shared" si="1112"/>
        <v>2.1332015944547195E-10</v>
      </c>
      <c r="BJ787" s="14">
        <f t="shared" si="1113"/>
        <v>0.47346973149867838</v>
      </c>
      <c r="BK787" s="14">
        <f t="shared" si="1114"/>
        <v>0.42502777079020909</v>
      </c>
      <c r="BL787" s="14">
        <f t="shared" si="1115"/>
        <v>0.10077019900558826</v>
      </c>
      <c r="BM787" s="14">
        <f t="shared" si="1116"/>
        <v>8.6595188808522877E-2</v>
      </c>
      <c r="BN787" s="14">
        <f t="shared" si="1117"/>
        <v>0.91338379362191524</v>
      </c>
    </row>
    <row r="788" spans="1:66" x14ac:dyDescent="0.25">
      <c r="A788" t="s">
        <v>338</v>
      </c>
      <c r="B788" t="s">
        <v>96</v>
      </c>
      <c r="C788" t="s">
        <v>95</v>
      </c>
      <c r="D788" s="11">
        <v>44386</v>
      </c>
      <c r="E788" s="10">
        <f>VLOOKUP(A788,home!$A$2:$E$405,3,FALSE)</f>
        <v>1.3308</v>
      </c>
      <c r="F788" s="10">
        <f>VLOOKUP(B788,home!$B$2:$E$405,3,FALSE)</f>
        <v>1.5028999999999999</v>
      </c>
      <c r="G788" s="10">
        <f>VLOOKUP(C788,away!$B$2:$E$405,4,FALSE)</f>
        <v>1.5028999999999999</v>
      </c>
      <c r="H788" s="10">
        <f>VLOOKUP(A788,away!$A$2:$E$405,3,FALSE)</f>
        <v>0.86150000000000004</v>
      </c>
      <c r="I788" s="10">
        <f>VLOOKUP(C788,away!$B$2:$E$405,3,FALSE)</f>
        <v>0.69650000000000001</v>
      </c>
      <c r="J788" s="10">
        <f>VLOOKUP(B788,home!$B$2:$E$405,4,FALSE)</f>
        <v>0.38690000000000002</v>
      </c>
      <c r="K788" s="12">
        <f t="shared" si="1062"/>
        <v>3.0058891520279993</v>
      </c>
      <c r="L788" s="12">
        <f t="shared" si="1063"/>
        <v>0.23215344477500002</v>
      </c>
      <c r="M788" s="13">
        <f t="shared" si="1064"/>
        <v>3.9240629708245316E-2</v>
      </c>
      <c r="N788" s="13">
        <f t="shared" si="1065"/>
        <v>0.11795298315876222</v>
      </c>
      <c r="O788" s="13">
        <f t="shared" si="1066"/>
        <v>9.109847361909354E-3</v>
      </c>
      <c r="P788" s="13">
        <f t="shared" si="1067"/>
        <v>2.7383191361794214E-2</v>
      </c>
      <c r="Q788" s="13">
        <f t="shared" si="1068"/>
        <v>0.17727679626313239</v>
      </c>
      <c r="R788" s="13">
        <f t="shared" si="1069"/>
        <v>1.0574412232208512E-3</v>
      </c>
      <c r="S788" s="13">
        <f t="shared" si="1070"/>
        <v>4.7771861380137568E-3</v>
      </c>
      <c r="T788" s="13">
        <f t="shared" si="1071"/>
        <v>4.1155418931162036E-2</v>
      </c>
      <c r="U788" s="13">
        <f t="shared" si="1072"/>
        <v>3.1785511017867747E-3</v>
      </c>
      <c r="V788" s="13">
        <f t="shared" si="1073"/>
        <v>3.7040577347382039E-4</v>
      </c>
      <c r="W788" s="13">
        <f t="shared" si="1074"/>
        <v>0.1776247995978758</v>
      </c>
      <c r="X788" s="13">
        <f t="shared" si="1075"/>
        <v>4.1236209104115906E-2</v>
      </c>
      <c r="Y788" s="13">
        <f t="shared" si="1076"/>
        <v>4.7865639964913614E-3</v>
      </c>
      <c r="Z788" s="13">
        <f t="shared" si="1077"/>
        <v>8.1829540872603492E-5</v>
      </c>
      <c r="AA788" s="13">
        <f t="shared" si="1078"/>
        <v>2.4597052922439058E-4</v>
      </c>
      <c r="AB788" s="13">
        <f t="shared" si="1079"/>
        <v>3.6968007275709093E-4</v>
      </c>
      <c r="AC788" s="13">
        <f t="shared" si="1080"/>
        <v>1.6154958922613469E-5</v>
      </c>
      <c r="AD788" s="13">
        <f t="shared" si="1081"/>
        <v>0.13348011456060055</v>
      </c>
      <c r="AE788" s="13">
        <f t="shared" si="1082"/>
        <v>3.0987868404205057E-2</v>
      </c>
      <c r="AF788" s="13">
        <f t="shared" si="1083"/>
        <v>3.5969701981352926E-3</v>
      </c>
      <c r="AG788" s="13">
        <f t="shared" si="1084"/>
        <v>2.783496740833743E-4</v>
      </c>
      <c r="AH788" s="13">
        <f t="shared" si="1085"/>
        <v>4.7492524494828886E-6</v>
      </c>
      <c r="AI788" s="13">
        <f t="shared" si="1086"/>
        <v>1.4275726418143019E-5</v>
      </c>
      <c r="AJ788" s="13">
        <f t="shared" si="1087"/>
        <v>2.1455625588807818E-5</v>
      </c>
      <c r="AK788" s="13">
        <f t="shared" si="1088"/>
        <v>2.1497744069123926E-5</v>
      </c>
      <c r="AL788" s="13">
        <f t="shared" si="1089"/>
        <v>4.5093499763781491E-7</v>
      </c>
      <c r="AM788" s="13">
        <f t="shared" si="1090"/>
        <v>8.0245285673832725E-2</v>
      </c>
      <c r="AN788" s="13">
        <f t="shared" si="1091"/>
        <v>1.8629219496134226E-2</v>
      </c>
      <c r="AO788" s="13">
        <f t="shared" si="1092"/>
        <v>2.162418739748575E-3</v>
      </c>
      <c r="AP788" s="13">
        <f t="shared" si="1093"/>
        <v>1.6733765315954873E-4</v>
      </c>
      <c r="AQ788" s="13">
        <f t="shared" si="1094"/>
        <v>9.7120031553883477E-6</v>
      </c>
      <c r="AR788" s="13">
        <f t="shared" si="1095"/>
        <v>2.2051106325071185E-7</v>
      </c>
      <c r="AS788" s="13">
        <f t="shared" si="1096"/>
        <v>6.6283181292747474E-7</v>
      </c>
      <c r="AT788" s="13">
        <f t="shared" si="1097"/>
        <v>9.9619947804887454E-7</v>
      </c>
      <c r="AU788" s="13">
        <f t="shared" si="1098"/>
        <v>9.981550681076889E-7</v>
      </c>
      <c r="AV788" s="13">
        <f t="shared" si="1099"/>
        <v>7.500858728166679E-7</v>
      </c>
      <c r="AW788" s="13">
        <f t="shared" si="1100"/>
        <v>8.7409681013547929E-9</v>
      </c>
      <c r="AX788" s="13">
        <f t="shared" si="1101"/>
        <v>4.0201405618060265E-2</v>
      </c>
      <c r="AY788" s="13">
        <f t="shared" si="1102"/>
        <v>9.3328947990297291E-3</v>
      </c>
      <c r="AZ788" s="13">
        <f t="shared" si="1103"/>
        <v>1.0833318386587164E-3</v>
      </c>
      <c r="BA788" s="13">
        <f t="shared" si="1104"/>
        <v>8.3833072726351886E-5</v>
      </c>
      <c r="BB788" s="13">
        <f t="shared" si="1105"/>
        <v>4.8655341548739223E-6</v>
      </c>
      <c r="BC788" s="13">
        <f t="shared" si="1106"/>
        <v>2.2591010294487988E-7</v>
      </c>
      <c r="BD788" s="13">
        <f t="shared" si="1107"/>
        <v>8.5320671574417806E-9</v>
      </c>
      <c r="BE788" s="13">
        <f t="shared" si="1108"/>
        <v>2.5646448112928617E-8</v>
      </c>
      <c r="BF788" s="13">
        <f t="shared" si="1109"/>
        <v>3.8545190085350553E-8</v>
      </c>
      <c r="BG788" s="13">
        <f t="shared" si="1110"/>
        <v>3.8620856246804138E-8</v>
      </c>
      <c r="BH788" s="13">
        <f t="shared" si="1111"/>
        <v>2.902250320857534E-8</v>
      </c>
      <c r="BI788" s="13">
        <f t="shared" si="1112"/>
        <v>1.7447685511870875E-8</v>
      </c>
      <c r="BJ788" s="14">
        <f t="shared" si="1113"/>
        <v>0.88029660422732736</v>
      </c>
      <c r="BK788" s="14">
        <f t="shared" si="1114"/>
        <v>8.1120913674477074E-2</v>
      </c>
      <c r="BL788" s="14">
        <f t="shared" si="1115"/>
        <v>1.4027254235469494E-2</v>
      </c>
      <c r="BM788" s="14">
        <f t="shared" si="1116"/>
        <v>0.5941728265430205</v>
      </c>
      <c r="BN788" s="14">
        <f t="shared" si="1117"/>
        <v>0.37202088907706438</v>
      </c>
    </row>
    <row r="789" spans="1:66" x14ac:dyDescent="0.25">
      <c r="A789" t="s">
        <v>339</v>
      </c>
      <c r="B789" t="s">
        <v>116</v>
      </c>
      <c r="C789" t="s">
        <v>120</v>
      </c>
      <c r="D789" s="11">
        <v>44417</v>
      </c>
      <c r="E789" s="10">
        <f>VLOOKUP(A789,home!$A$2:$E$405,3,FALSE)</f>
        <v>1.1719999999999999</v>
      </c>
      <c r="F789" s="10">
        <f>VLOOKUP(B789,home!$B$2:$E$405,3,FALSE)</f>
        <v>0.42659999999999998</v>
      </c>
      <c r="G789" s="10">
        <f>VLOOKUP(C789,away!$B$2:$E$405,4,FALSE)</f>
        <v>1.0428999999999999</v>
      </c>
      <c r="H789" s="10">
        <f>VLOOKUP(A789,away!$A$2:$E$405,3,FALSE)</f>
        <v>1.0484</v>
      </c>
      <c r="I789" s="10">
        <f>VLOOKUP(C789,away!$B$2:$E$405,3,FALSE)</f>
        <v>0.84789999999999999</v>
      </c>
      <c r="J789" s="10">
        <f>VLOOKUP(B789,home!$B$2:$E$405,4,FALSE)</f>
        <v>1.55</v>
      </c>
      <c r="K789" s="12">
        <f t="shared" si="1062"/>
        <v>0.52142413607999993</v>
      </c>
      <c r="L789" s="12">
        <f t="shared" si="1063"/>
        <v>1.3778544580000001</v>
      </c>
      <c r="M789" s="13">
        <f t="shared" si="1064"/>
        <v>0.14967655783908579</v>
      </c>
      <c r="N789" s="13">
        <f t="shared" si="1065"/>
        <v>7.8044969862673438E-2</v>
      </c>
      <c r="O789" s="13">
        <f t="shared" si="1066"/>
        <v>0.20623251247667918</v>
      </c>
      <c r="P789" s="13">
        <f t="shared" si="1067"/>
        <v>0.10753460964976022</v>
      </c>
      <c r="Q789" s="13">
        <f t="shared" si="1068"/>
        <v>2.0347265493017064E-2</v>
      </c>
      <c r="R789" s="13">
        <f t="shared" si="1069"/>
        <v>0.14207919335026656</v>
      </c>
      <c r="S789" s="13">
        <f t="shared" si="1070"/>
        <v>1.9314467875721397E-2</v>
      </c>
      <c r="T789" s="13">
        <f t="shared" si="1071"/>
        <v>2.8035570467663126E-2</v>
      </c>
      <c r="U789" s="13">
        <f t="shared" si="1072"/>
        <v>7.4083520647605997E-2</v>
      </c>
      <c r="V789" s="13">
        <f t="shared" si="1073"/>
        <v>1.5418236893934454E-3</v>
      </c>
      <c r="W789" s="13">
        <f t="shared" si="1074"/>
        <v>3.5365184437622724E-3</v>
      </c>
      <c r="X789" s="13">
        <f t="shared" si="1075"/>
        <v>4.8728077035370687E-3</v>
      </c>
      <c r="Y789" s="13">
        <f t="shared" si="1076"/>
        <v>3.3570099086476473E-3</v>
      </c>
      <c r="Z789" s="13">
        <f t="shared" si="1077"/>
        <v>6.5254816648902939E-2</v>
      </c>
      <c r="AA789" s="13">
        <f t="shared" si="1078"/>
        <v>3.4025436396213006E-2</v>
      </c>
      <c r="AB789" s="13">
        <f t="shared" si="1079"/>
        <v>8.870841888820178E-3</v>
      </c>
      <c r="AC789" s="13">
        <f t="shared" si="1080"/>
        <v>6.923237136352575E-5</v>
      </c>
      <c r="AD789" s="13">
        <f t="shared" si="1081"/>
        <v>4.6100651856743213E-4</v>
      </c>
      <c r="AE789" s="13">
        <f t="shared" si="1082"/>
        <v>6.3519988677519605E-4</v>
      </c>
      <c r="AF789" s="13">
        <f t="shared" si="1083"/>
        <v>4.3760649785714971E-4</v>
      </c>
      <c r="AG789" s="13">
        <f t="shared" si="1084"/>
        <v>2.0098602130741384E-4</v>
      </c>
      <c r="AH789" s="13">
        <f t="shared" si="1085"/>
        <v>2.2477910006415875E-2</v>
      </c>
      <c r="AI789" s="13">
        <f t="shared" si="1086"/>
        <v>1.1720524805979382E-2</v>
      </c>
      <c r="AJ789" s="13">
        <f t="shared" si="1087"/>
        <v>3.0556822606810042E-3</v>
      </c>
      <c r="AK789" s="13">
        <f t="shared" si="1088"/>
        <v>5.3110216097019126E-4</v>
      </c>
      <c r="AL789" s="13">
        <f t="shared" si="1089"/>
        <v>1.9895903906897199E-6</v>
      </c>
      <c r="AM789" s="13">
        <f t="shared" si="1090"/>
        <v>4.8075985134254354E-5</v>
      </c>
      <c r="AN789" s="13">
        <f t="shared" si="1091"/>
        <v>6.624171043997408E-5</v>
      </c>
      <c r="AO789" s="13">
        <f t="shared" si="1092"/>
        <v>4.5635718017631726E-5</v>
      </c>
      <c r="AP789" s="13">
        <f t="shared" si="1093"/>
        <v>2.0959792504874944E-5</v>
      </c>
      <c r="AQ789" s="13">
        <f t="shared" si="1094"/>
        <v>7.2198858853992291E-6</v>
      </c>
      <c r="AR789" s="13">
        <f t="shared" si="1095"/>
        <v>6.1942577017725818E-3</v>
      </c>
      <c r="AS789" s="13">
        <f t="shared" si="1096"/>
        <v>3.2298354708036538E-3</v>
      </c>
      <c r="AT789" s="13">
        <f t="shared" si="1097"/>
        <v>8.4205708502216759E-4</v>
      </c>
      <c r="AU789" s="13">
        <f t="shared" si="1098"/>
        <v>1.4635629602924226E-4</v>
      </c>
      <c r="AV789" s="13">
        <f t="shared" si="1099"/>
        <v>1.9078426304229093E-5</v>
      </c>
      <c r="AW789" s="13">
        <f t="shared" si="1100"/>
        <v>3.9705955352916953E-8</v>
      </c>
      <c r="AX789" s="13">
        <f t="shared" si="1101"/>
        <v>4.1779965024705817E-6</v>
      </c>
      <c r="AY789" s="13">
        <f t="shared" si="1102"/>
        <v>5.7566711064374988E-6</v>
      </c>
      <c r="AZ789" s="13">
        <f t="shared" si="1103"/>
        <v>3.9659274736223511E-6</v>
      </c>
      <c r="BA789" s="13">
        <f t="shared" si="1104"/>
        <v>1.8214902832117456E-6</v>
      </c>
      <c r="BB789" s="13">
        <f t="shared" si="1105"/>
        <v>6.2743712673174627E-7</v>
      </c>
      <c r="BC789" s="13">
        <f t="shared" si="1106"/>
        <v>1.7290340843640945E-7</v>
      </c>
      <c r="BD789" s="13">
        <f t="shared" si="1107"/>
        <v>1.4224642647313653E-3</v>
      </c>
      <c r="BE789" s="13">
        <f t="shared" si="1108"/>
        <v>7.4170720034222434E-4</v>
      </c>
      <c r="BF789" s="13">
        <f t="shared" si="1109"/>
        <v>1.9337201808137988E-4</v>
      </c>
      <c r="BG789" s="13">
        <f t="shared" si="1110"/>
        <v>3.3609612490043211E-5</v>
      </c>
      <c r="BH789" s="13">
        <f t="shared" si="1111"/>
        <v>4.3812157891510887E-6</v>
      </c>
      <c r="BI789" s="13">
        <f t="shared" si="1112"/>
        <v>4.5689433156763235E-7</v>
      </c>
      <c r="BJ789" s="14">
        <f t="shared" si="1113"/>
        <v>0.14013359632169081</v>
      </c>
      <c r="BK789" s="14">
        <f t="shared" si="1114"/>
        <v>0.27814443768682146</v>
      </c>
      <c r="BL789" s="14">
        <f t="shared" si="1115"/>
        <v>0.51590430017932898</v>
      </c>
      <c r="BM789" s="14">
        <f t="shared" si="1116"/>
        <v>0.2955163252001109</v>
      </c>
      <c r="BN789" s="14">
        <f t="shared" si="1117"/>
        <v>0.70391510867148221</v>
      </c>
    </row>
    <row r="790" spans="1:66" s="15" customFormat="1" x14ac:dyDescent="0.25">
      <c r="A790" s="15" t="s">
        <v>339</v>
      </c>
      <c r="B790" s="15" t="s">
        <v>117</v>
      </c>
      <c r="C790" s="15" t="s">
        <v>124</v>
      </c>
      <c r="D790" s="21">
        <v>44417</v>
      </c>
      <c r="E790" s="15">
        <f>VLOOKUP(A790,home!$A$2:$E$405,3,FALSE)</f>
        <v>1.1719999999999999</v>
      </c>
      <c r="F790" s="15">
        <f>VLOOKUP(B790,home!$B$2:$E$405,3,FALSE)</f>
        <v>0.95989999999999998</v>
      </c>
      <c r="G790" s="15">
        <f>VLOOKUP(C790,away!$B$2:$E$405,4,FALSE)</f>
        <v>0.95989999999999998</v>
      </c>
      <c r="H790" s="15">
        <f>VLOOKUP(A790,away!$A$2:$E$405,3,FALSE)</f>
        <v>1.0484</v>
      </c>
      <c r="I790" s="15">
        <f>VLOOKUP(C790,away!$B$2:$E$405,3,FALSE)</f>
        <v>0.71540000000000004</v>
      </c>
      <c r="J790" s="15">
        <f>VLOOKUP(B790,home!$B$2:$E$405,4,FALSE)</f>
        <v>1.3115000000000001</v>
      </c>
      <c r="K790" s="17">
        <f t="shared" si="1062"/>
        <v>1.0798901877199998</v>
      </c>
      <c r="L790" s="17">
        <f t="shared" si="1063"/>
        <v>0.9836582596400002</v>
      </c>
      <c r="M790" s="18">
        <f t="shared" si="1064"/>
        <v>0.12700250766052731</v>
      </c>
      <c r="N790" s="18">
        <f t="shared" si="1065"/>
        <v>0.13714876183843755</v>
      </c>
      <c r="O790" s="18">
        <f t="shared" si="1066"/>
        <v>0.12492706565527011</v>
      </c>
      <c r="P790" s="18">
        <f t="shared" si="1067"/>
        <v>0.13490751238177837</v>
      </c>
      <c r="Q790" s="18">
        <f t="shared" si="1068"/>
        <v>7.4052801083637931E-2</v>
      </c>
      <c r="R790" s="18">
        <f t="shared" si="1069"/>
        <v>6.1442769992197499E-2</v>
      </c>
      <c r="S790" s="18">
        <f t="shared" si="1070"/>
        <v>3.5826136885595314E-2</v>
      </c>
      <c r="T790" s="18">
        <f t="shared" si="1071"/>
        <v>7.2842649435398407E-2</v>
      </c>
      <c r="U790" s="18">
        <f t="shared" si="1072"/>
        <v>6.6351444420910927E-2</v>
      </c>
      <c r="V790" s="18">
        <f t="shared" si="1073"/>
        <v>4.2284510706965548E-3</v>
      </c>
      <c r="W790" s="18">
        <f t="shared" si="1074"/>
        <v>2.6656297754467189E-2</v>
      </c>
      <c r="X790" s="18">
        <f t="shared" si="1075"/>
        <v>2.6220687457604842E-2</v>
      </c>
      <c r="Y790" s="18">
        <f t="shared" si="1076"/>
        <v>1.2896097895555979E-2</v>
      </c>
      <c r="Z790" s="18">
        <f t="shared" si="1077"/>
        <v>2.014622939932861E-2</v>
      </c>
      <c r="AA790" s="18">
        <f t="shared" si="1078"/>
        <v>2.175571544789115E-2</v>
      </c>
      <c r="AB790" s="18">
        <f t="shared" si="1079"/>
        <v>1.1746891819503036E-2</v>
      </c>
      <c r="AC790" s="18">
        <f t="shared" si="1080"/>
        <v>2.8072763369195089E-4</v>
      </c>
      <c r="AD790" s="18">
        <f t="shared" si="1081"/>
        <v>7.1964685964979441E-3</v>
      </c>
      <c r="AE790" s="18">
        <f t="shared" si="1082"/>
        <v>7.0788657751850829E-3</v>
      </c>
      <c r="AF790" s="18">
        <f t="shared" si="1083"/>
        <v>3.481592394321859E-3</v>
      </c>
      <c r="AG790" s="18">
        <f t="shared" si="1084"/>
        <v>1.1415657051248337E-3</v>
      </c>
      <c r="AH790" s="18">
        <f t="shared" si="1085"/>
        <v>4.954251237312946E-3</v>
      </c>
      <c r="AI790" s="18">
        <f t="shared" si="1086"/>
        <v>5.3500472986739191E-3</v>
      </c>
      <c r="AJ790" s="18">
        <f t="shared" si="1087"/>
        <v>2.8887317908379275E-3</v>
      </c>
      <c r="AK790" s="18">
        <f t="shared" si="1088"/>
        <v>1.0398377052935671E-3</v>
      </c>
      <c r="AL790" s="18">
        <f t="shared" si="1089"/>
        <v>1.1928037458735949E-5</v>
      </c>
      <c r="AM790" s="18">
        <f t="shared" si="1090"/>
        <v>1.5542791647186502E-3</v>
      </c>
      <c r="AN790" s="18">
        <f t="shared" si="1091"/>
        <v>1.5288795381618607E-3</v>
      </c>
      <c r="AO790" s="18">
        <f t="shared" si="1092"/>
        <v>7.519474928537514E-4</v>
      </c>
      <c r="AP790" s="18">
        <f t="shared" si="1093"/>
        <v>2.4655312072039423E-4</v>
      </c>
      <c r="AQ790" s="18">
        <f t="shared" si="1094"/>
        <v>6.0631003409158463E-5</v>
      </c>
      <c r="AR790" s="18">
        <f t="shared" si="1095"/>
        <v>9.7465802998291425E-4</v>
      </c>
      <c r="AS790" s="18">
        <f t="shared" si="1096"/>
        <v>1.0525236429610545E-3</v>
      </c>
      <c r="AT790" s="18">
        <f t="shared" si="1097"/>
        <v>5.6830497718847548E-4</v>
      </c>
      <c r="AU790" s="18">
        <f t="shared" si="1098"/>
        <v>2.0456898949942437E-4</v>
      </c>
      <c r="AV790" s="18">
        <f t="shared" si="1099"/>
        <v>5.5228011118055993E-5</v>
      </c>
      <c r="AW790" s="18">
        <f t="shared" si="1100"/>
        <v>3.5195758703180155E-7</v>
      </c>
      <c r="AX790" s="18">
        <f t="shared" si="1101"/>
        <v>2.797418031595512E-4</v>
      </c>
      <c r="AY790" s="18">
        <f t="shared" si="1102"/>
        <v>2.7517033524447962E-4</v>
      </c>
      <c r="AZ790" s="18">
        <f t="shared" si="1103"/>
        <v>1.3533678653557011E-4</v>
      </c>
      <c r="BA790" s="18">
        <f t="shared" si="1104"/>
        <v>4.4375049302949704E-5</v>
      </c>
      <c r="BB790" s="18">
        <f t="shared" si="1105"/>
        <v>1.0912470942194677E-5</v>
      </c>
      <c r="BC790" s="18">
        <f t="shared" si="1106"/>
        <v>2.1468284350742584E-6</v>
      </c>
      <c r="BD790" s="18">
        <f t="shared" si="1107"/>
        <v>1.5978840358619071E-4</v>
      </c>
      <c r="BE790" s="18">
        <f t="shared" si="1108"/>
        <v>1.7255392914417058E-4</v>
      </c>
      <c r="BF790" s="18">
        <f t="shared" si="1109"/>
        <v>9.3169647467660936E-5</v>
      </c>
      <c r="BG790" s="18">
        <f t="shared" si="1110"/>
        <v>3.3537662697886192E-5</v>
      </c>
      <c r="BH790" s="18">
        <f t="shared" si="1111"/>
        <v>9.0542482166275871E-6</v>
      </c>
      <c r="BI790" s="18">
        <f t="shared" si="1112"/>
        <v>1.9555187612634882E-6</v>
      </c>
      <c r="BJ790" s="19">
        <f t="shared" si="1113"/>
        <v>0.37360576152971531</v>
      </c>
      <c r="BK790" s="19">
        <f t="shared" si="1114"/>
        <v>0.3025324340049928</v>
      </c>
      <c r="BL790" s="19">
        <f t="shared" si="1115"/>
        <v>0.30378209842851489</v>
      </c>
      <c r="BM790" s="19">
        <f t="shared" si="1116"/>
        <v>0.34031028637304528</v>
      </c>
      <c r="BN790" s="19">
        <f t="shared" si="1117"/>
        <v>0.65948141861184872</v>
      </c>
    </row>
    <row r="791" spans="1:66" x14ac:dyDescent="0.25">
      <c r="A791" t="s">
        <v>351</v>
      </c>
      <c r="B791" t="s">
        <v>157</v>
      </c>
      <c r="C791" t="s">
        <v>166</v>
      </c>
      <c r="D791" s="7" t="s">
        <v>362</v>
      </c>
      <c r="E791" s="10">
        <f>VLOOKUP(A791,home!$A$2:$E$405,3,FALSE)</f>
        <v>1.2019</v>
      </c>
      <c r="F791" s="10">
        <f>VLOOKUP(B791,home!$B$2:$E$405,3,FALSE)</f>
        <v>0.83199999999999996</v>
      </c>
      <c r="G791" s="10">
        <f>VLOOKUP(C791,away!$B$2:$E$405,4,FALSE)</f>
        <v>0.47539999999999999</v>
      </c>
      <c r="H791" s="10">
        <f>VLOOKUP(A791,away!$A$2:$E$405,3,FALSE)</f>
        <v>1.1635</v>
      </c>
      <c r="I791" s="10">
        <f>VLOOKUP(C791,away!$B$2:$E$405,3,FALSE)</f>
        <v>0.73670000000000002</v>
      </c>
      <c r="J791" s="10">
        <f>VLOOKUP(B791,home!$B$2:$E$405,4,FALSE)</f>
        <v>1.5041</v>
      </c>
      <c r="K791" s="12">
        <f t="shared" ref="K791:K792" si="1118">E791*F791*G791</f>
        <v>0.47539087231999994</v>
      </c>
      <c r="L791" s="12">
        <f t="shared" ref="L791:L792" si="1119">H791*I791*J791</f>
        <v>1.2892399918449999</v>
      </c>
      <c r="M791" s="13">
        <f t="shared" ref="M791:M792" si="1120">_xlfn.POISSON.DIST(0,K791,FALSE) * _xlfn.POISSON.DIST(0,L791,FALSE)</f>
        <v>0.17124998932681026</v>
      </c>
      <c r="N791" s="13">
        <f t="shared" ref="N791:N792" si="1121">_xlfn.POISSON.DIST(1,K791,FALSE) * _xlfn.POISSON.DIST(0,L791,FALSE)</f>
        <v>8.1410681810863014E-2</v>
      </c>
      <c r="O791" s="13">
        <f t="shared" ref="O791:O792" si="1122">_xlfn.POISSON.DIST(0,K791,FALSE) * _xlfn.POISSON.DIST(1,L791,FALSE)</f>
        <v>0.22078233484315321</v>
      </c>
      <c r="P791" s="13">
        <f t="shared" ref="P791:P792" si="1123">_xlfn.POISSON.DIST(1,K791,FALSE) * _xlfn.POISSON.DIST(1,L791,FALSE)</f>
        <v>0.10495790675393293</v>
      </c>
      <c r="Q791" s="13">
        <f t="shared" ref="Q791:Q792" si="1124">_xlfn.POISSON.DIST(2,K791,FALSE) * _xlfn.POISSON.DIST(0,L791,FALSE)</f>
        <v>1.935094752111606E-2</v>
      </c>
      <c r="R791" s="13">
        <f t="shared" ref="R791:R792" si="1125">_xlfn.POISSON.DIST(0,K791,FALSE) * _xlfn.POISSON.DIST(2,L791,FALSE)</f>
        <v>0.14232070778635347</v>
      </c>
      <c r="S791" s="13">
        <f t="shared" ref="S791:S792" si="1126">_xlfn.POISSON.DIST(2,K791,FALSE) * _xlfn.POISSON.DIST(2,L791,FALSE)</f>
        <v>1.6081989601097493E-2</v>
      </c>
      <c r="T791" s="13">
        <f t="shared" ref="T791:T792" si="1127">_xlfn.POISSON.DIST(2,K791,FALSE) * _xlfn.POISSON.DIST(1,L791,FALSE)</f>
        <v>2.494801542431669E-2</v>
      </c>
      <c r="U791" s="13">
        <f t="shared" ref="U791:U792" si="1128">_xlfn.POISSON.DIST(1,K791,FALSE) * _xlfn.POISSON.DIST(2,L791,FALSE)</f>
        <v>6.7657965423754379E-2</v>
      </c>
      <c r="V791" s="13">
        <f t="shared" ref="V791:V792" si="1129">_xlfn.POISSON.DIST(3,K791,FALSE) * _xlfn.POISSON.DIST(3,L791,FALSE)</f>
        <v>1.0951708484479518E-3</v>
      </c>
      <c r="W791" s="13">
        <f t="shared" ref="W791:W792" si="1130">_xlfn.POISSON.DIST(3,K791,FALSE) * _xlfn.POISSON.DIST(0,L791,FALSE)</f>
        <v>3.0664212740939682E-3</v>
      </c>
      <c r="X791" s="13">
        <f t="shared" ref="X791:X792" si="1131">_xlfn.POISSON.DIST(3,K791,FALSE) * _xlfn.POISSON.DIST(1,L791,FALSE)</f>
        <v>3.9533529384062427E-3</v>
      </c>
      <c r="Y791" s="13">
        <f t="shared" ref="Y791:Y792" si="1132">_xlfn.POISSON.DIST(3,K791,FALSE) * _xlfn.POISSON.DIST(2,L791,FALSE)</f>
        <v>2.5484103550356355E-3</v>
      </c>
      <c r="Z791" s="13">
        <f t="shared" ref="Z791:Z792" si="1133">_xlfn.POISSON.DIST(0,K791,FALSE) * _xlfn.POISSON.DIST(3,L791,FALSE)</f>
        <v>6.1161849381950975E-2</v>
      </c>
      <c r="AA791" s="13">
        <f t="shared" ref="AA791:AA792" si="1134">_xlfn.POISSON.DIST(1,K791,FALSE) * _xlfn.POISSON.DIST(3,L791,FALSE)</f>
        <v>2.9075784930390126E-2</v>
      </c>
      <c r="AB791" s="13">
        <f t="shared" ref="AB791:AB792" si="1135">_xlfn.POISSON.DIST(2,K791,FALSE) * _xlfn.POISSON.DIST(3,L791,FALSE)</f>
        <v>6.9111813807234343E-3</v>
      </c>
      <c r="AC791" s="13">
        <f t="shared" ref="AC791:AC792" si="1136">_xlfn.POISSON.DIST(4,K791,FALSE) * _xlfn.POISSON.DIST(4,L791,FALSE)</f>
        <v>4.1951403998215495E-5</v>
      </c>
      <c r="AD791" s="13">
        <f t="shared" ref="AD791:AD792" si="1137">_xlfn.POISSON.DIST(4,K791,FALSE) * _xlfn.POISSON.DIST(0,L791,FALSE)</f>
        <v>3.6443717109803424E-4</v>
      </c>
      <c r="AE791" s="13">
        <f t="shared" ref="AE791:AE792" si="1138">_xlfn.POISSON.DIST(4,K791,FALSE) * _xlfn.POISSON.DIST(1,L791,FALSE)</f>
        <v>4.6984697549444455E-4</v>
      </c>
      <c r="AF791" s="13">
        <f t="shared" ref="AF791:AF792" si="1139">_xlfn.POISSON.DIST(4,K791,FALSE) * _xlfn.POISSON.DIST(2,L791,FALSE)</f>
        <v>3.0287275542742784E-4</v>
      </c>
      <c r="AG791" s="13">
        <f t="shared" ref="AG791:AG792" si="1140">_xlfn.POISSON.DIST(4,K791,FALSE) * _xlfn.POISSON.DIST(3,L791,FALSE)</f>
        <v>1.3015855624577655E-4</v>
      </c>
      <c r="AH791" s="13">
        <f t="shared" ref="AH791:AH792" si="1141">_xlfn.POISSON.DIST(0,K791,FALSE) * _xlfn.POISSON.DIST(4,L791,FALSE)</f>
        <v>1.9713075549602905E-2</v>
      </c>
      <c r="AI791" s="13">
        <f t="shared" ref="AI791:AI792" si="1142">_xlfn.POISSON.DIST(1,K791,FALSE) * _xlfn.POISSON.DIST(4,L791,FALSE)</f>
        <v>9.3714161816357867E-3</v>
      </c>
      <c r="AJ791" s="13">
        <f t="shared" ref="AJ791:AJ792" si="1143">_xlfn.POISSON.DIST(2,K791,FALSE) * _xlfn.POISSON.DIST(4,L791,FALSE)</f>
        <v>2.2275428567307995E-3</v>
      </c>
      <c r="AK791" s="13">
        <f t="shared" ref="AK791:AK792" si="1144">_xlfn.POISSON.DIST(3,K791,FALSE) * _xlfn.POISSON.DIST(4,L791,FALSE)</f>
        <v>3.5298451393047986E-4</v>
      </c>
      <c r="AL791" s="13">
        <f t="shared" ref="AL791:AL792" si="1145">_xlfn.POISSON.DIST(5,K791,FALSE) * _xlfn.POISSON.DIST(5,L791,FALSE)</f>
        <v>1.0284687470872567E-6</v>
      </c>
      <c r="AM791" s="13">
        <f t="shared" ref="AM791:AM792" si="1146">_xlfn.POISSON.DIST(5,K791,FALSE) * _xlfn.POISSON.DIST(0,L791,FALSE)</f>
        <v>3.4650020934825524E-5</v>
      </c>
      <c r="AN791" s="13">
        <f t="shared" ref="AN791:AN792" si="1147">_xlfn.POISSON.DIST(5,K791,FALSE) * _xlfn.POISSON.DIST(1,L791,FALSE)</f>
        <v>4.4672192707443538E-5</v>
      </c>
      <c r="AO791" s="13">
        <f t="shared" ref="AO791:AO792" si="1148">_xlfn.POISSON.DIST(5,K791,FALSE) * _xlfn.POISSON.DIST(2,L791,FALSE)</f>
        <v>2.8796588680921389E-5</v>
      </c>
      <c r="AP791" s="13">
        <f t="shared" ref="AP791:AP792" si="1149">_xlfn.POISSON.DIST(5,K791,FALSE) * _xlfn.POISSON.DIST(3,L791,FALSE)</f>
        <v>1.2375237918718302E-5</v>
      </c>
      <c r="AQ791" s="13">
        <f t="shared" ref="AQ791:AQ792" si="1150">_xlfn.POISSON.DIST(5,K791,FALSE) * _xlfn.POISSON.DIST(4,L791,FALSE)</f>
        <v>3.9886629083520804E-6</v>
      </c>
      <c r="AR791" s="13">
        <f t="shared" ref="AR791:AR792" si="1151">_xlfn.POISSON.DIST(0,K791,FALSE) * _xlfn.POISSON.DIST(5,L791,FALSE)</f>
        <v>5.0829770721619767E-3</v>
      </c>
      <c r="AS791" s="13">
        <f t="shared" ref="AS791:AS792" si="1152">_xlfn.POISSON.DIST(1,K791,FALSE) * _xlfn.POISSON.DIST(5,L791,FALSE)</f>
        <v>2.4164009043176416E-3</v>
      </c>
      <c r="AT791" s="13">
        <f t="shared" ref="AT791:AT792" si="1153">_xlfn.POISSON.DIST(2,K791,FALSE) * _xlfn.POISSON.DIST(5,L791,FALSE)</f>
        <v>5.7436746688920015E-4</v>
      </c>
      <c r="AU791" s="13">
        <f t="shared" ref="AU791:AU792" si="1154">_xlfn.POISSON.DIST(3,K791,FALSE) * _xlfn.POISSON.DIST(5,L791,FALSE)</f>
        <v>9.1016350372228515E-5</v>
      </c>
      <c r="AV791" s="13">
        <f t="shared" ref="AV791:AV792" si="1155">_xlfn.POISSON.DIST(4,K791,FALSE) * _xlfn.POISSON.DIST(5,L791,FALSE)</f>
        <v>1.0817085549709115E-5</v>
      </c>
      <c r="AW791" s="13">
        <f t="shared" ref="AW791:AW792" si="1156">_xlfn.POISSON.DIST(6,K791,FALSE) * _xlfn.POISSON.DIST(6,L791,FALSE)</f>
        <v>1.750947827799999E-8</v>
      </c>
      <c r="AX791" s="13">
        <f t="shared" ref="AX791:AX792" si="1157">_xlfn.POISSON.DIST(6,K791,FALSE) * _xlfn.POISSON.DIST(0,L791,FALSE)</f>
        <v>2.7453839463521599E-6</v>
      </c>
      <c r="AY791" s="13">
        <f t="shared" ref="AY791:AY792" si="1158">_xlfn.POISSON.DIST(6,K791,FALSE) * _xlfn.POISSON.DIST(1,L791,FALSE)</f>
        <v>3.5394587766064524E-6</v>
      </c>
      <c r="AZ791" s="13">
        <f t="shared" ref="AZ791:AZ792" si="1159">_xlfn.POISSON.DIST(6,K791,FALSE) * _xlfn.POISSON.DIST(2,L791,FALSE)</f>
        <v>2.2816059021439087E-6</v>
      </c>
      <c r="BA791" s="13">
        <f t="shared" ref="BA791:BA792" si="1160">_xlfn.POISSON.DIST(6,K791,FALSE) * _xlfn.POISSON.DIST(3,L791,FALSE)</f>
        <v>9.8051252489117192E-7</v>
      </c>
      <c r="BB791" s="13">
        <f t="shared" ref="BB791:BB792" si="1161">_xlfn.POISSON.DIST(6,K791,FALSE) * _xlfn.POISSON.DIST(4,L791,FALSE)</f>
        <v>3.1602898989865377E-7</v>
      </c>
      <c r="BC791" s="13">
        <f t="shared" ref="BC791:BC792" si="1162">_xlfn.POISSON.DIST(6,K791,FALSE) * _xlfn.POISSON.DIST(5,L791,FALSE)</f>
        <v>8.1487442471944705E-8</v>
      </c>
      <c r="BD791" s="13">
        <f t="shared" ref="BD791:BD792" si="1163">_xlfn.POISSON.DIST(0,K791,FALSE) * _xlfn.POISSON.DIST(6,L791,FALSE)</f>
        <v>1.0921962198437386E-3</v>
      </c>
      <c r="BE791" s="13">
        <f t="shared" ref="BE791:BE792" si="1164">_xlfn.POISSON.DIST(1,K791,FALSE) * _xlfn.POISSON.DIST(6,L791,FALSE)</f>
        <v>5.1922011369612134E-4</v>
      </c>
      <c r="BF791" s="13">
        <f t="shared" ref="BF791:BF792" si="1165">_xlfn.POISSON.DIST(2,K791,FALSE) * _xlfn.POISSON.DIST(6,L791,FALSE)</f>
        <v>1.2341625138804433E-4</v>
      </c>
      <c r="BG791" s="13">
        <f t="shared" ref="BG791:BG792" si="1166">_xlfn.POISSON.DIST(3,K791,FALSE) * _xlfn.POISSON.DIST(6,L791,FALSE)</f>
        <v>1.9556986468608934E-5</v>
      </c>
      <c r="BH791" s="13">
        <f t="shared" ref="BH791:BH792" si="1167">_xlfn.POISSON.DIST(4,K791,FALSE) * _xlfn.POISSON.DIST(6,L791,FALSE)</f>
        <v>2.3243032143156086E-6</v>
      </c>
      <c r="BI791" s="13">
        <f t="shared" ref="BI791:BI792" si="1168">_xlfn.POISSON.DIST(5,K791,FALSE) * _xlfn.POISSON.DIST(6,L791,FALSE)</f>
        <v>2.2099050651793545E-7</v>
      </c>
      <c r="BJ791" s="14">
        <f t="shared" ref="BJ791:BJ792" si="1169">SUM(N791,Q791,T791,W791,X791,Y791,AD791,AE791,AF791,AG791,AM791,AN791,AO791,AP791,AQ791,AX791,AY791,AZ791,BA791,BB791,BC791)</f>
        <v>0.1366795719628299</v>
      </c>
      <c r="BK791" s="14">
        <f t="shared" ref="BK791:BK792" si="1170">SUM(M791,P791,S791,V791,AC791,AL791,AY791)</f>
        <v>0.29343157586181057</v>
      </c>
      <c r="BL791" s="14">
        <f t="shared" ref="BL791:BL792" si="1171">SUM(O791,R791,U791,AA791,AB791,AH791,AI791,AJ791,AK791,AR791,AS791,AT791,AU791,AV791,BD791,BE791,BF791,BG791,BH791,BI791)</f>
        <v>0.50834550721068261</v>
      </c>
      <c r="BM791" s="14">
        <f t="shared" ref="BM791:BM792" si="1172">SUM(S791:BI791)</f>
        <v>0.25954241442574699</v>
      </c>
      <c r="BN791" s="14">
        <f t="shared" ref="BN791:BN792" si="1173">SUM(M791:R791)</f>
        <v>0.74007256804222887</v>
      </c>
    </row>
    <row r="792" spans="1:66" s="15" customFormat="1" x14ac:dyDescent="0.25">
      <c r="A792" s="15" t="s">
        <v>343</v>
      </c>
      <c r="B792" s="15" t="s">
        <v>181</v>
      </c>
      <c r="C792" s="15" t="s">
        <v>178</v>
      </c>
      <c r="D792" s="22" t="s">
        <v>363</v>
      </c>
      <c r="E792" s="15">
        <f>VLOOKUP(A792,home!$A$2:$E$405,3,FALSE)</f>
        <v>1.29</v>
      </c>
      <c r="F792" s="15">
        <f>VLOOKUP(B792,home!$B$2:$E$405,3,FALSE)</f>
        <v>1.2735000000000001</v>
      </c>
      <c r="G792" s="15">
        <f>VLOOKUP(C792,away!$B$2:$E$405,4,FALSE)</f>
        <v>1.0982000000000001</v>
      </c>
      <c r="H792" s="15">
        <f>VLOOKUP(A792,away!$A$2:$E$405,3,FALSE)</f>
        <v>1.1041000000000001</v>
      </c>
      <c r="I792" s="15">
        <f>VLOOKUP(C792,away!$B$2:$E$405,3,FALSE)</f>
        <v>1.1321000000000001</v>
      </c>
      <c r="J792" s="15">
        <f>VLOOKUP(B792,home!$B$2:$E$405,4,FALSE)</f>
        <v>1.2939000000000001</v>
      </c>
      <c r="K792" s="17">
        <f t="shared" si="1118"/>
        <v>1.8041394330000002</v>
      </c>
      <c r="L792" s="17">
        <f t="shared" si="1119"/>
        <v>1.6173123881790001</v>
      </c>
      <c r="M792" s="18">
        <f t="shared" si="1120"/>
        <v>3.266497679186621E-2</v>
      </c>
      <c r="N792" s="18">
        <f t="shared" si="1121"/>
        <v>5.8932172708235676E-2</v>
      </c>
      <c r="O792" s="18">
        <f t="shared" si="1122"/>
        <v>5.2829471625064753E-2</v>
      </c>
      <c r="P792" s="18">
        <f t="shared" si="1123"/>
        <v>9.5311732983333938E-2</v>
      </c>
      <c r="Q792" s="18">
        <f t="shared" si="1124"/>
        <v>5.3160928327647211E-2</v>
      </c>
      <c r="R792" s="18">
        <f t="shared" si="1125"/>
        <v>4.2720879460084113E-2</v>
      </c>
      <c r="S792" s="18">
        <f t="shared" si="1126"/>
        <v>6.9526503127260803E-2</v>
      </c>
      <c r="T792" s="18">
        <f t="shared" si="1127"/>
        <v>8.5977827951399771E-2</v>
      </c>
      <c r="U792" s="18">
        <f t="shared" si="1128"/>
        <v>7.7074423246377505E-2</v>
      </c>
      <c r="V792" s="18">
        <f t="shared" si="1129"/>
        <v>2.2540933073208931E-2</v>
      </c>
      <c r="W792" s="18">
        <f t="shared" si="1130"/>
        <v>3.1969909030265024E-2</v>
      </c>
      <c r="X792" s="18">
        <f t="shared" si="1131"/>
        <v>5.1705329923603313E-2</v>
      </c>
      <c r="Y792" s="18">
        <f t="shared" si="1132"/>
        <v>4.1811835310163005E-2</v>
      </c>
      <c r="Z792" s="18">
        <f t="shared" si="1133"/>
        <v>2.3031002528231946E-2</v>
      </c>
      <c r="AA792" s="18">
        <f t="shared" si="1134"/>
        <v>4.1551139842705961E-2</v>
      </c>
      <c r="AB792" s="18">
        <f t="shared" si="1135"/>
        <v>3.7482024938161634E-2</v>
      </c>
      <c r="AC792" s="18">
        <f t="shared" si="1136"/>
        <v>4.1107012871119284E-3</v>
      </c>
      <c r="AD792" s="18">
        <f t="shared" si="1137"/>
        <v>1.441954338773099E-2</v>
      </c>
      <c r="AE792" s="18">
        <f t="shared" si="1138"/>
        <v>2.332090615286192E-2</v>
      </c>
      <c r="AF792" s="18">
        <f t="shared" si="1139"/>
        <v>1.8858595212291728E-2</v>
      </c>
      <c r="AG792" s="18">
        <f t="shared" si="1140"/>
        <v>1.0166746553497533E-2</v>
      </c>
      <c r="AH792" s="18">
        <f t="shared" si="1141"/>
        <v>9.3120814252728498E-3</v>
      </c>
      <c r="AI792" s="18">
        <f t="shared" si="1142"/>
        <v>1.6800293302641597E-2</v>
      </c>
      <c r="AJ792" s="18">
        <f t="shared" si="1143"/>
        <v>1.5155035816630759E-2</v>
      </c>
      <c r="AK792" s="18">
        <f t="shared" si="1144"/>
        <v>9.1139325751036365E-3</v>
      </c>
      <c r="AL792" s="18">
        <f t="shared" si="1145"/>
        <v>4.7977755006275579E-4</v>
      </c>
      <c r="AM792" s="18">
        <f t="shared" si="1146"/>
        <v>5.2029733663319713E-3</v>
      </c>
      <c r="AN792" s="18">
        <f t="shared" si="1147"/>
        <v>8.4148332807340923E-3</v>
      </c>
      <c r="AO792" s="18">
        <f t="shared" si="1148"/>
        <v>6.8047070546960941E-3</v>
      </c>
      <c r="AP792" s="18">
        <f t="shared" si="1149"/>
        <v>3.6684456724963444E-3</v>
      </c>
      <c r="AQ792" s="18">
        <f t="shared" si="1150"/>
        <v>1.4832556578724951E-3</v>
      </c>
      <c r="AR792" s="18">
        <f t="shared" si="1151"/>
        <v>3.0121089297650678E-3</v>
      </c>
      <c r="AS792" s="18">
        <f t="shared" si="1152"/>
        <v>5.4342644966805876E-3</v>
      </c>
      <c r="AT792" s="18">
        <f t="shared" si="1153"/>
        <v>4.9020854339066749E-3</v>
      </c>
      <c r="AU792" s="18">
        <f t="shared" si="1154"/>
        <v>2.948015211748649E-3</v>
      </c>
      <c r="AV792" s="18">
        <f t="shared" si="1155"/>
        <v>1.3296576231498964E-3</v>
      </c>
      <c r="AW792" s="18">
        <f t="shared" si="1156"/>
        <v>3.8886730813276032E-5</v>
      </c>
      <c r="AX792" s="18">
        <f t="shared" si="1157"/>
        <v>1.5644815698413793E-3</v>
      </c>
      <c r="AY792" s="18">
        <f t="shared" si="1158"/>
        <v>2.5302554239821926E-3</v>
      </c>
      <c r="AZ792" s="18">
        <f t="shared" si="1159"/>
        <v>2.0461067212317547E-3</v>
      </c>
      <c r="BA792" s="18">
        <f t="shared" si="1160"/>
        <v>1.1030645825948111E-3</v>
      </c>
      <c r="BB792" s="18">
        <f t="shared" si="1161"/>
        <v>4.4600000359802151E-4</v>
      </c>
      <c r="BC792" s="18">
        <f t="shared" si="1162"/>
        <v>1.4426426618939175E-4</v>
      </c>
      <c r="BD792" s="18">
        <f t="shared" si="1163"/>
        <v>8.119201811089392E-4</v>
      </c>
      <c r="BE792" s="18">
        <f t="shared" si="1164"/>
        <v>1.4648172151871391E-3</v>
      </c>
      <c r="BF792" s="18">
        <f t="shared" si="1165"/>
        <v>1.3213672500281828E-3</v>
      </c>
      <c r="BG792" s="18">
        <f t="shared" si="1166"/>
        <v>7.9464358708353829E-4</v>
      </c>
      <c r="BH792" s="18">
        <f t="shared" si="1167"/>
        <v>3.5841195765949543E-4</v>
      </c>
      <c r="BI792" s="18">
        <f t="shared" si="1168"/>
        <v>1.2932502921444427E-4</v>
      </c>
      <c r="BJ792" s="19">
        <f t="shared" si="1169"/>
        <v>0.42373218215726477</v>
      </c>
      <c r="BK792" s="19">
        <f t="shared" si="1170"/>
        <v>0.22716488023682677</v>
      </c>
      <c r="BL792" s="19">
        <f t="shared" si="1171"/>
        <v>0.32454589914757542</v>
      </c>
      <c r="BM792" s="19">
        <f t="shared" si="1172"/>
        <v>0.66036243348049839</v>
      </c>
      <c r="BN792" s="19">
        <f t="shared" si="1173"/>
        <v>0.33562016189623195</v>
      </c>
    </row>
    <row r="793" spans="1:66" x14ac:dyDescent="0.25">
      <c r="A793" t="s">
        <v>341</v>
      </c>
      <c r="B793" t="s">
        <v>149</v>
      </c>
      <c r="C793" t="s">
        <v>150</v>
      </c>
      <c r="D793" s="11">
        <v>44449</v>
      </c>
      <c r="E793" s="10">
        <f>VLOOKUP(A793,home!$A$2:$E$405,3,FALSE)</f>
        <v>1.3095000000000001</v>
      </c>
      <c r="F793" s="10">
        <f>VLOOKUP(B793,home!$B$2:$E$405,3,FALSE)</f>
        <v>2.0364</v>
      </c>
      <c r="G793" s="10">
        <f>VLOOKUP(C793,away!$B$2:$E$405,4,FALSE)</f>
        <v>0.5091</v>
      </c>
      <c r="H793" s="10">
        <f>VLOOKUP(A793,away!$A$2:$E$405,3,FALSE)</f>
        <v>1.2142999999999999</v>
      </c>
      <c r="I793" s="10">
        <f>VLOOKUP(C793,away!$B$2:$E$405,3,FALSE)</f>
        <v>1.0980000000000001</v>
      </c>
      <c r="J793" s="10">
        <f>VLOOKUP(B793,home!$B$2:$E$405,4,FALSE)</f>
        <v>0.82350000000000001</v>
      </c>
      <c r="K793" s="12">
        <f t="shared" ref="K793:K856" si="1174">E793*F793*G793</f>
        <v>1.35759955878</v>
      </c>
      <c r="L793" s="12">
        <f t="shared" ref="L793:L856" si="1175">H793*I793*J793</f>
        <v>1.0979737029000001</v>
      </c>
      <c r="M793" s="13">
        <f t="shared" ref="M793:M856" si="1176">_xlfn.POISSON.DIST(0,K793,FALSE) * _xlfn.POISSON.DIST(0,L793,FALSE)</f>
        <v>8.5813987467368513E-2</v>
      </c>
      <c r="N793" s="13">
        <f t="shared" ref="N793:N856" si="1177">_xlfn.POISSON.DIST(1,K793,FALSE) * _xlfn.POISSON.DIST(0,L793,FALSE)</f>
        <v>0.11650103152285196</v>
      </c>
      <c r="O793" s="13">
        <f t="shared" ref="O793:O856" si="1178">_xlfn.POISSON.DIST(0,K793,FALSE) * _xlfn.POISSON.DIST(1,L793,FALSE)</f>
        <v>9.4221501580160794E-2</v>
      </c>
      <c r="P793" s="13">
        <f t="shared" ref="P793:P856" si="1179">_xlfn.POISSON.DIST(1,K793,FALSE) * _xlfn.POISSON.DIST(1,L793,FALSE)</f>
        <v>0.12791506897281538</v>
      </c>
      <c r="Q793" s="13">
        <f t="shared" ref="Q793:Q856" si="1180">_xlfn.POISSON.DIST(2,K793,FALSE) * _xlfn.POISSON.DIST(0,L793,FALSE)</f>
        <v>7.9080874496419359E-2</v>
      </c>
      <c r="R793" s="13">
        <f t="shared" ref="R793:R856" si="1181">_xlfn.POISSON.DIST(0,K793,FALSE) * _xlfn.POISSON.DIST(2,L793,FALSE)</f>
        <v>5.172636549138368E-2</v>
      </c>
      <c r="S793" s="13">
        <f t="shared" ref="S793:S856" si="1182">_xlfn.POISSON.DIST(2,K793,FALSE) * _xlfn.POISSON.DIST(2,L793,FALSE)</f>
        <v>4.7667825937298416E-2</v>
      </c>
      <c r="T793" s="13">
        <f t="shared" ref="T793:T856" si="1183">_xlfn.POISSON.DIST(2,K793,FALSE) * _xlfn.POISSON.DIST(1,L793,FALSE)</f>
        <v>8.6828720599403733E-2</v>
      </c>
      <c r="U793" s="13">
        <f t="shared" ref="U793:U856" si="1184">_xlfn.POISSON.DIST(1,K793,FALSE) * _xlfn.POISSON.DIST(2,L793,FALSE)</f>
        <v>7.0223690968395508E-2</v>
      </c>
      <c r="V793" s="13">
        <f t="shared" ref="V793:V856" si="1185">_xlfn.POISSON.DIST(3,K793,FALSE) * _xlfn.POISSON.DIST(3,L793,FALSE)</f>
        <v>7.8948968868692553E-3</v>
      </c>
      <c r="W793" s="13">
        <f t="shared" ref="W793:W856" si="1186">_xlfn.POISSON.DIST(3,K793,FALSE) * _xlfn.POISSON.DIST(0,L793,FALSE)</f>
        <v>3.5786720108091821E-2</v>
      </c>
      <c r="X793" s="13">
        <f t="shared" ref="X793:X856" si="1187">_xlfn.POISSON.DIST(3,K793,FALSE) * _xlfn.POISSON.DIST(1,L793,FALSE)</f>
        <v>3.9292877591727463E-2</v>
      </c>
      <c r="Y793" s="13">
        <f t="shared" ref="Y793:Y856" si="1188">_xlfn.POISSON.DIST(3,K793,FALSE) * _xlfn.POISSON.DIST(2,L793,FALSE)</f>
        <v>2.157127315349272E-2</v>
      </c>
      <c r="Z793" s="13">
        <f t="shared" ref="Z793:Z856" si="1189">_xlfn.POISSON.DIST(0,K793,FALSE) * _xlfn.POISSON.DIST(3,L793,FALSE)</f>
        <v>1.8931396352044442E-2</v>
      </c>
      <c r="AA793" s="13">
        <f t="shared" ref="AA793:AA856" si="1190">_xlfn.POISSON.DIST(1,K793,FALSE) * _xlfn.POISSON.DIST(3,L793,FALSE)</f>
        <v>2.5701255334624841E-2</v>
      </c>
      <c r="AB793" s="13">
        <f t="shared" ref="AB793:AB856" si="1191">_xlfn.POISSON.DIST(2,K793,FALSE) * _xlfn.POISSON.DIST(3,L793,FALSE)</f>
        <v>1.7446006451189405E-2</v>
      </c>
      <c r="AC793" s="13">
        <f t="shared" ref="AC793:AC856" si="1192">_xlfn.POISSON.DIST(4,K793,FALSE) * _xlfn.POISSON.DIST(4,L793,FALSE)</f>
        <v>7.3551258193860919E-4</v>
      </c>
      <c r="AD793" s="13">
        <f t="shared" ref="AD793:AD856" si="1193">_xlfn.POISSON.DIST(4,K793,FALSE) * _xlfn.POISSON.DIST(0,L793,FALSE)</f>
        <v>1.2146008857232209E-2</v>
      </c>
      <c r="AE793" s="13">
        <f t="shared" ref="AE793:AE856" si="1194">_xlfn.POISSON.DIST(4,K793,FALSE) * _xlfn.POISSON.DIST(1,L793,FALSE)</f>
        <v>1.3335998320431445E-2</v>
      </c>
      <c r="AF793" s="13">
        <f t="shared" ref="AF793:AF856" si="1195">_xlfn.POISSON.DIST(4,K793,FALSE) * _xlfn.POISSON.DIST(2,L793,FALSE)</f>
        <v>7.3212877288761479E-3</v>
      </c>
      <c r="AG793" s="13">
        <f t="shared" ref="AG793:AG856" si="1196">_xlfn.POISSON.DIST(4,K793,FALSE) * _xlfn.POISSON.DIST(3,L793,FALSE)</f>
        <v>2.6795271325568254E-3</v>
      </c>
      <c r="AH793" s="13">
        <f t="shared" ref="AH793:AH856" si="1197">_xlfn.POISSON.DIST(0,K793,FALSE) * _xlfn.POISSON.DIST(4,L793,FALSE)</f>
        <v>5.1965438384304462E-3</v>
      </c>
      <c r="AI793" s="13">
        <f t="shared" ref="AI793:AI856" si="1198">_xlfn.POISSON.DIST(1,K793,FALSE) * _xlfn.POISSON.DIST(4,L793,FALSE)</f>
        <v>7.0548256222341026E-3</v>
      </c>
      <c r="AJ793" s="13">
        <f t="shared" ref="AJ793:AJ856" si="1199">_xlfn.POISSON.DIST(2,K793,FALSE) * _xlfn.POISSON.DIST(4,L793,FALSE)</f>
        <v>4.7888140760074293E-3</v>
      </c>
      <c r="AK793" s="13">
        <f t="shared" ref="AK793:AK856" si="1200">_xlfn.POISSON.DIST(3,K793,FALSE) * _xlfn.POISSON.DIST(4,L793,FALSE)</f>
        <v>2.1670972922223793E-3</v>
      </c>
      <c r="AL793" s="13">
        <f t="shared" ref="AL793:AL856" si="1201">_xlfn.POISSON.DIST(5,K793,FALSE) * _xlfn.POISSON.DIST(5,L793,FALSE)</f>
        <v>4.385445563164235E-5</v>
      </c>
      <c r="AM793" s="13">
        <f t="shared" ref="AM793:AM856" si="1202">_xlfn.POISSON.DIST(5,K793,FALSE) * _xlfn.POISSON.DIST(0,L793,FALSE)</f>
        <v>3.2978832531032794E-3</v>
      </c>
      <c r="AN793" s="13">
        <f t="shared" ref="AN793:AN856" si="1203">_xlfn.POISSON.DIST(5,K793,FALSE) * _xlfn.POISSON.DIST(1,L793,FALSE)</f>
        <v>3.6209890871417051E-3</v>
      </c>
      <c r="AO793" s="13">
        <f t="shared" ref="AO793:AO856" si="1204">_xlfn.POISSON.DIST(5,K793,FALSE) * _xlfn.POISSON.DIST(2,L793,FALSE)</f>
        <v>1.9878753980847345E-3</v>
      </c>
      <c r="AP793" s="13">
        <f t="shared" ref="AP793:AP856" si="1205">_xlfn.POISSON.DIST(5,K793,FALSE) * _xlfn.POISSON.DIST(3,L793,FALSE)</f>
        <v>7.2754497057963608E-4</v>
      </c>
      <c r="AQ793" s="13">
        <f t="shared" ref="AQ793:AQ856" si="1206">_xlfn.POISSON.DIST(5,K793,FALSE) * _xlfn.POISSON.DIST(4,L793,FALSE)</f>
        <v>1.9970631134339861E-4</v>
      </c>
      <c r="AR793" s="13">
        <f t="shared" ref="AR793:AR856" si="1207">_xlfn.POISSON.DIST(0,K793,FALSE) * _xlfn.POISSON.DIST(5,L793,FALSE)</f>
        <v>1.141133696112732E-3</v>
      </c>
      <c r="AS793" s="13">
        <f t="shared" ref="AS793:AS856" si="1208">_xlfn.POISSON.DIST(1,K793,FALSE) * _xlfn.POISSON.DIST(5,L793,FALSE)</f>
        <v>1.5492026023516358E-3</v>
      </c>
      <c r="AT793" s="13">
        <f t="shared" ref="AT793:AT856" si="1209">_xlfn.POISSON.DIST(2,K793,FALSE) * _xlfn.POISSON.DIST(5,L793,FALSE)</f>
        <v>1.0515983847067044E-3</v>
      </c>
      <c r="AU793" s="13">
        <f t="shared" ref="AU793:AU856" si="1210">_xlfn.POISSON.DIST(3,K793,FALSE) * _xlfn.POISSON.DIST(5,L793,FALSE)</f>
        <v>4.758831676971941E-4</v>
      </c>
      <c r="AV793" s="13">
        <f t="shared" ref="AV793:AV856" si="1211">_xlfn.POISSON.DIST(4,K793,FALSE) * _xlfn.POISSON.DIST(5,L793,FALSE)</f>
        <v>1.6151469462413496E-4</v>
      </c>
      <c r="AW793" s="13">
        <f t="shared" ref="AW793:AW856" si="1212">_xlfn.POISSON.DIST(6,K793,FALSE) * _xlfn.POISSON.DIST(6,L793,FALSE)</f>
        <v>1.8158285931532709E-6</v>
      </c>
      <c r="AX793" s="13">
        <f t="shared" ref="AX793:AX856" si="1213">_xlfn.POISSON.DIST(6,K793,FALSE) * _xlfn.POISSON.DIST(0,L793,FALSE)</f>
        <v>7.4620080822015923E-4</v>
      </c>
      <c r="AY793" s="13">
        <f t="shared" ref="AY793:AY856" si="1214">_xlfn.POISSON.DIST(6,K793,FALSE) * _xlfn.POISSON.DIST(1,L793,FALSE)</f>
        <v>8.1930886450846095E-4</v>
      </c>
      <c r="AZ793" s="13">
        <f t="shared" ref="AZ793:AZ856" si="1215">_xlfn.POISSON.DIST(6,K793,FALSE) * _xlfn.POISSON.DIST(2,L793,FALSE)</f>
        <v>4.4978979389157468E-4</v>
      </c>
      <c r="BA793" s="13">
        <f t="shared" ref="BA793:BA856" si="1216">_xlfn.POISSON.DIST(6,K793,FALSE) * _xlfn.POISSON.DIST(3,L793,FALSE)</f>
        <v>1.6461912184192003E-4</v>
      </c>
      <c r="BB793" s="13">
        <f t="shared" ref="BB793:BB856" si="1217">_xlfn.POISSON.DIST(6,K793,FALSE) * _xlfn.POISSON.DIST(4,L793,FALSE)</f>
        <v>4.5186866694229796E-5</v>
      </c>
      <c r="BC793" s="13">
        <f t="shared" ref="BC793:BC856" si="1218">_xlfn.POISSON.DIST(6,K793,FALSE) * _xlfn.POISSON.DIST(5,L793,FALSE)</f>
        <v>9.9227982693424407E-6</v>
      </c>
      <c r="BD793" s="13">
        <f t="shared" ref="BD793:BD856" si="1219">_xlfn.POISSON.DIST(0,K793,FALSE) * _xlfn.POISSON.DIST(6,L793,FALSE)</f>
        <v>2.0882246497080985E-4</v>
      </c>
      <c r="BE793" s="13">
        <f t="shared" ref="BE793:BE856" si="1220">_xlfn.POISSON.DIST(1,K793,FALSE) * _xlfn.POISSON.DIST(6,L793,FALSE)</f>
        <v>2.8349728630772347E-4</v>
      </c>
      <c r="BF793" s="13">
        <f t="shared" ref="BF793:BF856" si="1221">_xlfn.POISSON.DIST(2,K793,FALSE) * _xlfn.POISSON.DIST(6,L793,FALSE)</f>
        <v>1.9243789540334639E-4</v>
      </c>
      <c r="BG793" s="13">
        <f t="shared" ref="BG793:BG856" si="1222">_xlfn.POISSON.DIST(3,K793,FALSE) * _xlfn.POISSON.DIST(6,L793,FALSE)</f>
        <v>8.7084533964044931E-5</v>
      </c>
      <c r="BH793" s="13">
        <f t="shared" ref="BH793:BH856" si="1223">_xlfn.POISSON.DIST(4,K793,FALSE) * _xlfn.POISSON.DIST(6,L793,FALSE)</f>
        <v>2.9556481221537349E-5</v>
      </c>
      <c r="BI793" s="13">
        <f t="shared" ref="BI793:BI856" si="1224">_xlfn.POISSON.DIST(5,K793,FALSE) * _xlfn.POISSON.DIST(6,L793,FALSE)</f>
        <v>8.025173173089682E-6</v>
      </c>
      <c r="BJ793" s="14">
        <f t="shared" ref="BJ793:BJ856" si="1225">SUM(N793,Q793,T793,W793,X793,Y793,AD793,AE793,AF793,AG793,AM793,AN793,AO793,AP793,AQ793,AX793,AY793,AZ793,BA793,BB793,BC793)</f>
        <v>0.42661334678476209</v>
      </c>
      <c r="BK793" s="14">
        <f t="shared" ref="BK793:BK856" si="1226">SUM(M793,P793,S793,V793,AC793,AL793,AY793)</f>
        <v>0.27089045516643029</v>
      </c>
      <c r="BL793" s="14">
        <f t="shared" ref="BL793:BL856" si="1227">SUM(O793,R793,U793,AA793,AB793,AH793,AI793,AJ793,AK793,AR793,AS793,AT793,AU793,AV793,BD793,BE793,BF793,BG793,BH793,BI793)</f>
        <v>0.28371485703518157</v>
      </c>
      <c r="BM793" s="14">
        <f t="shared" ref="BM793:BM856" si="1228">SUM(S793:BI793)</f>
        <v>0.44407373277150347</v>
      </c>
      <c r="BN793" s="14">
        <f t="shared" ref="BN793:BN856" si="1229">SUM(M793:R793)</f>
        <v>0.55525882953099959</v>
      </c>
    </row>
    <row r="794" spans="1:66" x14ac:dyDescent="0.25">
      <c r="A794" t="s">
        <v>341</v>
      </c>
      <c r="B794" t="s">
        <v>147</v>
      </c>
      <c r="C794" t="s">
        <v>318</v>
      </c>
      <c r="D794" s="11">
        <v>44449</v>
      </c>
      <c r="E794" s="10">
        <f>VLOOKUP(A794,home!$A$2:$E$405,3,FALSE)</f>
        <v>1.3095000000000001</v>
      </c>
      <c r="F794" s="10">
        <f>VLOOKUP(B794,home!$B$2:$E$405,3,FALSE)</f>
        <v>0.76370000000000005</v>
      </c>
      <c r="G794" s="10">
        <f>VLOOKUP(C794,away!$B$2:$E$405,4,FALSE)</f>
        <v>1.0182</v>
      </c>
      <c r="H794" s="10">
        <f>VLOOKUP(A794,away!$A$2:$E$405,3,FALSE)</f>
        <v>1.2142999999999999</v>
      </c>
      <c r="I794" s="10">
        <f>VLOOKUP(C794,away!$B$2:$E$405,3,FALSE)</f>
        <v>0.27450000000000002</v>
      </c>
      <c r="J794" s="10">
        <f>VLOOKUP(B794,home!$B$2:$E$405,4,FALSE)</f>
        <v>0.54900000000000004</v>
      </c>
      <c r="K794" s="12">
        <f t="shared" si="1174"/>
        <v>1.0182663357300001</v>
      </c>
      <c r="L794" s="12">
        <f t="shared" si="1175"/>
        <v>0.18299561715000004</v>
      </c>
      <c r="M794" s="13">
        <f t="shared" si="1176"/>
        <v>0.30081435873785428</v>
      </c>
      <c r="N794" s="13">
        <f t="shared" si="1177"/>
        <v>0.30630913480696459</v>
      </c>
      <c r="O794" s="13">
        <f t="shared" si="1178"/>
        <v>5.5047709224815153E-2</v>
      </c>
      <c r="P794" s="13">
        <f t="shared" si="1179"/>
        <v>5.6053229162683044E-2</v>
      </c>
      <c r="Q794" s="13">
        <f t="shared" si="1180"/>
        <v>0.15595214015025721</v>
      </c>
      <c r="R794" s="13">
        <f t="shared" si="1181"/>
        <v>5.0367447611443994E-3</v>
      </c>
      <c r="S794" s="13">
        <f t="shared" si="1182"/>
        <v>2.6112155290286001E-3</v>
      </c>
      <c r="T794" s="13">
        <f t="shared" si="1183"/>
        <v>2.8538558132659621E-2</v>
      </c>
      <c r="U794" s="13">
        <f t="shared" si="1184"/>
        <v>5.128747631937782E-3</v>
      </c>
      <c r="V794" s="13">
        <f t="shared" si="1185"/>
        <v>5.4063266814167874E-5</v>
      </c>
      <c r="W794" s="13">
        <f t="shared" si="1186"/>
        <v>5.2933604766684635E-2</v>
      </c>
      <c r="X794" s="13">
        <f t="shared" si="1187"/>
        <v>9.6866176722536397E-3</v>
      </c>
      <c r="Y794" s="13">
        <f t="shared" si="1188"/>
        <v>8.8630428951507574E-4</v>
      </c>
      <c r="Z794" s="13">
        <f t="shared" si="1189"/>
        <v>3.0723407199754967E-4</v>
      </c>
      <c r="AA794" s="13">
        <f t="shared" si="1190"/>
        <v>3.1284611270435191E-4</v>
      </c>
      <c r="AB794" s="13">
        <f t="shared" si="1191"/>
        <v>1.5928033241541752E-4</v>
      </c>
      <c r="AC794" s="13">
        <f t="shared" si="1192"/>
        <v>6.2962849760828295E-7</v>
      </c>
      <c r="AD794" s="13">
        <f t="shared" si="1193"/>
        <v>1.3475126940688005E-2</v>
      </c>
      <c r="AE794" s="13">
        <f t="shared" si="1194"/>
        <v>2.4658891706857938E-3</v>
      </c>
      <c r="AF794" s="13">
        <f t="shared" si="1195"/>
        <v>2.2562345530657431E-4</v>
      </c>
      <c r="AG794" s="13">
        <f t="shared" si="1196"/>
        <v>1.3762701149114008E-5</v>
      </c>
      <c r="AH794" s="13">
        <f t="shared" si="1197"/>
        <v>1.4055622153674784E-5</v>
      </c>
      <c r="AI794" s="13">
        <f t="shared" si="1198"/>
        <v>1.4312366866827832E-5</v>
      </c>
      <c r="AJ794" s="13">
        <f t="shared" si="1199"/>
        <v>7.286900682554119E-6</v>
      </c>
      <c r="AK794" s="13">
        <f t="shared" si="1200"/>
        <v>2.4733352189509408E-6</v>
      </c>
      <c r="AL794" s="13">
        <f t="shared" si="1201"/>
        <v>4.6929555639395386E-9</v>
      </c>
      <c r="AM794" s="13">
        <f t="shared" si="1202"/>
        <v>2.7442536266781966E-3</v>
      </c>
      <c r="AN794" s="13">
        <f t="shared" si="1203"/>
        <v>5.0218638603010248E-4</v>
      </c>
      <c r="AO794" s="13">
        <f t="shared" si="1204"/>
        <v>4.5948953817953379E-5</v>
      </c>
      <c r="AP794" s="13">
        <f t="shared" si="1205"/>
        <v>2.8028190537710766E-6</v>
      </c>
      <c r="AQ794" s="13">
        <f t="shared" si="1206"/>
        <v>1.2822590062615429E-7</v>
      </c>
      <c r="AR794" s="13">
        <f t="shared" si="1207"/>
        <v>5.1442345008778612E-7</v>
      </c>
      <c r="AS794" s="13">
        <f t="shared" si="1208"/>
        <v>5.2382008153447458E-7</v>
      </c>
      <c r="AT794" s="13">
        <f t="shared" si="1209"/>
        <v>2.6669417750294966E-7</v>
      </c>
      <c r="AU794" s="13">
        <f t="shared" si="1210"/>
        <v>9.0521900962151623E-8</v>
      </c>
      <c r="AV794" s="13">
        <f t="shared" si="1211"/>
        <v>2.3043851099011024E-8</v>
      </c>
      <c r="AW794" s="13">
        <f t="shared" si="1212"/>
        <v>2.4291034767118773E-11</v>
      </c>
      <c r="AX794" s="13">
        <f t="shared" si="1213"/>
        <v>4.6573018079189505E-4</v>
      </c>
      <c r="AY794" s="13">
        <f t="shared" si="1214"/>
        <v>8.5226581859393946E-5</v>
      </c>
      <c r="AZ794" s="13">
        <f t="shared" si="1215"/>
        <v>7.7980454724723965E-6</v>
      </c>
      <c r="BA794" s="13">
        <f t="shared" si="1216"/>
        <v>4.7566938126628328E-7</v>
      </c>
      <c r="BB794" s="13">
        <f t="shared" si="1217"/>
        <v>2.1761352996045539E-8</v>
      </c>
      <c r="BC794" s="13">
        <f t="shared" si="1218"/>
        <v>7.9644644430607152E-10</v>
      </c>
      <c r="BD794" s="13">
        <f t="shared" si="1219"/>
        <v>1.5689539454207772E-8</v>
      </c>
      <c r="BE794" s="13">
        <f t="shared" si="1220"/>
        <v>1.5976129849327412E-8</v>
      </c>
      <c r="BF794" s="13">
        <f t="shared" si="1221"/>
        <v>8.1339776004106519E-9</v>
      </c>
      <c r="BG794" s="13">
        <f t="shared" si="1222"/>
        <v>2.7608518553600185E-9</v>
      </c>
      <c r="BH794" s="13">
        <f t="shared" si="1223"/>
        <v>7.0282062556270455E-10</v>
      </c>
      <c r="BI794" s="13">
        <f t="shared" si="1224"/>
        <v>1.4313171661344033E-10</v>
      </c>
      <c r="BJ794" s="14">
        <f t="shared" si="1225"/>
        <v>0.57434133513294916</v>
      </c>
      <c r="BK794" s="14">
        <f t="shared" si="1226"/>
        <v>0.35961872759969266</v>
      </c>
      <c r="BL794" s="14">
        <f t="shared" si="1227"/>
        <v>6.5724918197851395E-2</v>
      </c>
      <c r="BM794" s="14">
        <f t="shared" si="1228"/>
        <v>0.12069367160120394</v>
      </c>
      <c r="BN794" s="14">
        <f t="shared" si="1229"/>
        <v>0.87921331684371862</v>
      </c>
    </row>
    <row r="795" spans="1:66" x14ac:dyDescent="0.25">
      <c r="A795" t="s">
        <v>342</v>
      </c>
      <c r="B795" t="s">
        <v>168</v>
      </c>
      <c r="C795" t="s">
        <v>171</v>
      </c>
      <c r="D795" s="11">
        <v>44449</v>
      </c>
      <c r="E795" s="10">
        <f>VLOOKUP(A795,home!$A$2:$E$405,3,FALSE)</f>
        <v>1.3226</v>
      </c>
      <c r="F795" s="10">
        <f>VLOOKUP(B795,home!$B$2:$E$405,3,FALSE)</f>
        <v>0.98870000000000002</v>
      </c>
      <c r="G795" s="10">
        <f>VLOOKUP(C795,away!$B$2:$E$405,4,FALSE)</f>
        <v>1.0468999999999999</v>
      </c>
      <c r="H795" s="10">
        <f>VLOOKUP(A795,away!$A$2:$E$405,3,FALSE)</f>
        <v>1.2016</v>
      </c>
      <c r="I795" s="10">
        <f>VLOOKUP(C795,away!$B$2:$E$405,3,FALSE)</f>
        <v>0.8962</v>
      </c>
      <c r="J795" s="10">
        <f>VLOOKUP(B795,home!$B$2:$E$405,4,FALSE)</f>
        <v>1.0883</v>
      </c>
      <c r="K795" s="12">
        <f t="shared" si="1174"/>
        <v>1.368983621678</v>
      </c>
      <c r="L795" s="12">
        <f t="shared" si="1175"/>
        <v>1.171961887136</v>
      </c>
      <c r="M795" s="13">
        <f t="shared" si="1176"/>
        <v>7.8791866156201262E-2</v>
      </c>
      <c r="N795" s="13">
        <f t="shared" si="1177"/>
        <v>0.10786477428928462</v>
      </c>
      <c r="O795" s="13">
        <f t="shared" si="1178"/>
        <v>9.2341064151388749E-2</v>
      </c>
      <c r="P795" s="13">
        <f t="shared" si="1179"/>
        <v>0.12641340443156868</v>
      </c>
      <c r="Q795" s="13">
        <f t="shared" si="1180"/>
        <v>7.3832554679012466E-2</v>
      </c>
      <c r="R795" s="13">
        <f t="shared" si="1181"/>
        <v>5.4110103901504003E-2</v>
      </c>
      <c r="S795" s="13">
        <f t="shared" si="1182"/>
        <v>5.070430997375748E-2</v>
      </c>
      <c r="T795" s="13">
        <f t="shared" si="1183"/>
        <v>8.652894011368735E-2</v>
      </c>
      <c r="U795" s="13">
        <f t="shared" si="1184"/>
        <v>7.4075846008453822E-2</v>
      </c>
      <c r="V795" s="13">
        <f t="shared" si="1185"/>
        <v>9.0388693314968436E-3</v>
      </c>
      <c r="W795" s="13">
        <f t="shared" si="1186"/>
        <v>3.3691852700737802E-2</v>
      </c>
      <c r="X795" s="13">
        <f t="shared" si="1187"/>
        <v>3.9485567272264814E-2</v>
      </c>
      <c r="Y795" s="13">
        <f t="shared" si="1188"/>
        <v>2.3137789967519477E-2</v>
      </c>
      <c r="Z795" s="13">
        <f t="shared" si="1189"/>
        <v>2.1138326493843885E-2</v>
      </c>
      <c r="AA795" s="13">
        <f t="shared" si="1190"/>
        <v>2.893802275975442E-2</v>
      </c>
      <c r="AB795" s="13">
        <f t="shared" si="1191"/>
        <v>1.9807839600924505E-2</v>
      </c>
      <c r="AC795" s="13">
        <f t="shared" si="1192"/>
        <v>9.0637071768089853E-4</v>
      </c>
      <c r="AD795" s="13">
        <f t="shared" si="1193"/>
        <v>1.1530898632824445E-2</v>
      </c>
      <c r="AE795" s="13">
        <f t="shared" si="1194"/>
        <v>1.3513773722098856E-2</v>
      </c>
      <c r="AF795" s="13">
        <f t="shared" si="1195"/>
        <v>7.9188138768399325E-3</v>
      </c>
      <c r="AG795" s="13">
        <f t="shared" si="1196"/>
        <v>3.0935160183266901E-3</v>
      </c>
      <c r="AH795" s="13">
        <f t="shared" si="1197"/>
        <v>6.1933282521555496E-3</v>
      </c>
      <c r="AI795" s="13">
        <f t="shared" si="1198"/>
        <v>8.4785649408765807E-3</v>
      </c>
      <c r="AJ795" s="13">
        <f t="shared" si="1199"/>
        <v>5.8035082696966719E-3</v>
      </c>
      <c r="AK795" s="13">
        <f t="shared" si="1200"/>
        <v>2.6483025898291902E-3</v>
      </c>
      <c r="AL795" s="13">
        <f t="shared" si="1201"/>
        <v>5.8167124952711285E-5</v>
      </c>
      <c r="AM795" s="13">
        <f t="shared" si="1202"/>
        <v>3.1571222743131803E-3</v>
      </c>
      <c r="AN795" s="13">
        <f t="shared" si="1203"/>
        <v>3.7000269785231743E-3</v>
      </c>
      <c r="AO795" s="13">
        <f t="shared" si="1204"/>
        <v>2.1681453001020663E-3</v>
      </c>
      <c r="AP795" s="13">
        <f t="shared" si="1205"/>
        <v>8.469945524975553E-4</v>
      </c>
      <c r="AQ795" s="13">
        <f t="shared" si="1206"/>
        <v>2.4816133353473683E-4</v>
      </c>
      <c r="AR795" s="13">
        <f t="shared" si="1207"/>
        <v>1.4516689332097841E-3</v>
      </c>
      <c r="AS795" s="13">
        <f t="shared" si="1208"/>
        <v>1.9873109936629691E-3</v>
      </c>
      <c r="AT795" s="13">
        <f t="shared" si="1209"/>
        <v>1.3602981007526185E-3</v>
      </c>
      <c r="AU795" s="13">
        <f t="shared" si="1210"/>
        <v>6.2074194017667464E-4</v>
      </c>
      <c r="AV795" s="13">
        <f t="shared" si="1211"/>
        <v>2.1244638734762327E-4</v>
      </c>
      <c r="AW795" s="13">
        <f t="shared" si="1212"/>
        <v>2.5923094215685098E-6</v>
      </c>
      <c r="AX795" s="13">
        <f t="shared" si="1213"/>
        <v>7.2034144752825739E-4</v>
      </c>
      <c r="AY795" s="13">
        <f t="shared" si="1214"/>
        <v>8.4421272222749428E-4</v>
      </c>
      <c r="AZ795" s="13">
        <f t="shared" si="1215"/>
        <v>4.9469256754297705E-4</v>
      </c>
      <c r="BA795" s="13">
        <f t="shared" si="1216"/>
        <v>1.9325361166994015E-4</v>
      </c>
      <c r="BB795" s="13">
        <f t="shared" si="1217"/>
        <v>5.6621466857137719E-5</v>
      </c>
      <c r="BC795" s="13">
        <f t="shared" si="1218"/>
        <v>1.3271640230059918E-5</v>
      </c>
      <c r="BD795" s="13">
        <f t="shared" si="1219"/>
        <v>2.8355011041020673E-4</v>
      </c>
      <c r="BE795" s="13">
        <f t="shared" si="1220"/>
        <v>3.8817545707656154E-4</v>
      </c>
      <c r="BF795" s="13">
        <f t="shared" si="1221"/>
        <v>2.6570292153759221E-4</v>
      </c>
      <c r="BG795" s="13">
        <f t="shared" si="1222"/>
        <v>1.2124764927231945E-4</v>
      </c>
      <c r="BH795" s="13">
        <f t="shared" si="1223"/>
        <v>4.1496511505190977E-5</v>
      </c>
      <c r="BI795" s="13">
        <f t="shared" si="1224"/>
        <v>1.1361608921475824E-5</v>
      </c>
      <c r="BJ795" s="14">
        <f t="shared" si="1225"/>
        <v>0.4130413251676231</v>
      </c>
      <c r="BK795" s="14">
        <f t="shared" si="1226"/>
        <v>0.26675720045788537</v>
      </c>
      <c r="BL795" s="14">
        <f t="shared" si="1227"/>
        <v>0.29914058108845648</v>
      </c>
      <c r="BM795" s="14">
        <f t="shared" si="1228"/>
        <v>0.46588204518604315</v>
      </c>
      <c r="BN795" s="14">
        <f t="shared" si="1229"/>
        <v>0.53335376760895969</v>
      </c>
    </row>
    <row r="796" spans="1:66" x14ac:dyDescent="0.25">
      <c r="A796" t="s">
        <v>342</v>
      </c>
      <c r="B796" t="s">
        <v>169</v>
      </c>
      <c r="C796" t="s">
        <v>167</v>
      </c>
      <c r="D796" s="11">
        <v>44449</v>
      </c>
      <c r="E796" s="10">
        <f>VLOOKUP(A796,home!$A$2:$E$405,3,FALSE)</f>
        <v>1.3226</v>
      </c>
      <c r="F796" s="10">
        <f>VLOOKUP(B796,home!$B$2:$E$405,3,FALSE)</f>
        <v>0.93059999999999998</v>
      </c>
      <c r="G796" s="10">
        <f>VLOOKUP(C796,away!$B$2:$E$405,4,FALSE)</f>
        <v>0.9073</v>
      </c>
      <c r="H796" s="10">
        <f>VLOOKUP(A796,away!$A$2:$E$405,3,FALSE)</f>
        <v>1.2016</v>
      </c>
      <c r="I796" s="10">
        <f>VLOOKUP(C796,away!$B$2:$E$405,3,FALSE)</f>
        <v>0.66579999999999995</v>
      </c>
      <c r="J796" s="10">
        <f>VLOOKUP(B796,home!$B$2:$E$405,4,FALSE)</f>
        <v>0.83220000000000005</v>
      </c>
      <c r="K796" s="12">
        <f t="shared" si="1174"/>
        <v>1.116715328388</v>
      </c>
      <c r="L796" s="12">
        <f t="shared" si="1175"/>
        <v>0.66578103801599997</v>
      </c>
      <c r="M796" s="13">
        <f t="shared" si="1176"/>
        <v>0.16821768968976064</v>
      </c>
      <c r="N796" s="13">
        <f t="shared" si="1177"/>
        <v>0.1878512725825717</v>
      </c>
      <c r="O796" s="13">
        <f t="shared" si="1178"/>
        <v>0.11199614805430222</v>
      </c>
      <c r="P796" s="13">
        <f t="shared" si="1179"/>
        <v>0.12506781525265115</v>
      </c>
      <c r="Q796" s="13">
        <f t="shared" si="1180"/>
        <v>0.10488819777507515</v>
      </c>
      <c r="R796" s="13">
        <f t="shared" si="1181"/>
        <v>3.728245585269347E-2</v>
      </c>
      <c r="S796" s="13">
        <f t="shared" si="1182"/>
        <v>2.324660153298878E-2</v>
      </c>
      <c r="T796" s="13">
        <f t="shared" si="1183"/>
        <v>6.9832573190317035E-2</v>
      </c>
      <c r="U796" s="13">
        <f t="shared" si="1184"/>
        <v>4.1633889930651695E-2</v>
      </c>
      <c r="V796" s="13">
        <f t="shared" si="1185"/>
        <v>1.9203963039016629E-3</v>
      </c>
      <c r="W796" s="13">
        <f t="shared" si="1186"/>
        <v>3.904341940747285E-2</v>
      </c>
      <c r="X796" s="13">
        <f t="shared" si="1187"/>
        <v>2.5994368300801315E-2</v>
      </c>
      <c r="Y796" s="13">
        <f t="shared" si="1188"/>
        <v>8.6532787549388514E-3</v>
      </c>
      <c r="Z796" s="13">
        <f t="shared" si="1189"/>
        <v>8.2739840524639861E-3</v>
      </c>
      <c r="AA796" s="13">
        <f t="shared" si="1190"/>
        <v>9.2396848182243925E-3</v>
      </c>
      <c r="AB796" s="13">
        <f t="shared" si="1191"/>
        <v>5.1590488329925363E-3</v>
      </c>
      <c r="AC796" s="13">
        <f t="shared" si="1192"/>
        <v>8.9236962307295221E-5</v>
      </c>
      <c r="AD796" s="13">
        <f t="shared" si="1193"/>
        <v>1.0900096231251615E-2</v>
      </c>
      <c r="AE796" s="13">
        <f t="shared" si="1194"/>
        <v>7.2570773833169899E-3</v>
      </c>
      <c r="AF796" s="13">
        <f t="shared" si="1195"/>
        <v>2.4158122566136113E-3</v>
      </c>
      <c r="AG796" s="13">
        <f t="shared" si="1196"/>
        <v>5.3613399728666183E-4</v>
      </c>
      <c r="AH796" s="13">
        <f t="shared" si="1197"/>
        <v>1.3771654227443251E-3</v>
      </c>
      <c r="AI796" s="13">
        <f t="shared" si="1198"/>
        <v>1.5379017373045275E-3</v>
      </c>
      <c r="AJ796" s="13">
        <f t="shared" si="1199"/>
        <v>8.5869922180125075E-4</v>
      </c>
      <c r="AK796" s="13">
        <f t="shared" si="1200"/>
        <v>3.1964086115343458E-4</v>
      </c>
      <c r="AL796" s="13">
        <f t="shared" si="1201"/>
        <v>2.6538640344282271E-6</v>
      </c>
      <c r="AM796" s="13">
        <f t="shared" si="1202"/>
        <v>2.4344609084685893E-3</v>
      </c>
      <c r="AN796" s="13">
        <f t="shared" si="1203"/>
        <v>1.6208179106495916E-3</v>
      </c>
      <c r="AO796" s="13">
        <f t="shared" si="1204"/>
        <v>5.3955491549360468E-4</v>
      </c>
      <c r="AP796" s="13">
        <f t="shared" si="1205"/>
        <v>1.1974181056798912E-4</v>
      </c>
      <c r="AQ796" s="13">
        <f t="shared" si="1206"/>
        <v>1.9930456733467748E-5</v>
      </c>
      <c r="AR796" s="13">
        <f t="shared" si="1207"/>
        <v>1.8337812493489207E-4</v>
      </c>
      <c r="AS796" s="13">
        <f t="shared" si="1208"/>
        <v>2.0478116300584365E-4</v>
      </c>
      <c r="AT796" s="13">
        <f t="shared" si="1209"/>
        <v>1.1434113184687364E-4</v>
      </c>
      <c r="AU796" s="13">
        <f t="shared" si="1210"/>
        <v>4.2562164866212374E-5</v>
      </c>
      <c r="AV796" s="13">
        <f t="shared" si="1211"/>
        <v>1.1882455478869137E-5</v>
      </c>
      <c r="AW796" s="13">
        <f t="shared" si="1212"/>
        <v>5.4808771462155676E-8</v>
      </c>
      <c r="AX796" s="13">
        <f t="shared" si="1213"/>
        <v>4.5309996880804132E-4</v>
      </c>
      <c r="AY796" s="13">
        <f t="shared" si="1214"/>
        <v>3.0166536755803501E-4</v>
      </c>
      <c r="AZ796" s="13">
        <f t="shared" si="1215"/>
        <v>1.0042154077313334E-4</v>
      </c>
      <c r="BA796" s="13">
        <f t="shared" si="1216"/>
        <v>2.228625255170093E-5</v>
      </c>
      <c r="BB796" s="13">
        <f t="shared" si="1217"/>
        <v>3.7094410893395419E-6</v>
      </c>
      <c r="BC796" s="13">
        <f t="shared" si="1218"/>
        <v>4.9393510778393643E-7</v>
      </c>
      <c r="BD796" s="13">
        <f t="shared" si="1219"/>
        <v>2.0348279728096693E-5</v>
      </c>
      <c r="BE796" s="13">
        <f t="shared" si="1220"/>
        <v>2.2723235878692381E-5</v>
      </c>
      <c r="BF796" s="13">
        <f t="shared" si="1221"/>
        <v>1.2687692908155975E-5</v>
      </c>
      <c r="BG796" s="13">
        <f t="shared" si="1222"/>
        <v>4.7228470508058334E-6</v>
      </c>
      <c r="BH796" s="13">
        <f t="shared" si="1223"/>
        <v>1.3185189238167334E-6</v>
      </c>
      <c r="BI796" s="13">
        <f t="shared" si="1224"/>
        <v>2.9448205859915911E-7</v>
      </c>
      <c r="BJ796" s="14">
        <f t="shared" si="1225"/>
        <v>0.46298841238744715</v>
      </c>
      <c r="BK796" s="14">
        <f t="shared" si="1226"/>
        <v>0.31884605897320201</v>
      </c>
      <c r="BL796" s="14">
        <f t="shared" si="1227"/>
        <v>0.21002367482854872</v>
      </c>
      <c r="BM796" s="14">
        <f t="shared" si="1228"/>
        <v>0.26452694047582087</v>
      </c>
      <c r="BN796" s="14">
        <f t="shared" si="1229"/>
        <v>0.73530357920705436</v>
      </c>
    </row>
    <row r="797" spans="1:66" x14ac:dyDescent="0.25">
      <c r="A797" t="s">
        <v>342</v>
      </c>
      <c r="B797" t="s">
        <v>174</v>
      </c>
      <c r="C797" t="s">
        <v>175</v>
      </c>
      <c r="D797" s="11">
        <v>44449</v>
      </c>
      <c r="E797" s="10">
        <f>VLOOKUP(A797,home!$A$2:$E$405,3,FALSE)</f>
        <v>1.3226</v>
      </c>
      <c r="F797" s="10">
        <f>VLOOKUP(B797,home!$B$2:$E$405,3,FALSE)</f>
        <v>1.0309999999999999</v>
      </c>
      <c r="G797" s="10">
        <f>VLOOKUP(C797,away!$B$2:$E$405,4,FALSE)</f>
        <v>1.1632</v>
      </c>
      <c r="H797" s="10">
        <f>VLOOKUP(A797,away!$A$2:$E$405,3,FALSE)</f>
        <v>1.2016</v>
      </c>
      <c r="I797" s="10">
        <f>VLOOKUP(C797,away!$B$2:$E$405,3,FALSE)</f>
        <v>1.3444</v>
      </c>
      <c r="J797" s="10">
        <f>VLOOKUP(B797,home!$B$2:$E$405,4,FALSE)</f>
        <v>0.68089999999999995</v>
      </c>
      <c r="K797" s="12">
        <f t="shared" si="1174"/>
        <v>1.5861402179199999</v>
      </c>
      <c r="L797" s="12">
        <f t="shared" si="1175"/>
        <v>1.0999469951359999</v>
      </c>
      <c r="M797" s="13">
        <f t="shared" si="1176"/>
        <v>6.8147063328726318E-2</v>
      </c>
      <c r="N797" s="13">
        <f t="shared" si="1177"/>
        <v>0.10809079787883399</v>
      </c>
      <c r="O797" s="13">
        <f t="shared" si="1178"/>
        <v>7.4958157535775227E-2</v>
      </c>
      <c r="P797" s="13">
        <f t="shared" si="1179"/>
        <v>0.11889414832867619</v>
      </c>
      <c r="Q797" s="13">
        <f t="shared" si="1180"/>
        <v>8.5723580851340242E-2</v>
      </c>
      <c r="R797" s="13">
        <f t="shared" si="1181"/>
        <v>4.1225000071203423E-2</v>
      </c>
      <c r="S797" s="13">
        <f t="shared" si="1182"/>
        <v>5.1857768392062624E-2</v>
      </c>
      <c r="T797" s="13">
        <f t="shared" si="1183"/>
        <v>9.4291395169729647E-2</v>
      </c>
      <c r="U797" s="13">
        <f t="shared" si="1184"/>
        <v>6.5388630596690603E-2</v>
      </c>
      <c r="V797" s="13">
        <f t="shared" si="1185"/>
        <v>1.0052744602032572E-2</v>
      </c>
      <c r="W797" s="13">
        <f t="shared" si="1186"/>
        <v>4.5323206404142516E-2</v>
      </c>
      <c r="X797" s="13">
        <f t="shared" si="1187"/>
        <v>4.9853124694165273E-2</v>
      </c>
      <c r="Y797" s="13">
        <f t="shared" si="1188"/>
        <v>2.7417897352743699E-2</v>
      </c>
      <c r="Z797" s="13">
        <f t="shared" si="1189"/>
        <v>1.5115104984267196E-2</v>
      </c>
      <c r="AA797" s="13">
        <f t="shared" si="1190"/>
        <v>2.3974675913629246E-2</v>
      </c>
      <c r="AB797" s="13">
        <f t="shared" si="1191"/>
        <v>1.9013598839102638E-2</v>
      </c>
      <c r="AC797" s="13">
        <f t="shared" si="1192"/>
        <v>1.0961702249542653E-3</v>
      </c>
      <c r="AD797" s="13">
        <f t="shared" si="1193"/>
        <v>1.7972240120674946E-2</v>
      </c>
      <c r="AE797" s="13">
        <f t="shared" si="1194"/>
        <v>1.9768511516599068E-2</v>
      </c>
      <c r="AF797" s="13">
        <f t="shared" si="1195"/>
        <v>1.0872157420497275E-2</v>
      </c>
      <c r="AG797" s="13">
        <f t="shared" si="1196"/>
        <v>3.9862656284405142E-3</v>
      </c>
      <c r="AH797" s="13">
        <f t="shared" si="1197"/>
        <v>4.1564535771524691E-3</v>
      </c>
      <c r="AI797" s="13">
        <f t="shared" si="1198"/>
        <v>6.5927181826389803E-3</v>
      </c>
      <c r="AJ797" s="13">
        <f t="shared" si="1199"/>
        <v>5.2284877274480709E-3</v>
      </c>
      <c r="AK797" s="13">
        <f t="shared" si="1200"/>
        <v>2.7643715544688426E-3</v>
      </c>
      <c r="AL797" s="13">
        <f t="shared" si="1201"/>
        <v>7.6498219558202428E-5</v>
      </c>
      <c r="AM797" s="13">
        <f t="shared" si="1202"/>
        <v>5.7012985723035835E-3</v>
      </c>
      <c r="AN797" s="13">
        <f t="shared" si="1203"/>
        <v>6.2711262329784943E-3</v>
      </c>
      <c r="AO797" s="13">
        <f t="shared" si="1204"/>
        <v>3.448953228041618E-3</v>
      </c>
      <c r="AP797" s="13">
        <f t="shared" si="1205"/>
        <v>1.2645552465163283E-3</v>
      </c>
      <c r="AQ797" s="13">
        <f t="shared" si="1206"/>
        <v>3.4773593589727472E-4</v>
      </c>
      <c r="AR797" s="13">
        <f t="shared" si="1207"/>
        <v>9.1437572452222763E-4</v>
      </c>
      <c r="AS797" s="13">
        <f t="shared" si="1208"/>
        <v>1.4503281109544438E-3</v>
      </c>
      <c r="AT797" s="13">
        <f t="shared" si="1209"/>
        <v>1.150211872982392E-3</v>
      </c>
      <c r="AU797" s="13">
        <f t="shared" si="1210"/>
        <v>6.0813243695548758E-4</v>
      </c>
      <c r="AV797" s="13">
        <f t="shared" si="1211"/>
        <v>2.4114582901919952E-4</v>
      </c>
      <c r="AW797" s="13">
        <f t="shared" si="1212"/>
        <v>3.7073378182936251E-6</v>
      </c>
      <c r="AX797" s="13">
        <f t="shared" si="1213"/>
        <v>1.5071764933167662E-3</v>
      </c>
      <c r="AY797" s="13">
        <f t="shared" si="1214"/>
        <v>1.6578142549633908E-3</v>
      </c>
      <c r="AZ797" s="13">
        <f t="shared" si="1215"/>
        <v>9.1175390412030375E-4</v>
      </c>
      <c r="BA797" s="13">
        <f t="shared" si="1216"/>
        <v>3.3429365571354823E-4</v>
      </c>
      <c r="BB797" s="13">
        <f t="shared" si="1217"/>
        <v>9.1926325523786475E-5</v>
      </c>
      <c r="BC797" s="13">
        <f t="shared" si="1218"/>
        <v>2.0222817106756545E-5</v>
      </c>
      <c r="BD797" s="13">
        <f t="shared" si="1219"/>
        <v>1.6762747176892113E-4</v>
      </c>
      <c r="BE797" s="13">
        <f t="shared" si="1220"/>
        <v>2.6588067460093514E-4</v>
      </c>
      <c r="BF797" s="13">
        <f t="shared" si="1221"/>
        <v>2.1086201557612202E-4</v>
      </c>
      <c r="BG797" s="13">
        <f t="shared" si="1222"/>
        <v>1.1148557444565353E-4</v>
      </c>
      <c r="BH797" s="13">
        <f t="shared" si="1223"/>
        <v>4.420793833654134E-5</v>
      </c>
      <c r="BI797" s="13">
        <f t="shared" si="1224"/>
        <v>1.4023997789383117E-5</v>
      </c>
      <c r="BJ797" s="14">
        <f t="shared" si="1225"/>
        <v>0.48485603370364888</v>
      </c>
      <c r="BK797" s="14">
        <f t="shared" si="1226"/>
        <v>0.25178220735097351</v>
      </c>
      <c r="BL797" s="14">
        <f t="shared" si="1227"/>
        <v>0.24848037564506084</v>
      </c>
      <c r="BM797" s="14">
        <f t="shared" si="1228"/>
        <v>0.50154086677225018</v>
      </c>
      <c r="BN797" s="14">
        <f t="shared" si="1229"/>
        <v>0.49703874799455539</v>
      </c>
    </row>
    <row r="798" spans="1:66" x14ac:dyDescent="0.25">
      <c r="A798" t="s">
        <v>342</v>
      </c>
      <c r="B798" t="s">
        <v>173</v>
      </c>
      <c r="C798" t="s">
        <v>176</v>
      </c>
      <c r="D798" s="11">
        <v>44449</v>
      </c>
      <c r="E798" s="10">
        <f>VLOOKUP(A798,home!$A$2:$E$405,3,FALSE)</f>
        <v>1.3226</v>
      </c>
      <c r="F798" s="10">
        <f>VLOOKUP(B798,home!$B$2:$E$405,3,FALSE)</f>
        <v>1.2601</v>
      </c>
      <c r="G798" s="10">
        <f>VLOOKUP(C798,away!$B$2:$E$405,4,FALSE)</f>
        <v>1.2214</v>
      </c>
      <c r="H798" s="10">
        <f>VLOOKUP(A798,away!$A$2:$E$405,3,FALSE)</f>
        <v>1.2016</v>
      </c>
      <c r="I798" s="10">
        <f>VLOOKUP(C798,away!$B$2:$E$405,3,FALSE)</f>
        <v>0.76819999999999999</v>
      </c>
      <c r="J798" s="10">
        <f>VLOOKUP(B798,home!$B$2:$E$405,4,FALSE)</f>
        <v>0.69350000000000001</v>
      </c>
      <c r="K798" s="12">
        <f t="shared" si="1174"/>
        <v>2.0355953287640003</v>
      </c>
      <c r="L798" s="12">
        <f t="shared" si="1175"/>
        <v>0.64014843471999994</v>
      </c>
      <c r="M798" s="13">
        <f t="shared" si="1176"/>
        <v>6.8855597066261681E-2</v>
      </c>
      <c r="N798" s="13">
        <f t="shared" si="1177"/>
        <v>0.14016213174733849</v>
      </c>
      <c r="O798" s="13">
        <f t="shared" si="1178"/>
        <v>4.407780268367844E-2</v>
      </c>
      <c r="P798" s="13">
        <f t="shared" si="1179"/>
        <v>8.9724569245077143E-2</v>
      </c>
      <c r="Q798" s="13">
        <f t="shared" si="1180"/>
        <v>0.14265669032724335</v>
      </c>
      <c r="R798" s="13">
        <f t="shared" si="1181"/>
        <v>1.4108168196926882E-2</v>
      </c>
      <c r="S798" s="13">
        <f t="shared" si="1182"/>
        <v>2.9229643882353613E-2</v>
      </c>
      <c r="T798" s="13">
        <f t="shared" si="1183"/>
        <v>9.1321457015320587E-2</v>
      </c>
      <c r="U798" s="13">
        <f t="shared" si="1184"/>
        <v>2.8718521279081189E-2</v>
      </c>
      <c r="V798" s="13">
        <f t="shared" si="1185"/>
        <v>4.2320729795774451E-3</v>
      </c>
      <c r="W798" s="13">
        <f t="shared" si="1186"/>
        <v>9.6797097482356362E-2</v>
      </c>
      <c r="X798" s="13">
        <f t="shared" si="1187"/>
        <v>6.1964510438769667E-2</v>
      </c>
      <c r="Y798" s="13">
        <f t="shared" si="1188"/>
        <v>1.983324218278475E-2</v>
      </c>
      <c r="Z798" s="13">
        <f t="shared" si="1189"/>
        <v>3.0104405960097429E-3</v>
      </c>
      <c r="AA798" s="13">
        <f t="shared" si="1190"/>
        <v>6.1280388147589458E-3</v>
      </c>
      <c r="AB798" s="13">
        <f t="shared" si="1191"/>
        <v>6.2371035929038978E-3</v>
      </c>
      <c r="AC798" s="13">
        <f t="shared" si="1192"/>
        <v>3.4467144038132831E-4</v>
      </c>
      <c r="AD798" s="13">
        <f t="shared" si="1193"/>
        <v>4.925992986824955E-2</v>
      </c>
      <c r="AE798" s="13">
        <f t="shared" si="1194"/>
        <v>3.1533666999576923E-2</v>
      </c>
      <c r="AF798" s="13">
        <f t="shared" si="1195"/>
        <v>1.0093113785380442E-2</v>
      </c>
      <c r="AG798" s="13">
        <f t="shared" si="1196"/>
        <v>2.1536969970540483E-3</v>
      </c>
      <c r="AH798" s="13">
        <f t="shared" si="1197"/>
        <v>4.8178220883829512E-4</v>
      </c>
      <c r="AI798" s="13">
        <f t="shared" si="1198"/>
        <v>9.807136137928356E-4</v>
      </c>
      <c r="AJ798" s="13">
        <f t="shared" si="1199"/>
        <v>9.9816802554597941E-4</v>
      </c>
      <c r="AK798" s="13">
        <f t="shared" si="1200"/>
        <v>6.7728872337432687E-4</v>
      </c>
      <c r="AL798" s="13">
        <f t="shared" si="1201"/>
        <v>1.7965422035065351E-5</v>
      </c>
      <c r="AM798" s="13">
        <f t="shared" si="1202"/>
        <v>2.0054656627010208E-2</v>
      </c>
      <c r="AN798" s="13">
        <f t="shared" si="1203"/>
        <v>1.283795704862766E-2</v>
      </c>
      <c r="AO798" s="13">
        <f t="shared" si="1204"/>
        <v>4.1090990548407931E-3</v>
      </c>
      <c r="AP798" s="13">
        <f t="shared" si="1205"/>
        <v>8.7681110935525512E-4</v>
      </c>
      <c r="AQ798" s="13">
        <f t="shared" si="1206"/>
        <v>1.4032231479971829E-4</v>
      </c>
      <c r="AR798" s="13">
        <f t="shared" si="1207"/>
        <v>6.1682425372755747E-5</v>
      </c>
      <c r="AS798" s="13">
        <f t="shared" si="1208"/>
        <v>1.2556045695561566E-4</v>
      </c>
      <c r="AT798" s="13">
        <f t="shared" si="1209"/>
        <v>1.2779513982816233E-4</v>
      </c>
      <c r="AU798" s="13">
        <f t="shared" si="1210"/>
        <v>8.6713063224316483E-5</v>
      </c>
      <c r="AV798" s="13">
        <f t="shared" si="1211"/>
        <v>4.4128176610559017E-5</v>
      </c>
      <c r="AW798" s="13">
        <f t="shared" si="1212"/>
        <v>6.5028997160658505E-7</v>
      </c>
      <c r="AX798" s="13">
        <f t="shared" si="1213"/>
        <v>6.803860891651331E-3</v>
      </c>
      <c r="AY798" s="13">
        <f t="shared" si="1214"/>
        <v>4.3554808998432226E-3</v>
      </c>
      <c r="AZ798" s="13">
        <f t="shared" si="1215"/>
        <v>1.3940771402437479E-3</v>
      </c>
      <c r="BA798" s="13">
        <f t="shared" si="1216"/>
        <v>2.974720997353231E-4</v>
      </c>
      <c r="BB798" s="13">
        <f t="shared" si="1217"/>
        <v>4.7606574754609687E-5</v>
      </c>
      <c r="BC798" s="13">
        <f t="shared" si="1218"/>
        <v>6.0950548623088115E-6</v>
      </c>
      <c r="BD798" s="13">
        <f t="shared" si="1219"/>
        <v>6.5809846753504673E-6</v>
      </c>
      <c r="BE798" s="13">
        <f t="shared" si="1220"/>
        <v>1.3396221663810881E-5</v>
      </c>
      <c r="BF798" s="13">
        <f t="shared" si="1221"/>
        <v>1.3634643120970272E-5</v>
      </c>
      <c r="BG798" s="13">
        <f t="shared" si="1222"/>
        <v>9.2515386154704314E-6</v>
      </c>
      <c r="BH798" s="13">
        <f t="shared" si="1223"/>
        <v>4.7080971973828451E-6</v>
      </c>
      <c r="BI798" s="13">
        <f t="shared" si="1224"/>
        <v>1.9167561324718801E-6</v>
      </c>
      <c r="BJ798" s="14">
        <f t="shared" si="1225"/>
        <v>0.69669897565979833</v>
      </c>
      <c r="BK798" s="14">
        <f t="shared" si="1226"/>
        <v>0.19676000093552948</v>
      </c>
      <c r="BL798" s="14">
        <f t="shared" si="1227"/>
        <v>0.10290295464229765</v>
      </c>
      <c r="BM798" s="14">
        <f t="shared" si="1228"/>
        <v>0.49543258195723766</v>
      </c>
      <c r="BN798" s="14">
        <f t="shared" si="1229"/>
        <v>0.49958495926652596</v>
      </c>
    </row>
    <row r="799" spans="1:66" x14ac:dyDescent="0.25">
      <c r="A799" t="s">
        <v>343</v>
      </c>
      <c r="B799" t="s">
        <v>185</v>
      </c>
      <c r="C799" t="s">
        <v>191</v>
      </c>
      <c r="D799" s="11">
        <v>44449</v>
      </c>
      <c r="E799" s="10">
        <f>VLOOKUP(A799,home!$A$2:$E$405,3,FALSE)</f>
        <v>1.29</v>
      </c>
      <c r="F799" s="10">
        <f>VLOOKUP(B799,home!$B$2:$E$405,3,FALSE)</f>
        <v>0.71560000000000001</v>
      </c>
      <c r="G799" s="10">
        <f>VLOOKUP(C799,away!$B$2:$E$405,4,FALSE)</f>
        <v>1.3119000000000001</v>
      </c>
      <c r="H799" s="10">
        <f>VLOOKUP(A799,away!$A$2:$E$405,3,FALSE)</f>
        <v>1.1041000000000001</v>
      </c>
      <c r="I799" s="10">
        <f>VLOOKUP(C799,away!$B$2:$E$405,3,FALSE)</f>
        <v>0.627</v>
      </c>
      <c r="J799" s="10">
        <f>VLOOKUP(B799,home!$B$2:$E$405,4,FALSE)</f>
        <v>0.69669999999999999</v>
      </c>
      <c r="K799" s="12">
        <f t="shared" si="1174"/>
        <v>1.2110463756000001</v>
      </c>
      <c r="L799" s="12">
        <f t="shared" si="1175"/>
        <v>0.48230499668999999</v>
      </c>
      <c r="M799" s="13">
        <f t="shared" si="1176"/>
        <v>0.18390216545030352</v>
      </c>
      <c r="N799" s="13">
        <f t="shared" si="1177"/>
        <v>0.22271405093358163</v>
      </c>
      <c r="O799" s="13">
        <f t="shared" si="1178"/>
        <v>8.8696933298792469E-2</v>
      </c>
      <c r="P799" s="13">
        <f t="shared" si="1179"/>
        <v>0.10741609959833757</v>
      </c>
      <c r="Q799" s="13">
        <f t="shared" si="1180"/>
        <v>0.13485852208915394</v>
      </c>
      <c r="R799" s="13">
        <f t="shared" si="1181"/>
        <v>2.1389487060543624E-2</v>
      </c>
      <c r="S799" s="13">
        <f t="shared" si="1182"/>
        <v>1.5685267251567506E-2</v>
      </c>
      <c r="T799" s="13">
        <f t="shared" si="1183"/>
        <v>6.5042939049827678E-2</v>
      </c>
      <c r="U799" s="13">
        <f t="shared" si="1184"/>
        <v>2.5903660780614457E-2</v>
      </c>
      <c r="V799" s="13">
        <f t="shared" si="1185"/>
        <v>1.0179628966155198E-3</v>
      </c>
      <c r="W799" s="13">
        <f t="shared" si="1186"/>
        <v>5.4439974798280798E-2</v>
      </c>
      <c r="X799" s="13">
        <f t="shared" si="1187"/>
        <v>2.6256671864888503E-2</v>
      </c>
      <c r="Y799" s="13">
        <f t="shared" si="1188"/>
        <v>6.3318620184427323E-3</v>
      </c>
      <c r="Z799" s="13">
        <f t="shared" si="1189"/>
        <v>3.4387521619787644E-3</v>
      </c>
      <c r="AA799" s="13">
        <f t="shared" si="1190"/>
        <v>4.1644883423510469E-3</v>
      </c>
      <c r="AB799" s="13">
        <f t="shared" si="1191"/>
        <v>2.5216942566163442E-3</v>
      </c>
      <c r="AC799" s="13">
        <f t="shared" si="1192"/>
        <v>3.7161608328034375E-5</v>
      </c>
      <c r="AD799" s="13">
        <f t="shared" si="1193"/>
        <v>1.6482333541803326E-2</v>
      </c>
      <c r="AE799" s="13">
        <f t="shared" si="1194"/>
        <v>7.9495118243229287E-3</v>
      </c>
      <c r="AF799" s="13">
        <f t="shared" si="1195"/>
        <v>1.9170446370585929E-3</v>
      </c>
      <c r="AG799" s="13">
        <f t="shared" si="1196"/>
        <v>3.0820006911037569E-4</v>
      </c>
      <c r="AH799" s="13">
        <f t="shared" si="1197"/>
        <v>4.1463183752522451E-4</v>
      </c>
      <c r="AI799" s="13">
        <f t="shared" si="1198"/>
        <v>5.0213838404329126E-4</v>
      </c>
      <c r="AJ799" s="13">
        <f t="shared" si="1199"/>
        <v>3.0405643502263443E-4</v>
      </c>
      <c r="AK799" s="13">
        <f t="shared" si="1200"/>
        <v>1.2274214787067275E-4</v>
      </c>
      <c r="AL799" s="13">
        <f t="shared" si="1201"/>
        <v>8.6823447926767536E-7</v>
      </c>
      <c r="AM799" s="13">
        <f t="shared" si="1202"/>
        <v>3.9921740594462468E-3</v>
      </c>
      <c r="AN799" s="13">
        <f t="shared" si="1203"/>
        <v>1.9254454965271259E-3</v>
      </c>
      <c r="AO799" s="13">
        <f t="shared" si="1204"/>
        <v>4.6432599191464544E-4</v>
      </c>
      <c r="AP799" s="13">
        <f t="shared" si="1205"/>
        <v>7.4648915331158031E-5</v>
      </c>
      <c r="AQ799" s="13">
        <f t="shared" si="1206"/>
        <v>9.0008862154265643E-6</v>
      </c>
      <c r="AR799" s="13">
        <f t="shared" si="1207"/>
        <v>3.9995801405034415E-5</v>
      </c>
      <c r="AS799" s="13">
        <f t="shared" si="1208"/>
        <v>4.8436770330784318E-5</v>
      </c>
      <c r="AT799" s="13">
        <f t="shared" si="1209"/>
        <v>2.9329587577432988E-5</v>
      </c>
      <c r="AU799" s="13">
        <f t="shared" si="1210"/>
        <v>1.1839830244497666E-5</v>
      </c>
      <c r="AV799" s="13">
        <f t="shared" si="1211"/>
        <v>3.5846458763295402E-6</v>
      </c>
      <c r="AW799" s="13">
        <f t="shared" si="1212"/>
        <v>1.4086952923426644E-8</v>
      </c>
      <c r="AX799" s="13">
        <f t="shared" si="1213"/>
        <v>8.0578465424278455E-4</v>
      </c>
      <c r="AY799" s="13">
        <f t="shared" si="1214"/>
        <v>3.8863396499741899E-4</v>
      </c>
      <c r="AZ799" s="13">
        <f t="shared" si="1215"/>
        <v>9.3720051600850875E-5</v>
      </c>
      <c r="BA799" s="13">
        <f t="shared" si="1216"/>
        <v>1.506721639237834E-5</v>
      </c>
      <c r="BB799" s="13">
        <f t="shared" si="1217"/>
        <v>1.8167484380633869E-6</v>
      </c>
      <c r="BC799" s="13">
        <f t="shared" si="1218"/>
        <v>1.7524536988134495E-7</v>
      </c>
      <c r="BD799" s="13">
        <f t="shared" si="1219"/>
        <v>3.2150291440448351E-6</v>
      </c>
      <c r="BE799" s="13">
        <f t="shared" si="1220"/>
        <v>3.8935493923438679E-6</v>
      </c>
      <c r="BF799" s="13">
        <f t="shared" si="1221"/>
        <v>2.3576344399088128E-6</v>
      </c>
      <c r="BG799" s="13">
        <f t="shared" si="1222"/>
        <v>9.5173488114710097E-7</v>
      </c>
      <c r="BH799" s="13">
        <f t="shared" si="1223"/>
        <v>2.8814876958632338E-7</v>
      </c>
      <c r="BI799" s="13">
        <f t="shared" si="1224"/>
        <v>6.9792304608223309E-8</v>
      </c>
      <c r="BJ799" s="14">
        <f t="shared" si="1225"/>
        <v>0.54407190405694628</v>
      </c>
      <c r="BK799" s="14">
        <f t="shared" si="1226"/>
        <v>0.30844815900462885</v>
      </c>
      <c r="BL799" s="14">
        <f t="shared" si="1227"/>
        <v>0.14416379506774546</v>
      </c>
      <c r="BM799" s="14">
        <f t="shared" si="1228"/>
        <v>0.24075673198254224</v>
      </c>
      <c r="BN799" s="14">
        <f t="shared" si="1229"/>
        <v>0.75897725843071273</v>
      </c>
    </row>
    <row r="800" spans="1:66" x14ac:dyDescent="0.25">
      <c r="A800" t="s">
        <v>347</v>
      </c>
      <c r="B800" t="s">
        <v>256</v>
      </c>
      <c r="C800" t="s">
        <v>248</v>
      </c>
      <c r="D800" s="11">
        <v>44449</v>
      </c>
      <c r="E800" s="10">
        <f>VLOOKUP(A800,home!$A$2:$E$405,3,FALSE)</f>
        <v>1.1607000000000001</v>
      </c>
      <c r="F800" s="10">
        <f>VLOOKUP(B800,home!$B$2:$E$405,3,FALSE)</f>
        <v>0.28720000000000001</v>
      </c>
      <c r="G800" s="10">
        <f>VLOOKUP(C800,away!$B$2:$E$405,4,FALSE)</f>
        <v>0.86150000000000004</v>
      </c>
      <c r="H800" s="10">
        <f>VLOOKUP(A800,away!$A$2:$E$405,3,FALSE)</f>
        <v>0.83930000000000005</v>
      </c>
      <c r="I800" s="10">
        <f>VLOOKUP(C800,away!$B$2:$E$405,3,FALSE)</f>
        <v>0.2979</v>
      </c>
      <c r="J800" s="10">
        <f>VLOOKUP(B800,home!$B$2:$E$405,4,FALSE)</f>
        <v>1.1915</v>
      </c>
      <c r="K800" s="12">
        <f t="shared" si="1174"/>
        <v>0.28718364396000007</v>
      </c>
      <c r="L800" s="12">
        <f t="shared" si="1175"/>
        <v>0.29790773050500002</v>
      </c>
      <c r="M800" s="13">
        <f t="shared" si="1176"/>
        <v>0.55705495888775158</v>
      </c>
      <c r="N800" s="13">
        <f t="shared" si="1177"/>
        <v>0.15997707297937253</v>
      </c>
      <c r="O800" s="13">
        <f t="shared" si="1178"/>
        <v>0.16595097856880617</v>
      </c>
      <c r="P800" s="13">
        <f t="shared" si="1179"/>
        <v>4.7658406744117622E-2</v>
      </c>
      <c r="Q800" s="13">
        <f t="shared" si="1180"/>
        <v>2.2971399384135529E-2</v>
      </c>
      <c r="R800" s="13">
        <f t="shared" si="1181"/>
        <v>2.4719039700258464E-2</v>
      </c>
      <c r="S800" s="13">
        <f t="shared" si="1182"/>
        <v>1.0193445445323803E-3</v>
      </c>
      <c r="T800" s="13">
        <f t="shared" si="1183"/>
        <v>6.8433574570517693E-3</v>
      </c>
      <c r="U800" s="13">
        <f t="shared" si="1184"/>
        <v>7.0989038963121332E-3</v>
      </c>
      <c r="V800" s="13">
        <f t="shared" si="1185"/>
        <v>9.6899150195800081E-6</v>
      </c>
      <c r="W800" s="13">
        <f t="shared" si="1186"/>
        <v>2.1990033939988485E-3</v>
      </c>
      <c r="X800" s="13">
        <f t="shared" si="1187"/>
        <v>6.5510011047898928E-4</v>
      </c>
      <c r="Y800" s="13">
        <f t="shared" si="1188"/>
        <v>9.7579693583185224E-5</v>
      </c>
      <c r="Z800" s="13">
        <f t="shared" si="1189"/>
        <v>2.4546643391223318E-3</v>
      </c>
      <c r="AA800" s="13">
        <f t="shared" si="1190"/>
        <v>7.0493944960781649E-4</v>
      </c>
      <c r="AB800" s="13">
        <f t="shared" si="1191"/>
        <v>1.0122353995476478E-4</v>
      </c>
      <c r="AC800" s="13">
        <f t="shared" si="1192"/>
        <v>5.1813324694338384E-8</v>
      </c>
      <c r="AD800" s="13">
        <f t="shared" si="1193"/>
        <v>1.5787945194224921E-4</v>
      </c>
      <c r="AE800" s="13">
        <f t="shared" si="1194"/>
        <v>4.7033509221488674E-5</v>
      </c>
      <c r="AF800" s="13">
        <f t="shared" si="1195"/>
        <v>7.005822994929839E-6</v>
      </c>
      <c r="AG800" s="13">
        <f t="shared" si="1196"/>
        <v>6.9569627624643027E-7</v>
      </c>
      <c r="AH800" s="13">
        <f t="shared" si="1197"/>
        <v>1.8281587060487236E-4</v>
      </c>
      <c r="AI800" s="13">
        <f t="shared" si="1198"/>
        <v>5.2501727894027101E-5</v>
      </c>
      <c r="AJ800" s="13">
        <f t="shared" si="1199"/>
        <v>7.5388187654015401E-6</v>
      </c>
      <c r="AK800" s="13">
        <f t="shared" si="1200"/>
        <v>7.2167514806734808E-7</v>
      </c>
      <c r="AL800" s="13">
        <f t="shared" si="1201"/>
        <v>1.7731395896578995E-10</v>
      </c>
      <c r="AM800" s="13">
        <f t="shared" si="1202"/>
        <v>9.0680792630365676E-6</v>
      </c>
      <c r="AN800" s="13">
        <f t="shared" si="1203"/>
        <v>2.7014509132906767E-6</v>
      </c>
      <c r="AO800" s="13">
        <f t="shared" si="1204"/>
        <v>4.0239155532454249E-7</v>
      </c>
      <c r="AP800" s="13">
        <f t="shared" si="1205"/>
        <v>3.9958518340370541E-8</v>
      </c>
      <c r="AQ800" s="13">
        <f t="shared" si="1206"/>
        <v>2.9759878782805511E-9</v>
      </c>
      <c r="AR800" s="13">
        <f t="shared" si="1207"/>
        <v>1.0892452222438661E-5</v>
      </c>
      <c r="AS800" s="13">
        <f t="shared" si="1208"/>
        <v>3.1281341209001354E-6</v>
      </c>
      <c r="AT800" s="13">
        <f t="shared" si="1209"/>
        <v>4.4917447781785608E-7</v>
      </c>
      <c r="AU800" s="13">
        <f t="shared" si="1210"/>
        <v>4.2998521104520732E-8</v>
      </c>
      <c r="AV800" s="13">
        <f t="shared" si="1211"/>
        <v>3.0871179939218063E-9</v>
      </c>
      <c r="AW800" s="13">
        <f t="shared" si="1212"/>
        <v>4.2138774455108216E-13</v>
      </c>
      <c r="AX800" s="13">
        <f t="shared" si="1213"/>
        <v>4.3403400774615901E-7</v>
      </c>
      <c r="AY800" s="13">
        <f t="shared" si="1214"/>
        <v>1.2930208620964782E-7</v>
      </c>
      <c r="AZ800" s="13">
        <f t="shared" si="1215"/>
        <v>1.9260045526139018E-8</v>
      </c>
      <c r="BA800" s="13">
        <f t="shared" si="1216"/>
        <v>1.912572150705018E-9</v>
      </c>
      <c r="BB800" s="13">
        <f t="shared" si="1217"/>
        <v>1.4244250721089966E-10</v>
      </c>
      <c r="BC800" s="13">
        <f t="shared" si="1218"/>
        <v>8.48694481012825E-12</v>
      </c>
      <c r="BD800" s="13">
        <f t="shared" si="1219"/>
        <v>5.4082428687014041E-7</v>
      </c>
      <c r="BE800" s="13">
        <f t="shared" si="1220"/>
        <v>1.5531588944543531E-7</v>
      </c>
      <c r="BF800" s="13">
        <f t="shared" si="1221"/>
        <v>2.2302091547914309E-8</v>
      </c>
      <c r="BG800" s="13">
        <f t="shared" si="1222"/>
        <v>2.134931972886518E-9</v>
      </c>
      <c r="BH800" s="13">
        <f t="shared" si="1223"/>
        <v>1.532793858950655E-10</v>
      </c>
      <c r="BI800" s="13">
        <f t="shared" si="1224"/>
        <v>8.8038665170591903E-12</v>
      </c>
      <c r="BJ800" s="14">
        <f t="shared" si="1225"/>
        <v>0.1929689270149347</v>
      </c>
      <c r="BK800" s="14">
        <f t="shared" si="1226"/>
        <v>0.60574258138414605</v>
      </c>
      <c r="BL800" s="14">
        <f t="shared" si="1227"/>
        <v>0.19883389983309505</v>
      </c>
      <c r="BM800" s="14">
        <f t="shared" si="1228"/>
        <v>2.1668087005191423E-2</v>
      </c>
      <c r="BN800" s="14">
        <f t="shared" si="1229"/>
        <v>0.97833185626444186</v>
      </c>
    </row>
    <row r="801" spans="1:66" s="10" customFormat="1" x14ac:dyDescent="0.25">
      <c r="A801" t="s">
        <v>347</v>
      </c>
      <c r="B801" t="s">
        <v>259</v>
      </c>
      <c r="C801" t="s">
        <v>323</v>
      </c>
      <c r="D801" s="11">
        <v>44449</v>
      </c>
      <c r="E801" s="10">
        <f>VLOOKUP(A801,home!$A$2:$E$405,3,FALSE)</f>
        <v>1.1607000000000001</v>
      </c>
      <c r="F801" s="10">
        <f>VLOOKUP(B801,home!$B$2:$E$405,3,FALSE)</f>
        <v>0.86150000000000004</v>
      </c>
      <c r="G801" s="10">
        <f>VLOOKUP(C801,away!$B$2:$E$405,4,FALSE)</f>
        <v>0</v>
      </c>
      <c r="H801" s="10">
        <f>VLOOKUP(A801,away!$A$2:$E$405,3,FALSE)</f>
        <v>0.83930000000000005</v>
      </c>
      <c r="I801" s="10">
        <f>VLOOKUP(C801,away!$B$2:$E$405,3,FALSE)</f>
        <v>1.9858</v>
      </c>
      <c r="J801" s="10">
        <f>VLOOKUP(B801,home!$B$2:$E$405,4,FALSE)</f>
        <v>0.2979</v>
      </c>
      <c r="K801" s="12">
        <f t="shared" si="1174"/>
        <v>0</v>
      </c>
      <c r="L801" s="12">
        <f t="shared" si="1175"/>
        <v>0.49650454992600002</v>
      </c>
      <c r="M801" s="13">
        <f t="shared" si="1176"/>
        <v>0.60865446702079573</v>
      </c>
      <c r="N801" s="13">
        <f t="shared" si="1177"/>
        <v>0</v>
      </c>
      <c r="O801" s="13">
        <f t="shared" si="1178"/>
        <v>0.30219971220860964</v>
      </c>
      <c r="P801" s="13">
        <f t="shared" si="1179"/>
        <v>0</v>
      </c>
      <c r="Q801" s="13">
        <f t="shared" si="1180"/>
        <v>0</v>
      </c>
      <c r="R801" s="13">
        <f t="shared" si="1181"/>
        <v>7.5021766048951222E-2</v>
      </c>
      <c r="S801" s="13">
        <f t="shared" si="1182"/>
        <v>0</v>
      </c>
      <c r="T801" s="13">
        <f t="shared" si="1183"/>
        <v>0</v>
      </c>
      <c r="U801" s="13">
        <f t="shared" si="1184"/>
        <v>0</v>
      </c>
      <c r="V801" s="13">
        <f t="shared" si="1185"/>
        <v>0</v>
      </c>
      <c r="W801" s="13">
        <f t="shared" si="1186"/>
        <v>0</v>
      </c>
      <c r="X801" s="13">
        <f t="shared" si="1187"/>
        <v>0</v>
      </c>
      <c r="Y801" s="13">
        <f t="shared" si="1188"/>
        <v>0</v>
      </c>
      <c r="Z801" s="13">
        <f t="shared" si="1189"/>
        <v>1.2416216062262736E-2</v>
      </c>
      <c r="AA801" s="13">
        <f t="shared" si="1190"/>
        <v>0</v>
      </c>
      <c r="AB801" s="13">
        <f t="shared" si="1191"/>
        <v>0</v>
      </c>
      <c r="AC801" s="13">
        <f t="shared" si="1192"/>
        <v>0</v>
      </c>
      <c r="AD801" s="13">
        <f t="shared" si="1193"/>
        <v>0</v>
      </c>
      <c r="AE801" s="13">
        <f t="shared" si="1194"/>
        <v>0</v>
      </c>
      <c r="AF801" s="13">
        <f t="shared" si="1195"/>
        <v>0</v>
      </c>
      <c r="AG801" s="13">
        <f t="shared" si="1196"/>
        <v>0</v>
      </c>
      <c r="AH801" s="13">
        <f t="shared" si="1197"/>
        <v>1.5411769419444324E-3</v>
      </c>
      <c r="AI801" s="13">
        <f t="shared" si="1198"/>
        <v>0</v>
      </c>
      <c r="AJ801" s="13">
        <f t="shared" si="1199"/>
        <v>0</v>
      </c>
      <c r="AK801" s="13">
        <f t="shared" si="1200"/>
        <v>0</v>
      </c>
      <c r="AL801" s="13">
        <f t="shared" si="1201"/>
        <v>0</v>
      </c>
      <c r="AM801" s="13">
        <f t="shared" si="1202"/>
        <v>0</v>
      </c>
      <c r="AN801" s="13">
        <f t="shared" si="1203"/>
        <v>0</v>
      </c>
      <c r="AO801" s="13">
        <f t="shared" si="1204"/>
        <v>0</v>
      </c>
      <c r="AP801" s="13">
        <f t="shared" si="1205"/>
        <v>0</v>
      </c>
      <c r="AQ801" s="13">
        <f t="shared" si="1206"/>
        <v>0</v>
      </c>
      <c r="AR801" s="13">
        <f t="shared" si="1207"/>
        <v>1.5304027278328992E-4</v>
      </c>
      <c r="AS801" s="13">
        <f t="shared" si="1208"/>
        <v>0</v>
      </c>
      <c r="AT801" s="13">
        <f t="shared" si="1209"/>
        <v>0</v>
      </c>
      <c r="AU801" s="13">
        <f t="shared" si="1210"/>
        <v>0</v>
      </c>
      <c r="AV801" s="13">
        <f t="shared" si="1211"/>
        <v>0</v>
      </c>
      <c r="AW801" s="13">
        <f t="shared" si="1212"/>
        <v>0</v>
      </c>
      <c r="AX801" s="13">
        <f t="shared" si="1213"/>
        <v>0</v>
      </c>
      <c r="AY801" s="13">
        <f t="shared" si="1214"/>
        <v>0</v>
      </c>
      <c r="AZ801" s="13">
        <f t="shared" si="1215"/>
        <v>0</v>
      </c>
      <c r="BA801" s="13">
        <f t="shared" si="1216"/>
        <v>0</v>
      </c>
      <c r="BB801" s="13">
        <f t="shared" si="1217"/>
        <v>0</v>
      </c>
      <c r="BC801" s="13">
        <f t="shared" si="1218"/>
        <v>0</v>
      </c>
      <c r="BD801" s="13">
        <f t="shared" si="1219"/>
        <v>1.2664198626469943E-5</v>
      </c>
      <c r="BE801" s="13">
        <f t="shared" si="1220"/>
        <v>0</v>
      </c>
      <c r="BF801" s="13">
        <f t="shared" si="1221"/>
        <v>0</v>
      </c>
      <c r="BG801" s="13">
        <f t="shared" si="1222"/>
        <v>0</v>
      </c>
      <c r="BH801" s="13">
        <f t="shared" si="1223"/>
        <v>0</v>
      </c>
      <c r="BI801" s="13">
        <f t="shared" si="1224"/>
        <v>0</v>
      </c>
      <c r="BJ801" s="14">
        <f t="shared" si="1225"/>
        <v>0</v>
      </c>
      <c r="BK801" s="14">
        <f t="shared" si="1226"/>
        <v>0.60865446702079573</v>
      </c>
      <c r="BL801" s="14">
        <f t="shared" si="1227"/>
        <v>0.37892835967091504</v>
      </c>
      <c r="BM801" s="14">
        <f t="shared" si="1228"/>
        <v>1.4123097475616927E-2</v>
      </c>
      <c r="BN801" s="14">
        <f t="shared" si="1229"/>
        <v>0.98587594527835654</v>
      </c>
    </row>
    <row r="802" spans="1:66" x14ac:dyDescent="0.25">
      <c r="A802" t="s">
        <v>350</v>
      </c>
      <c r="B802" t="s">
        <v>103</v>
      </c>
      <c r="C802" t="s">
        <v>98</v>
      </c>
      <c r="D802" s="11">
        <v>44450</v>
      </c>
      <c r="E802" s="10">
        <f>VLOOKUP(A802,home!$A$2:$E$405,3,FALSE)</f>
        <v>1.6389</v>
      </c>
      <c r="F802" s="10">
        <f>VLOOKUP(B802,home!$B$2:$E$405,3,FALSE)</f>
        <v>1.2202999999999999</v>
      </c>
      <c r="G802" s="10">
        <f>VLOOKUP(C802,away!$B$2:$E$405,4,FALSE)</f>
        <v>1.2202999999999999</v>
      </c>
      <c r="H802" s="10">
        <f>VLOOKUP(A802,away!$A$2:$E$405,3,FALSE)</f>
        <v>1.1943999999999999</v>
      </c>
      <c r="I802" s="10">
        <f>VLOOKUP(C802,away!$B$2:$E$405,3,FALSE)</f>
        <v>0.55820000000000003</v>
      </c>
      <c r="J802" s="10">
        <f>VLOOKUP(B802,home!$B$2:$E$405,4,FALSE)</f>
        <v>0.55820000000000003</v>
      </c>
      <c r="K802" s="12">
        <f t="shared" si="1174"/>
        <v>2.440538582301</v>
      </c>
      <c r="L802" s="12">
        <f t="shared" si="1175"/>
        <v>0.37215979945600003</v>
      </c>
      <c r="M802" s="13">
        <f t="shared" si="1176"/>
        <v>6.0042755326432058E-2</v>
      </c>
      <c r="N802" s="13">
        <f t="shared" si="1177"/>
        <v>0.14653666096181631</v>
      </c>
      <c r="O802" s="13">
        <f t="shared" si="1178"/>
        <v>2.234549978107063E-2</v>
      </c>
      <c r="P802" s="13">
        <f t="shared" si="1179"/>
        <v>5.4535054356501425E-2</v>
      </c>
      <c r="Q802" s="13">
        <f t="shared" si="1180"/>
        <v>0.17881418739943675</v>
      </c>
      <c r="R802" s="13">
        <f t="shared" si="1181"/>
        <v>4.1580483586336698E-3</v>
      </c>
      <c r="S802" s="13">
        <f t="shared" si="1182"/>
        <v>1.2383143218101609E-2</v>
      </c>
      <c r="T802" s="13">
        <f t="shared" si="1183"/>
        <v>6.6547452122461992E-2</v>
      </c>
      <c r="U802" s="13">
        <f t="shared" si="1184"/>
        <v>1.0147877446318817E-2</v>
      </c>
      <c r="V802" s="13">
        <f t="shared" si="1185"/>
        <v>1.2496935352003251E-3</v>
      </c>
      <c r="W802" s="13">
        <f t="shared" si="1186"/>
        <v>0.14546764113704225</v>
      </c>
      <c r="X802" s="13">
        <f t="shared" si="1187"/>
        <v>5.4137208152899019E-2</v>
      </c>
      <c r="Y802" s="13">
        <f t="shared" si="1188"/>
        <v>1.0073846264645315E-2</v>
      </c>
      <c r="Z802" s="13">
        <f t="shared" si="1189"/>
        <v>5.1581948109248555E-4</v>
      </c>
      <c r="AA802" s="13">
        <f t="shared" si="1190"/>
        <v>1.2588773451086923E-3</v>
      </c>
      <c r="AB802" s="13">
        <f t="shared" si="1191"/>
        <v>1.5361693655612074E-3</v>
      </c>
      <c r="AC802" s="13">
        <f t="shared" si="1192"/>
        <v>7.0941223987596724E-5</v>
      </c>
      <c r="AD802" s="13">
        <f t="shared" si="1193"/>
        <v>8.8754847667816897E-2</v>
      </c>
      <c r="AE802" s="13">
        <f t="shared" si="1194"/>
        <v>3.3030986308802565E-2</v>
      </c>
      <c r="AF802" s="13">
        <f t="shared" si="1195"/>
        <v>6.1464026202589237E-3</v>
      </c>
      <c r="AG802" s="13">
        <f t="shared" si="1196"/>
        <v>7.624813221771314E-4</v>
      </c>
      <c r="AH802" s="13">
        <f t="shared" si="1197"/>
        <v>4.7991818659719342E-5</v>
      </c>
      <c r="AI802" s="13">
        <f t="shared" si="1198"/>
        <v>1.1712588507383811E-4</v>
      </c>
      <c r="AJ802" s="13">
        <f t="shared" si="1199"/>
        <v>1.4292512075442739E-4</v>
      </c>
      <c r="AK802" s="13">
        <f t="shared" si="1200"/>
        <v>1.1627142386040314E-4</v>
      </c>
      <c r="AL802" s="13">
        <f t="shared" si="1201"/>
        <v>2.577352411791944E-6</v>
      </c>
      <c r="AM802" s="13">
        <f t="shared" si="1202"/>
        <v>4.3321926019911E-2</v>
      </c>
      <c r="AN802" s="13">
        <f t="shared" si="1203"/>
        <v>1.6122679299617748E-2</v>
      </c>
      <c r="AO802" s="13">
        <f t="shared" si="1204"/>
        <v>3.0001065474195721E-3</v>
      </c>
      <c r="AP802" s="13">
        <f t="shared" si="1205"/>
        <v>3.7217301701143361E-4</v>
      </c>
      <c r="AQ802" s="13">
        <f t="shared" si="1206"/>
        <v>3.4626958843477392E-5</v>
      </c>
      <c r="AR802" s="13">
        <f t="shared" si="1207"/>
        <v>3.5721251215859762E-6</v>
      </c>
      <c r="AS802" s="13">
        <f t="shared" si="1208"/>
        <v>8.7179091800372252E-6</v>
      </c>
      <c r="AT802" s="13">
        <f t="shared" si="1209"/>
        <v>1.0638196855438463E-5</v>
      </c>
      <c r="AU802" s="13">
        <f t="shared" si="1210"/>
        <v>8.6543099572702474E-6</v>
      </c>
      <c r="AV802" s="13">
        <f t="shared" si="1211"/>
        <v>5.2802943384774382E-6</v>
      </c>
      <c r="AW802" s="13">
        <f t="shared" si="1212"/>
        <v>6.5025910429612577E-8</v>
      </c>
      <c r="AX802" s="13">
        <f t="shared" si="1213"/>
        <v>1.762147198519708E-2</v>
      </c>
      <c r="AY802" s="13">
        <f t="shared" si="1214"/>
        <v>6.5580034801304681E-3</v>
      </c>
      <c r="AZ802" s="13">
        <f t="shared" si="1215"/>
        <v>1.2203126299985525E-3</v>
      </c>
      <c r="BA802" s="13">
        <f t="shared" si="1216"/>
        <v>1.5138376788462844E-4</v>
      </c>
      <c r="BB802" s="13">
        <f t="shared" si="1217"/>
        <v>1.4084738174209241E-5</v>
      </c>
      <c r="BC802" s="13">
        <f t="shared" si="1218"/>
        <v>1.0483546668607965E-6</v>
      </c>
      <c r="BD802" s="13">
        <f t="shared" si="1219"/>
        <v>2.215668948135293E-7</v>
      </c>
      <c r="BE802" s="13">
        <f t="shared" si="1220"/>
        <v>5.4074255535304562E-7</v>
      </c>
      <c r="BF802" s="13">
        <f t="shared" si="1221"/>
        <v>6.5985153471557097E-7</v>
      </c>
      <c r="BG802" s="13">
        <f t="shared" si="1222"/>
        <v>5.3679770968795957E-7</v>
      </c>
      <c r="BH802" s="13">
        <f t="shared" si="1223"/>
        <v>3.275188803460691E-7</v>
      </c>
      <c r="BI802" s="13">
        <f t="shared" si="1224"/>
        <v>1.5986449278332121E-7</v>
      </c>
      <c r="BJ802" s="14">
        <f t="shared" si="1225"/>
        <v>0.81868953075621209</v>
      </c>
      <c r="BK802" s="14">
        <f t="shared" si="1226"/>
        <v>0.13484216849276529</v>
      </c>
      <c r="BL802" s="14">
        <f t="shared" si="1227"/>
        <v>3.9910095722561906E-2</v>
      </c>
      <c r="BM802" s="14">
        <f t="shared" si="1228"/>
        <v>0.52096746981452113</v>
      </c>
      <c r="BN802" s="14">
        <f t="shared" si="1229"/>
        <v>0.46643220618389081</v>
      </c>
    </row>
    <row r="803" spans="1:66" x14ac:dyDescent="0.25">
      <c r="A803" t="s">
        <v>350</v>
      </c>
      <c r="B803" t="s">
        <v>107</v>
      </c>
      <c r="C803" t="s">
        <v>105</v>
      </c>
      <c r="D803" s="11">
        <v>44450</v>
      </c>
      <c r="E803" s="10">
        <f>VLOOKUP(A803,home!$A$2:$E$405,3,FALSE)</f>
        <v>1.6389</v>
      </c>
      <c r="F803" s="10">
        <f>VLOOKUP(B803,home!$B$2:$E$405,3,FALSE)</f>
        <v>0.40679999999999999</v>
      </c>
      <c r="G803" s="10">
        <f>VLOOKUP(C803,away!$B$2:$E$405,4,FALSE)</f>
        <v>0.2034</v>
      </c>
      <c r="H803" s="10">
        <f>VLOOKUP(A803,away!$A$2:$E$405,3,FALSE)</f>
        <v>1.1943999999999999</v>
      </c>
      <c r="I803" s="10">
        <f>VLOOKUP(C803,away!$B$2:$E$405,3,FALSE)</f>
        <v>1.3954</v>
      </c>
      <c r="J803" s="10">
        <f>VLOOKUP(B803,home!$B$2:$E$405,4,FALSE)</f>
        <v>0.55820000000000003</v>
      </c>
      <c r="K803" s="12">
        <f t="shared" si="1174"/>
        <v>0.13560769936799999</v>
      </c>
      <c r="L803" s="12">
        <f t="shared" si="1175"/>
        <v>0.93033282723199995</v>
      </c>
      <c r="M803" s="13">
        <f t="shared" si="1176"/>
        <v>0.34440378147371647</v>
      </c>
      <c r="N803" s="13">
        <f t="shared" si="1177"/>
        <v>4.6703804459290107E-2</v>
      </c>
      <c r="O803" s="13">
        <f t="shared" si="1178"/>
        <v>0.3204101437278345</v>
      </c>
      <c r="P803" s="13">
        <f t="shared" si="1179"/>
        <v>4.3450082445101852E-2</v>
      </c>
      <c r="Q803" s="13">
        <f t="shared" si="1180"/>
        <v>3.1666977372286353E-3</v>
      </c>
      <c r="R803" s="13">
        <f t="shared" si="1181"/>
        <v>0.14904403744406386</v>
      </c>
      <c r="S803" s="13">
        <f t="shared" si="1182"/>
        <v>1.3704187976738475E-3</v>
      </c>
      <c r="T803" s="13">
        <f t="shared" si="1183"/>
        <v>2.9460828588650928E-3</v>
      </c>
      <c r="U803" s="13">
        <f t="shared" si="1184"/>
        <v>2.0211519022307549E-2</v>
      </c>
      <c r="V803" s="13">
        <f t="shared" si="1185"/>
        <v>1.9210270988202531E-5</v>
      </c>
      <c r="W803" s="13">
        <f t="shared" si="1186"/>
        <v>1.4314286491314216E-4</v>
      </c>
      <c r="X803" s="13">
        <f t="shared" si="1187"/>
        <v>1.3317050621273178E-4</v>
      </c>
      <c r="Y803" s="13">
        <f t="shared" si="1188"/>
        <v>6.194644677440368E-5</v>
      </c>
      <c r="Z803" s="13">
        <f t="shared" si="1189"/>
        <v>4.622018691246934E-2</v>
      </c>
      <c r="AA803" s="13">
        <f t="shared" si="1190"/>
        <v>6.2678132115589107E-3</v>
      </c>
      <c r="AB803" s="13">
        <f t="shared" si="1191"/>
        <v>4.2498186484392965E-4</v>
      </c>
      <c r="AC803" s="13">
        <f t="shared" si="1192"/>
        <v>1.5147334014787968E-7</v>
      </c>
      <c r="AD803" s="13">
        <f t="shared" si="1193"/>
        <v>4.8528186479539056E-6</v>
      </c>
      <c r="AE803" s="13">
        <f t="shared" si="1194"/>
        <v>4.5147364927951284E-6</v>
      </c>
      <c r="AF803" s="13">
        <f t="shared" si="1195"/>
        <v>2.1001037827747878E-6</v>
      </c>
      <c r="AG803" s="13">
        <f t="shared" si="1196"/>
        <v>6.5126516323649547E-7</v>
      </c>
      <c r="AH803" s="13">
        <f t="shared" si="1197"/>
        <v>1.075003929136727E-2</v>
      </c>
      <c r="AI803" s="13">
        <f t="shared" si="1198"/>
        <v>1.4577880964179203E-3</v>
      </c>
      <c r="AJ803" s="13">
        <f t="shared" si="1199"/>
        <v>9.8843644960645169E-5</v>
      </c>
      <c r="AK803" s="13">
        <f t="shared" si="1200"/>
        <v>4.4679864300868306E-6</v>
      </c>
      <c r="AL803" s="13">
        <f t="shared" si="1201"/>
        <v>7.6439684715396919E-10</v>
      </c>
      <c r="AM803" s="13">
        <f t="shared" si="1202"/>
        <v>1.3161591445983159E-7</v>
      </c>
      <c r="AN803" s="13">
        <f t="shared" si="1203"/>
        <v>1.2244660580814019E-7</v>
      </c>
      <c r="AO803" s="13">
        <f t="shared" si="1204"/>
        <v>5.6958048483224642E-8</v>
      </c>
      <c r="AP803" s="13">
        <f t="shared" si="1205"/>
        <v>1.7663314093005238E-8</v>
      </c>
      <c r="AQ803" s="13">
        <f t="shared" si="1206"/>
        <v>4.1081902346080975E-9</v>
      </c>
      <c r="AR803" s="13">
        <f t="shared" si="1207"/>
        <v>2.0002228893585602E-3</v>
      </c>
      <c r="AS803" s="13">
        <f t="shared" si="1208"/>
        <v>2.712456242491279E-4</v>
      </c>
      <c r="AT803" s="13">
        <f t="shared" si="1209"/>
        <v>1.8391497534030614E-5</v>
      </c>
      <c r="AU803" s="13">
        <f t="shared" si="1210"/>
        <v>8.3134288950737859E-7</v>
      </c>
      <c r="AV803" s="13">
        <f t="shared" si="1211"/>
        <v>2.818412415801027E-8</v>
      </c>
      <c r="AW803" s="13">
        <f t="shared" si="1212"/>
        <v>2.6787925343114946E-12</v>
      </c>
      <c r="AX803" s="13">
        <f t="shared" si="1213"/>
        <v>2.9746885600188688E-9</v>
      </c>
      <c r="AY803" s="13">
        <f t="shared" si="1214"/>
        <v>2.767450418177041E-9</v>
      </c>
      <c r="AZ803" s="13">
        <f t="shared" si="1215"/>
        <v>1.2873249858835135E-9</v>
      </c>
      <c r="BA803" s="13">
        <f t="shared" si="1216"/>
        <v>3.9921356456113459E-10</v>
      </c>
      <c r="BB803" s="13">
        <f t="shared" si="1217"/>
        <v>9.2850371046881206E-11</v>
      </c>
      <c r="BC803" s="13">
        <f t="shared" si="1218"/>
        <v>1.7276349641117048E-11</v>
      </c>
      <c r="BD803" s="13">
        <f t="shared" si="1219"/>
        <v>3.1014550262518475E-4</v>
      </c>
      <c r="BE803" s="13">
        <f t="shared" si="1220"/>
        <v>4.2058118080333308E-5</v>
      </c>
      <c r="BF803" s="13">
        <f t="shared" si="1221"/>
        <v>2.8517023163108421E-6</v>
      </c>
      <c r="BG803" s="13">
        <f t="shared" si="1222"/>
        <v>1.2890426346576992E-7</v>
      </c>
      <c r="BH803" s="13">
        <f t="shared" si="1223"/>
        <v>4.3701026518298998E-9</v>
      </c>
      <c r="BI803" s="13">
        <f t="shared" si="1224"/>
        <v>1.185239133233298E-10</v>
      </c>
      <c r="BJ803" s="14">
        <f t="shared" si="1225"/>
        <v>5.3167304128248195E-2</v>
      </c>
      <c r="BK803" s="14">
        <f t="shared" si="1226"/>
        <v>0.38924364799266781</v>
      </c>
      <c r="BL803" s="14">
        <f t="shared" si="1227"/>
        <v>0.51131554254385192</v>
      </c>
      <c r="BM803" s="14">
        <f t="shared" si="1228"/>
        <v>9.2768131525230196E-2</v>
      </c>
      <c r="BN803" s="14">
        <f t="shared" si="1229"/>
        <v>0.90717854728723535</v>
      </c>
    </row>
    <row r="804" spans="1:66" x14ac:dyDescent="0.25">
      <c r="A804" t="s">
        <v>350</v>
      </c>
      <c r="B804" t="s">
        <v>108</v>
      </c>
      <c r="C804" t="s">
        <v>101</v>
      </c>
      <c r="D804" s="11">
        <v>44450</v>
      </c>
      <c r="E804" s="10">
        <f>VLOOKUP(A804,home!$A$2:$E$405,3,FALSE)</f>
        <v>1.6389</v>
      </c>
      <c r="F804" s="10">
        <f>VLOOKUP(B804,home!$B$2:$E$405,3,FALSE)</f>
        <v>1.2202999999999999</v>
      </c>
      <c r="G804" s="10">
        <f>VLOOKUP(C804,away!$B$2:$E$405,4,FALSE)</f>
        <v>1.0168999999999999</v>
      </c>
      <c r="H804" s="10">
        <f>VLOOKUP(A804,away!$A$2:$E$405,3,FALSE)</f>
        <v>1.1943999999999999</v>
      </c>
      <c r="I804" s="10">
        <f>VLOOKUP(C804,away!$B$2:$E$405,3,FALSE)</f>
        <v>1.6745000000000001</v>
      </c>
      <c r="J804" s="10">
        <f>VLOOKUP(B804,home!$B$2:$E$405,4,FALSE)</f>
        <v>1.6745000000000001</v>
      </c>
      <c r="K804" s="12">
        <f t="shared" si="1174"/>
        <v>2.0337488194229998</v>
      </c>
      <c r="L804" s="12">
        <f t="shared" si="1175"/>
        <v>3.3490381786000003</v>
      </c>
      <c r="M804" s="13">
        <f t="shared" si="1176"/>
        <v>4.5949978180715991E-3</v>
      </c>
      <c r="N804" s="13">
        <f t="shared" si="1177"/>
        <v>9.3450713877543737E-3</v>
      </c>
      <c r="O804" s="13">
        <f t="shared" si="1178"/>
        <v>1.5388823123305482E-2</v>
      </c>
      <c r="P804" s="13">
        <f t="shared" si="1179"/>
        <v>3.1297000859331882E-2</v>
      </c>
      <c r="Q804" s="13">
        <f t="shared" si="1180"/>
        <v>9.5027639511345591E-3</v>
      </c>
      <c r="R804" s="13">
        <f t="shared" si="1181"/>
        <v>2.5768878081836283E-2</v>
      </c>
      <c r="S804" s="13">
        <f t="shared" si="1182"/>
        <v>5.3291769744522571E-2</v>
      </c>
      <c r="T804" s="13">
        <f t="shared" si="1183"/>
        <v>3.1825119274573418E-2</v>
      </c>
      <c r="U804" s="13">
        <f t="shared" si="1184"/>
        <v>5.2407425376789746E-2</v>
      </c>
      <c r="V804" s="13">
        <f t="shared" si="1185"/>
        <v>4.0330633671300582E-2</v>
      </c>
      <c r="W804" s="13">
        <f t="shared" si="1186"/>
        <v>6.4420783222917822E-3</v>
      </c>
      <c r="X804" s="13">
        <f t="shared" si="1187"/>
        <v>2.1574766250886612E-2</v>
      </c>
      <c r="Y804" s="13">
        <f t="shared" si="1188"/>
        <v>3.6127357934295036E-2</v>
      </c>
      <c r="Z804" s="13">
        <f t="shared" si="1189"/>
        <v>2.8766985505252824E-2</v>
      </c>
      <c r="AA804" s="13">
        <f t="shared" si="1190"/>
        <v>5.8504822809666471E-2</v>
      </c>
      <c r="AB804" s="13">
        <f t="shared" si="1191"/>
        <v>5.9492057159855512E-2</v>
      </c>
      <c r="AC804" s="13">
        <f t="shared" si="1192"/>
        <v>1.7168504842699502E-2</v>
      </c>
      <c r="AD804" s="13">
        <f t="shared" si="1193"/>
        <v>3.2753922956478537E-3</v>
      </c>
      <c r="AE804" s="13">
        <f t="shared" si="1194"/>
        <v>1.0969413848016961E-2</v>
      </c>
      <c r="AF804" s="13">
        <f t="shared" si="1195"/>
        <v>1.8368492886936174E-2</v>
      </c>
      <c r="AG804" s="13">
        <f t="shared" si="1196"/>
        <v>2.0505594653897265E-2</v>
      </c>
      <c r="AH804" s="13">
        <f t="shared" si="1197"/>
        <v>2.4085433185081131E-2</v>
      </c>
      <c r="AI804" s="13">
        <f t="shared" si="1198"/>
        <v>4.8983721305450284E-2</v>
      </c>
      <c r="AJ804" s="13">
        <f t="shared" si="1199"/>
        <v>4.9810292687952402E-2</v>
      </c>
      <c r="AK804" s="13">
        <f t="shared" si="1200"/>
        <v>3.3767207983079084E-2</v>
      </c>
      <c r="AL804" s="13">
        <f t="shared" si="1201"/>
        <v>4.6774578103361093E-3</v>
      </c>
      <c r="AM804" s="13">
        <f t="shared" si="1202"/>
        <v>1.3322650428842016E-3</v>
      </c>
      <c r="AN804" s="13">
        <f t="shared" si="1203"/>
        <v>4.4618064926333573E-3</v>
      </c>
      <c r="AO804" s="13">
        <f t="shared" si="1204"/>
        <v>7.4713801446772386E-3</v>
      </c>
      <c r="AP804" s="13">
        <f t="shared" si="1205"/>
        <v>8.3406457837860246E-3</v>
      </c>
      <c r="AQ804" s="13">
        <f t="shared" si="1206"/>
        <v>6.9832852910196299E-3</v>
      </c>
      <c r="AR804" s="13">
        <f t="shared" si="1207"/>
        <v>1.6132607056991221E-2</v>
      </c>
      <c r="AS804" s="13">
        <f t="shared" si="1208"/>
        <v>3.2809670556371046E-2</v>
      </c>
      <c r="AT804" s="13">
        <f t="shared" si="1209"/>
        <v>3.3363314379838596E-2</v>
      </c>
      <c r="AU804" s="13">
        <f t="shared" si="1210"/>
        <v>2.2617533744011709E-2</v>
      </c>
      <c r="AV804" s="13">
        <f t="shared" si="1211"/>
        <v>1.1499595637535921E-2</v>
      </c>
      <c r="AW804" s="13">
        <f t="shared" si="1212"/>
        <v>8.8496234205572943E-4</v>
      </c>
      <c r="AX804" s="13">
        <f t="shared" si="1213"/>
        <v>4.5158207635404626E-4</v>
      </c>
      <c r="AY804" s="13">
        <f t="shared" si="1214"/>
        <v>1.5123656144811612E-3</v>
      </c>
      <c r="AZ804" s="13">
        <f t="shared" si="1215"/>
        <v>2.5324850914496292E-3</v>
      </c>
      <c r="BA804" s="13">
        <f t="shared" si="1216"/>
        <v>2.8271297526667079E-3</v>
      </c>
      <c r="BB804" s="13">
        <f t="shared" si="1217"/>
        <v>2.3670413693841954E-3</v>
      </c>
      <c r="BC804" s="13">
        <f t="shared" si="1218"/>
        <v>1.5854623832786587E-3</v>
      </c>
      <c r="BD804" s="13">
        <f t="shared" si="1219"/>
        <v>9.0047861590358998E-3</v>
      </c>
      <c r="BE804" s="13">
        <f t="shared" si="1220"/>
        <v>1.8313473220095827E-2</v>
      </c>
      <c r="BF804" s="13">
        <f t="shared" si="1221"/>
        <v>1.8622502270452316E-2</v>
      </c>
      <c r="BG804" s="13">
        <f t="shared" si="1222"/>
        <v>1.262449733574484E-2</v>
      </c>
      <c r="BH804" s="13">
        <f t="shared" si="1223"/>
        <v>6.4187641380949708E-3</v>
      </c>
      <c r="BI804" s="13">
        <f t="shared" si="1224"/>
        <v>2.6108307976010657E-3</v>
      </c>
      <c r="BJ804" s="14">
        <f t="shared" si="1225"/>
        <v>0.20780149984804888</v>
      </c>
      <c r="BK804" s="14">
        <f t="shared" si="1226"/>
        <v>0.15287273036074336</v>
      </c>
      <c r="BL804" s="14">
        <f t="shared" si="1227"/>
        <v>0.55222623700878981</v>
      </c>
      <c r="BM804" s="14">
        <f t="shared" si="1228"/>
        <v>0.84514251422897535</v>
      </c>
      <c r="BN804" s="14">
        <f t="shared" si="1229"/>
        <v>9.5897535221434183E-2</v>
      </c>
    </row>
    <row r="805" spans="1:66" x14ac:dyDescent="0.25">
      <c r="A805" t="s">
        <v>339</v>
      </c>
      <c r="B805" t="s">
        <v>109</v>
      </c>
      <c r="C805" t="s">
        <v>110</v>
      </c>
      <c r="D805" s="11">
        <v>44450</v>
      </c>
      <c r="E805" s="10">
        <f>VLOOKUP(A805,home!$A$2:$E$405,3,FALSE)</f>
        <v>1.1719999999999999</v>
      </c>
      <c r="F805" s="10">
        <f>VLOOKUP(B805,home!$B$2:$E$405,3,FALSE)</f>
        <v>0.59730000000000005</v>
      </c>
      <c r="G805" s="10">
        <f>VLOOKUP(C805,away!$B$2:$E$405,4,FALSE)</f>
        <v>0.93859999999999999</v>
      </c>
      <c r="H805" s="10">
        <f>VLOOKUP(A805,away!$A$2:$E$405,3,FALSE)</f>
        <v>1.0484</v>
      </c>
      <c r="I805" s="10">
        <f>VLOOKUP(C805,away!$B$2:$E$405,3,FALSE)</f>
        <v>1.24</v>
      </c>
      <c r="J805" s="10">
        <f>VLOOKUP(B805,home!$B$2:$E$405,4,FALSE)</f>
        <v>0.66769999999999996</v>
      </c>
      <c r="K805" s="12">
        <f t="shared" si="1174"/>
        <v>0.65705341415999996</v>
      </c>
      <c r="L805" s="12">
        <f t="shared" si="1175"/>
        <v>0.86802068320000003</v>
      </c>
      <c r="M805" s="13">
        <f t="shared" si="1176"/>
        <v>0.21760493231683933</v>
      </c>
      <c r="N805" s="13">
        <f t="shared" si="1177"/>
        <v>0.142978063716835</v>
      </c>
      <c r="O805" s="13">
        <f t="shared" si="1178"/>
        <v>0.18888558201735267</v>
      </c>
      <c r="P805" s="13">
        <f t="shared" si="1179"/>
        <v>0.12410791655010027</v>
      </c>
      <c r="Q805" s="13">
        <f t="shared" si="1180"/>
        <v>4.6972112457566224E-2</v>
      </c>
      <c r="R805" s="13">
        <f t="shared" si="1181"/>
        <v>8.1978295974666035E-2</v>
      </c>
      <c r="S805" s="13">
        <f t="shared" si="1182"/>
        <v>1.769580172932356E-2</v>
      </c>
      <c r="T805" s="13">
        <f t="shared" si="1183"/>
        <v>4.0772765146763867E-2</v>
      </c>
      <c r="U805" s="13">
        <f t="shared" si="1184"/>
        <v>5.3864119257173305E-2</v>
      </c>
      <c r="V805" s="13">
        <f t="shared" si="1185"/>
        <v>1.1213946612776073E-3</v>
      </c>
      <c r="W805" s="13">
        <f t="shared" si="1186"/>
        <v>1.0287728953517119E-2</v>
      </c>
      <c r="X805" s="13">
        <f t="shared" si="1187"/>
        <v>8.9299615148083523E-3</v>
      </c>
      <c r="Y805" s="13">
        <f t="shared" si="1188"/>
        <v>3.8756956475168259E-3</v>
      </c>
      <c r="Z805" s="13">
        <f t="shared" si="1189"/>
        <v>2.3719618826500477E-2</v>
      </c>
      <c r="AA805" s="13">
        <f t="shared" si="1190"/>
        <v>1.5585056532525952E-2</v>
      </c>
      <c r="AB805" s="13">
        <f t="shared" si="1191"/>
        <v>5.1201073022863934E-3</v>
      </c>
      <c r="AC805" s="13">
        <f t="shared" si="1192"/>
        <v>3.9973230833908579E-5</v>
      </c>
      <c r="AD805" s="13">
        <f t="shared" si="1193"/>
        <v>1.6898968582152764E-3</v>
      </c>
      <c r="AE805" s="13">
        <f t="shared" si="1194"/>
        <v>1.4668654254055579E-3</v>
      </c>
      <c r="AF805" s="13">
        <f t="shared" si="1195"/>
        <v>6.3663476436149539E-4</v>
      </c>
      <c r="AG805" s="13">
        <f t="shared" si="1196"/>
        <v>1.8420404770331213E-4</v>
      </c>
      <c r="AH805" s="13">
        <f t="shared" si="1197"/>
        <v>5.1472799347556299E-3</v>
      </c>
      <c r="AI805" s="13">
        <f t="shared" si="1198"/>
        <v>3.3820378547684488E-3</v>
      </c>
      <c r="AJ805" s="13">
        <f t="shared" si="1199"/>
        <v>1.1110897596469855E-3</v>
      </c>
      <c r="AK805" s="13">
        <f t="shared" si="1200"/>
        <v>2.4334844000475526E-4</v>
      </c>
      <c r="AL805" s="13">
        <f t="shared" si="1201"/>
        <v>9.1192682881824899E-7</v>
      </c>
      <c r="AM805" s="13">
        <f t="shared" si="1202"/>
        <v>2.2207050005372103E-4</v>
      </c>
      <c r="AN805" s="13">
        <f t="shared" si="1203"/>
        <v>1.9276178717519659E-4</v>
      </c>
      <c r="AO805" s="13">
        <f t="shared" si="1204"/>
        <v>8.3660609099333561E-5</v>
      </c>
      <c r="AP805" s="13">
        <f t="shared" si="1205"/>
        <v>2.4206379689110554E-5</v>
      </c>
      <c r="AQ805" s="13">
        <f t="shared" si="1206"/>
        <v>5.2529095588850853E-6</v>
      </c>
      <c r="AR805" s="13">
        <f t="shared" si="1207"/>
        <v>8.9358908911764726E-4</v>
      </c>
      <c r="AS805" s="13">
        <f t="shared" si="1208"/>
        <v>5.8713576186087465E-4</v>
      </c>
      <c r="AT805" s="13">
        <f t="shared" si="1209"/>
        <v>1.9288977845306017E-4</v>
      </c>
      <c r="AU805" s="13">
        <f t="shared" si="1210"/>
        <v>4.2246295829716397E-5</v>
      </c>
      <c r="AV805" s="13">
        <f t="shared" si="1211"/>
        <v>6.9395182276321309E-6</v>
      </c>
      <c r="AW805" s="13">
        <f t="shared" si="1212"/>
        <v>1.4447351594389909E-8</v>
      </c>
      <c r="AX805" s="13">
        <f t="shared" si="1213"/>
        <v>2.4318696707419299E-5</v>
      </c>
      <c r="AY805" s="13">
        <f t="shared" si="1214"/>
        <v>2.1109131730507694E-5</v>
      </c>
      <c r="AZ805" s="13">
        <f t="shared" si="1215"/>
        <v>9.1615814732370419E-6</v>
      </c>
      <c r="BA805" s="13">
        <f t="shared" si="1216"/>
        <v>2.6508140698638938E-6</v>
      </c>
      <c r="BB805" s="13">
        <f t="shared" si="1217"/>
        <v>5.7524035998985719E-7</v>
      </c>
      <c r="BC805" s="13">
        <f t="shared" si="1218"/>
        <v>9.986410605652202E-8</v>
      </c>
      <c r="BD805" s="13">
        <f t="shared" si="1219"/>
        <v>1.292756352726609E-4</v>
      </c>
      <c r="BE805" s="13">
        <f t="shared" si="1220"/>
        <v>8.4940997523604771E-5</v>
      </c>
      <c r="BF805" s="13">
        <f t="shared" si="1221"/>
        <v>2.7905386212520306E-5</v>
      </c>
      <c r="BG805" s="13">
        <f t="shared" si="1222"/>
        <v>6.1117764281299536E-6</v>
      </c>
      <c r="BH805" s="13">
        <f t="shared" si="1223"/>
        <v>1.0039408921713488E-6</v>
      </c>
      <c r="BI805" s="13">
        <f t="shared" si="1224"/>
        <v>1.3192855816320424E-7</v>
      </c>
      <c r="BJ805" s="14">
        <f t="shared" si="1225"/>
        <v>0.2583797960467164</v>
      </c>
      <c r="BK805" s="14">
        <f t="shared" si="1226"/>
        <v>0.36059203954693403</v>
      </c>
      <c r="BL805" s="14">
        <f t="shared" si="1227"/>
        <v>0.35728908718155628</v>
      </c>
      <c r="BM805" s="14">
        <f t="shared" si="1228"/>
        <v>0.19743254388396875</v>
      </c>
      <c r="BN805" s="14">
        <f t="shared" si="1229"/>
        <v>0.8025269030333595</v>
      </c>
    </row>
    <row r="806" spans="1:66" s="10" customFormat="1" x14ac:dyDescent="0.25">
      <c r="A806" t="s">
        <v>339</v>
      </c>
      <c r="B806" t="s">
        <v>124</v>
      </c>
      <c r="C806" t="s">
        <v>118</v>
      </c>
      <c r="D806" s="11">
        <v>44450</v>
      </c>
      <c r="E806" s="10">
        <f>VLOOKUP(A806,home!$A$2:$E$405,3,FALSE)</f>
        <v>1.1719999999999999</v>
      </c>
      <c r="F806" s="10">
        <f>VLOOKUP(B806,home!$B$2:$E$405,3,FALSE)</f>
        <v>0.76790000000000003</v>
      </c>
      <c r="G806" s="10">
        <f>VLOOKUP(C806,away!$B$2:$E$405,4,FALSE)</f>
        <v>0.56879999999999997</v>
      </c>
      <c r="H806" s="10">
        <f>VLOOKUP(A806,away!$A$2:$E$405,3,FALSE)</f>
        <v>1.0484</v>
      </c>
      <c r="I806" s="10">
        <f>VLOOKUP(C806,away!$B$2:$E$405,3,FALSE)</f>
        <v>0.84789999999999999</v>
      </c>
      <c r="J806" s="10">
        <f>VLOOKUP(B806,home!$B$2:$E$405,4,FALSE)</f>
        <v>1.0491999999999999</v>
      </c>
      <c r="K806" s="12">
        <f t="shared" si="1174"/>
        <v>0.51190794143999996</v>
      </c>
      <c r="L806" s="12">
        <f t="shared" si="1175"/>
        <v>0.93267412731199995</v>
      </c>
      <c r="M806" s="13">
        <f t="shared" si="1176"/>
        <v>0.23584462279919249</v>
      </c>
      <c r="N806" s="13">
        <f t="shared" si="1177"/>
        <v>0.12073073535682791</v>
      </c>
      <c r="O806" s="13">
        <f t="shared" si="1178"/>
        <v>0.21996617775046468</v>
      </c>
      <c r="P806" s="13">
        <f t="shared" si="1179"/>
        <v>0.11260243323866549</v>
      </c>
      <c r="Q806" s="13">
        <f t="shared" si="1180"/>
        <v>3.0901511102525592E-2</v>
      </c>
      <c r="R806" s="13">
        <f t="shared" si="1181"/>
        <v>0.10257838143578543</v>
      </c>
      <c r="S806" s="13">
        <f t="shared" si="1182"/>
        <v>1.3440319118557753E-2</v>
      </c>
      <c r="T806" s="13">
        <f t="shared" si="1183"/>
        <v>2.8821039900170136E-2</v>
      </c>
      <c r="U806" s="13">
        <f t="shared" si="1184"/>
        <v>5.2510688077040027E-2</v>
      </c>
      <c r="V806" s="13">
        <f t="shared" si="1185"/>
        <v>7.1299891253796582E-4</v>
      </c>
      <c r="W806" s="13">
        <f t="shared" si="1186"/>
        <v>5.2729096452930604E-3</v>
      </c>
      <c r="X806" s="13">
        <f t="shared" si="1187"/>
        <v>4.9179064018187325E-3</v>
      </c>
      <c r="Y806" s="13">
        <f t="shared" si="1188"/>
        <v>2.2934020307591916E-3</v>
      </c>
      <c r="Z806" s="13">
        <f t="shared" si="1189"/>
        <v>3.1890734128899548E-2</v>
      </c>
      <c r="AA806" s="13">
        <f t="shared" si="1190"/>
        <v>1.6325120058935317E-2</v>
      </c>
      <c r="AB806" s="13">
        <f t="shared" si="1191"/>
        <v>4.1784793015652143E-3</v>
      </c>
      <c r="AC806" s="13">
        <f t="shared" si="1192"/>
        <v>2.1276034274018507E-5</v>
      </c>
      <c r="AD806" s="13">
        <f t="shared" si="1193"/>
        <v>6.7481108048027261E-4</v>
      </c>
      <c r="AE806" s="13">
        <f t="shared" si="1194"/>
        <v>6.2937883558740601E-4</v>
      </c>
      <c r="AF806" s="13">
        <f t="shared" si="1195"/>
        <v>2.935026781150633E-4</v>
      </c>
      <c r="AG806" s="13">
        <f t="shared" si="1196"/>
        <v>9.1247451391567166E-5</v>
      </c>
      <c r="AH806" s="13">
        <f t="shared" si="1197"/>
        <v>7.4359156557525985E-3</v>
      </c>
      <c r="AI806" s="13">
        <f t="shared" si="1198"/>
        <v>3.80650427605778E-3</v>
      </c>
      <c r="AJ806" s="13">
        <f t="shared" si="1199"/>
        <v>9.7428988401964767E-4</v>
      </c>
      <c r="AK806" s="13">
        <f t="shared" si="1200"/>
        <v>1.6624890963143804E-4</v>
      </c>
      <c r="AL806" s="13">
        <f t="shared" si="1201"/>
        <v>4.0632399424489764E-7</v>
      </c>
      <c r="AM806" s="13">
        <f t="shared" si="1202"/>
        <v>6.9088230213911709E-5</v>
      </c>
      <c r="AN806" s="13">
        <f t="shared" si="1203"/>
        <v>6.4436804822290644E-5</v>
      </c>
      <c r="AO806" s="13">
        <f t="shared" si="1204"/>
        <v>3.0049270352201797E-5</v>
      </c>
      <c r="AP806" s="13">
        <f t="shared" si="1205"/>
        <v>9.3420590007007226E-6</v>
      </c>
      <c r="AQ806" s="13">
        <f t="shared" si="1206"/>
        <v>2.1782741814439399E-6</v>
      </c>
      <c r="AR806" s="13">
        <f t="shared" si="1207"/>
        <v>1.3870572289989389E-3</v>
      </c>
      <c r="AS806" s="13">
        <f t="shared" si="1208"/>
        <v>7.1004561075631745E-4</v>
      </c>
      <c r="AT806" s="13">
        <f t="shared" si="1209"/>
        <v>1.8173899346538694E-4</v>
      </c>
      <c r="AU806" s="13">
        <f t="shared" si="1210"/>
        <v>3.1011211341414616E-5</v>
      </c>
      <c r="AV806" s="13">
        <f t="shared" si="1211"/>
        <v>3.9687213398360836E-6</v>
      </c>
      <c r="AW806" s="13">
        <f t="shared" si="1212"/>
        <v>5.3887962681384329E-9</v>
      </c>
      <c r="AX806" s="13">
        <f t="shared" si="1213"/>
        <v>5.8944689510893922E-6</v>
      </c>
      <c r="AY806" s="13">
        <f t="shared" si="1214"/>
        <v>5.4976186849249787E-6</v>
      </c>
      <c r="AZ806" s="13">
        <f t="shared" si="1215"/>
        <v>2.563743354628274E-6</v>
      </c>
      <c r="BA806" s="13">
        <f t="shared" si="1216"/>
        <v>7.970456986432883E-7</v>
      </c>
      <c r="BB806" s="13">
        <f t="shared" si="1217"/>
        <v>1.8584597535247804E-7</v>
      </c>
      <c r="BC806" s="13">
        <f t="shared" si="1218"/>
        <v>3.4666746575263988E-8</v>
      </c>
      <c r="BD806" s="13">
        <f t="shared" si="1219"/>
        <v>2.1561206509806432E-4</v>
      </c>
      <c r="BE806" s="13">
        <f t="shared" si="1220"/>
        <v>1.1037352839397736E-4</v>
      </c>
      <c r="BF806" s="13">
        <f t="shared" si="1221"/>
        <v>2.8250542854815166E-5</v>
      </c>
      <c r="BG806" s="13">
        <f t="shared" si="1222"/>
        <v>4.8205590791236435E-6</v>
      </c>
      <c r="BH806" s="13">
        <f t="shared" si="1223"/>
        <v>6.1692061869602149E-7</v>
      </c>
      <c r="BI806" s="13">
        <f t="shared" si="1224"/>
        <v>6.3161312789714319E-8</v>
      </c>
      <c r="BJ806" s="14">
        <f t="shared" si="1225"/>
        <v>0.1948165125109507</v>
      </c>
      <c r="BK806" s="14">
        <f t="shared" si="1226"/>
        <v>0.36262755404590685</v>
      </c>
      <c r="BL806" s="14">
        <f t="shared" si="1227"/>
        <v>0.41061536389251163</v>
      </c>
      <c r="BM806" s="14">
        <f t="shared" si="1228"/>
        <v>0.17732081066491839</v>
      </c>
      <c r="BN806" s="14">
        <f t="shared" si="1229"/>
        <v>0.82262386168346158</v>
      </c>
    </row>
    <row r="807" spans="1:66" x14ac:dyDescent="0.25">
      <c r="A807" t="s">
        <v>339</v>
      </c>
      <c r="B807" t="s">
        <v>114</v>
      </c>
      <c r="C807" t="s">
        <v>116</v>
      </c>
      <c r="D807" s="11">
        <v>44450</v>
      </c>
      <c r="E807" s="10">
        <f>VLOOKUP(A807,home!$A$2:$E$405,3,FALSE)</f>
        <v>1.1719999999999999</v>
      </c>
      <c r="F807" s="10">
        <f>VLOOKUP(B807,home!$B$2:$E$405,3,FALSE)</f>
        <v>1.3272999999999999</v>
      </c>
      <c r="G807" s="10">
        <f>VLOOKUP(C807,away!$B$2:$E$405,4,FALSE)</f>
        <v>1.3652</v>
      </c>
      <c r="H807" s="10">
        <f>VLOOKUP(A807,away!$A$2:$E$405,3,FALSE)</f>
        <v>1.0484</v>
      </c>
      <c r="I807" s="10">
        <f>VLOOKUP(C807,away!$B$2:$E$405,3,FALSE)</f>
        <v>0.95379999999999998</v>
      </c>
      <c r="J807" s="10">
        <f>VLOOKUP(B807,home!$B$2:$E$405,4,FALSE)</f>
        <v>1.2718</v>
      </c>
      <c r="K807" s="12">
        <f t="shared" si="1174"/>
        <v>2.1236991131199998</v>
      </c>
      <c r="L807" s="12">
        <f t="shared" si="1175"/>
        <v>1.271754113456</v>
      </c>
      <c r="M807" s="13">
        <f t="shared" si="1176"/>
        <v>3.3525356145958904E-2</v>
      </c>
      <c r="N807" s="13">
        <f t="shared" si="1177"/>
        <v>7.1197769114205042E-2</v>
      </c>
      <c r="O807" s="13">
        <f t="shared" si="1178"/>
        <v>4.2636009583700625E-2</v>
      </c>
      <c r="P807" s="13">
        <f t="shared" si="1179"/>
        <v>9.054605573988081E-2</v>
      </c>
      <c r="Q807" s="13">
        <f t="shared" si="1180"/>
        <v>7.5601319561979907E-2</v>
      </c>
      <c r="R807" s="13">
        <f t="shared" si="1181"/>
        <v>2.7111260284710354E-2</v>
      </c>
      <c r="S807" s="13">
        <f t="shared" si="1182"/>
        <v>6.113721935089609E-2</v>
      </c>
      <c r="T807" s="13">
        <f t="shared" si="1183"/>
        <v>9.6146289135649501E-2</v>
      </c>
      <c r="U807" s="13">
        <f t="shared" si="1184"/>
        <v>5.7576159422204842E-2</v>
      </c>
      <c r="V807" s="13">
        <f t="shared" si="1185"/>
        <v>1.8346757027151186E-2</v>
      </c>
      <c r="W807" s="13">
        <f t="shared" si="1186"/>
        <v>5.351815176815948E-2</v>
      </c>
      <c r="X807" s="13">
        <f t="shared" si="1187"/>
        <v>6.8061929655719319E-2</v>
      </c>
      <c r="Y807" s="13">
        <f t="shared" si="1188"/>
        <v>4.327901950470698E-2</v>
      </c>
      <c r="Z807" s="13">
        <f t="shared" si="1189"/>
        <v>1.1492952262685562E-2</v>
      </c>
      <c r="AA807" s="13">
        <f t="shared" si="1190"/>
        <v>2.4407572527395817E-2</v>
      </c>
      <c r="AB807" s="13">
        <f t="shared" si="1191"/>
        <v>2.5917170064921294E-2</v>
      </c>
      <c r="AC807" s="13">
        <f t="shared" si="1192"/>
        <v>3.096959054651841E-3</v>
      </c>
      <c r="AD807" s="13">
        <f t="shared" si="1193"/>
        <v>2.841411286146546E-2</v>
      </c>
      <c r="AE807" s="13">
        <f t="shared" si="1194"/>
        <v>3.6135764911771728E-2</v>
      </c>
      <c r="AF807" s="13">
        <f t="shared" si="1195"/>
        <v>2.2977903834712345E-2</v>
      </c>
      <c r="AG807" s="13">
        <f t="shared" si="1196"/>
        <v>9.7407479067972754E-3</v>
      </c>
      <c r="AH807" s="13">
        <f t="shared" si="1197"/>
        <v>3.6540523289559537E-3</v>
      </c>
      <c r="AI807" s="13">
        <f t="shared" si="1198"/>
        <v>7.7601076902978263E-3</v>
      </c>
      <c r="AJ807" s="13">
        <f t="shared" si="1199"/>
        <v>8.240066909800595E-3</v>
      </c>
      <c r="AK807" s="13">
        <f t="shared" si="1200"/>
        <v>5.8331409294643272E-3</v>
      </c>
      <c r="AL807" s="13">
        <f t="shared" si="1201"/>
        <v>3.3457354005819831E-4</v>
      </c>
      <c r="AM807" s="13">
        <f t="shared" si="1202"/>
        <v>1.2068605256797146E-2</v>
      </c>
      <c r="AN807" s="13">
        <f t="shared" si="1203"/>
        <v>1.5348298379008474E-2</v>
      </c>
      <c r="AO807" s="13">
        <f t="shared" si="1204"/>
        <v>9.7596307990270425E-3</v>
      </c>
      <c r="AP807" s="13">
        <f t="shared" si="1205"/>
        <v>4.1372835381581702E-3</v>
      </c>
      <c r="AQ807" s="13">
        <f t="shared" si="1206"/>
        <v>1.3154018395466125E-3</v>
      </c>
      <c r="AR807" s="13">
        <f t="shared" si="1207"/>
        <v>9.2941121602664102E-4</v>
      </c>
      <c r="AS807" s="13">
        <f t="shared" si="1208"/>
        <v>1.9737897751995574E-3</v>
      </c>
      <c r="AT807" s="13">
        <f t="shared" si="1209"/>
        <v>2.0958677975383127E-3</v>
      </c>
      <c r="AU807" s="13">
        <f t="shared" si="1210"/>
        <v>1.4836641942829608E-3</v>
      </c>
      <c r="AV807" s="13">
        <f t="shared" si="1211"/>
        <v>7.8771408339165579E-4</v>
      </c>
      <c r="AW807" s="13">
        <f t="shared" si="1212"/>
        <v>2.5100664997252753E-5</v>
      </c>
      <c r="AX807" s="13">
        <f t="shared" si="1213"/>
        <v>4.2716810467425832E-3</v>
      </c>
      <c r="AY807" s="13">
        <f t="shared" si="1214"/>
        <v>5.432527942566912E-3</v>
      </c>
      <c r="AZ807" s="13">
        <f t="shared" si="1215"/>
        <v>3.4544198787120656E-3</v>
      </c>
      <c r="BA807" s="13">
        <f t="shared" si="1216"/>
        <v>1.4643908967854156E-3</v>
      </c>
      <c r="BB807" s="13">
        <f t="shared" si="1217"/>
        <v>4.6558628667359348E-4</v>
      </c>
      <c r="BC807" s="13">
        <f t="shared" si="1218"/>
        <v>1.1842225504916924E-4</v>
      </c>
      <c r="BD807" s="13">
        <f t="shared" si="1219"/>
        <v>1.9699708951233724E-4</v>
      </c>
      <c r="BE807" s="13">
        <f t="shared" si="1220"/>
        <v>4.1836254428457171E-4</v>
      </c>
      <c r="BF807" s="13">
        <f t="shared" si="1221"/>
        <v>4.4423808212988597E-4</v>
      </c>
      <c r="BG807" s="13">
        <f t="shared" si="1222"/>
        <v>3.1447600701112286E-4</v>
      </c>
      <c r="BH807" s="13">
        <f t="shared" si="1223"/>
        <v>1.6696310429676012E-4</v>
      </c>
      <c r="BI807" s="13">
        <f t="shared" si="1224"/>
        <v>7.0915879303758231E-5</v>
      </c>
      <c r="BJ807" s="14">
        <f t="shared" si="1225"/>
        <v>0.56290925637423406</v>
      </c>
      <c r="BK807" s="14">
        <f t="shared" si="1226"/>
        <v>0.21241944880116395</v>
      </c>
      <c r="BL807" s="14">
        <f t="shared" si="1227"/>
        <v>0.21201793951442918</v>
      </c>
      <c r="BM807" s="14">
        <f t="shared" si="1228"/>
        <v>0.65281439924450768</v>
      </c>
      <c r="BN807" s="14">
        <f t="shared" si="1229"/>
        <v>0.34061777043043562</v>
      </c>
    </row>
    <row r="808" spans="1:66" x14ac:dyDescent="0.25">
      <c r="A808" t="s">
        <v>351</v>
      </c>
      <c r="B808" t="s">
        <v>156</v>
      </c>
      <c r="C808" t="s">
        <v>165</v>
      </c>
      <c r="D808" s="11">
        <v>44450</v>
      </c>
      <c r="E808" s="10">
        <f>VLOOKUP(A808,home!$A$2:$E$405,3,FALSE)</f>
        <v>1.2019</v>
      </c>
      <c r="F808" s="10">
        <f>VLOOKUP(B808,home!$B$2:$E$405,3,FALSE)</f>
        <v>0.47539999999999999</v>
      </c>
      <c r="G808" s="10">
        <f>VLOOKUP(C808,away!$B$2:$E$405,4,FALSE)</f>
        <v>1.248</v>
      </c>
      <c r="H808" s="10">
        <f>VLOOKUP(A808,away!$A$2:$E$405,3,FALSE)</f>
        <v>1.1635</v>
      </c>
      <c r="I808" s="10">
        <f>VLOOKUP(C808,away!$B$2:$E$405,3,FALSE)</f>
        <v>0.64459999999999995</v>
      </c>
      <c r="J808" s="10">
        <f>VLOOKUP(B808,home!$B$2:$E$405,4,FALSE)</f>
        <v>1.105</v>
      </c>
      <c r="K808" s="12">
        <f t="shared" si="1174"/>
        <v>0.71308630847999999</v>
      </c>
      <c r="L808" s="12">
        <f t="shared" si="1175"/>
        <v>0.8287412704999999</v>
      </c>
      <c r="M808" s="13">
        <f t="shared" si="1176"/>
        <v>0.2139896608355516</v>
      </c>
      <c r="N808" s="13">
        <f t="shared" si="1177"/>
        <v>0.15259309729811071</v>
      </c>
      <c r="O808" s="13">
        <f t="shared" si="1178"/>
        <v>0.17734206339471908</v>
      </c>
      <c r="P808" s="13">
        <f t="shared" si="1179"/>
        <v>0.12646019732436636</v>
      </c>
      <c r="Q808" s="13">
        <f t="shared" si="1180"/>
        <v>5.4406024225919607E-2</v>
      </c>
      <c r="R808" s="13">
        <f t="shared" si="1181"/>
        <v>7.348534346541552E-2</v>
      </c>
      <c r="S808" s="13">
        <f t="shared" si="1182"/>
        <v>1.8683357696902318E-2</v>
      </c>
      <c r="T808" s="13">
        <f t="shared" si="1183"/>
        <v>4.5088517639842382E-2</v>
      </c>
      <c r="U808" s="13">
        <f t="shared" si="1184"/>
        <v>5.2401392299138039E-2</v>
      </c>
      <c r="V808" s="13">
        <f t="shared" si="1185"/>
        <v>1.226799199241943E-3</v>
      </c>
      <c r="W808" s="13">
        <f t="shared" si="1186"/>
        <v>1.293206365811149E-2</v>
      </c>
      <c r="X808" s="13">
        <f t="shared" si="1187"/>
        <v>1.0717334866210191E-2</v>
      </c>
      <c r="Y808" s="13">
        <f t="shared" si="1188"/>
        <v>4.44094885669849E-3</v>
      </c>
      <c r="Z808" s="13">
        <f t="shared" si="1189"/>
        <v>2.0300112302219109E-2</v>
      </c>
      <c r="AA808" s="13">
        <f t="shared" si="1190"/>
        <v>1.4475732143318858E-2</v>
      </c>
      <c r="AB808" s="13">
        <f t="shared" si="1191"/>
        <v>5.1612231983122602E-3</v>
      </c>
      <c r="AC808" s="13">
        <f t="shared" si="1192"/>
        <v>4.5312139207958877E-5</v>
      </c>
      <c r="AD808" s="13">
        <f t="shared" si="1193"/>
        <v>2.3054193837477714E-3</v>
      </c>
      <c r="AE808" s="13">
        <f t="shared" si="1194"/>
        <v>1.9105961891224545E-3</v>
      </c>
      <c r="AF808" s="13">
        <f t="shared" si="1195"/>
        <v>7.9169495659290072E-4</v>
      </c>
      <c r="AG808" s="13">
        <f t="shared" si="1196"/>
        <v>2.1870342805841429E-4</v>
      </c>
      <c r="AH808" s="13">
        <f t="shared" si="1197"/>
        <v>4.205885215158434E-3</v>
      </c>
      <c r="AI808" s="13">
        <f t="shared" si="1198"/>
        <v>2.9991591619679381E-3</v>
      </c>
      <c r="AJ808" s="13">
        <f t="shared" si="1199"/>
        <v>1.0693296676758436E-3</v>
      </c>
      <c r="AK808" s="13">
        <f t="shared" si="1200"/>
        <v>2.5417478175703749E-4</v>
      </c>
      <c r="AL808" s="13">
        <f t="shared" si="1201"/>
        <v>1.07111381793931E-6</v>
      </c>
      <c r="AM808" s="13">
        <f t="shared" si="1202"/>
        <v>3.287925995709871E-4</v>
      </c>
      <c r="AN808" s="13">
        <f t="shared" si="1203"/>
        <v>2.7248399669945752E-4</v>
      </c>
      <c r="AO808" s="13">
        <f t="shared" si="1204"/>
        <v>1.1290936680781313E-4</v>
      </c>
      <c r="AP808" s="13">
        <f t="shared" si="1205"/>
        <v>3.1190884033219192E-5</v>
      </c>
      <c r="AQ808" s="13">
        <f t="shared" si="1206"/>
        <v>6.4622932154270558E-6</v>
      </c>
      <c r="AR808" s="13">
        <f t="shared" si="1207"/>
        <v>6.9711813135751345E-4</v>
      </c>
      <c r="AS808" s="13">
        <f t="shared" si="1208"/>
        <v>4.9710539486420499E-4</v>
      </c>
      <c r="AT808" s="13">
        <f t="shared" si="1209"/>
        <v>1.7723952547460433E-4</v>
      </c>
      <c r="AU808" s="13">
        <f t="shared" si="1210"/>
        <v>4.2129026312477509E-5</v>
      </c>
      <c r="AV808" s="13">
        <f t="shared" si="1211"/>
        <v>7.5104079632553435E-6</v>
      </c>
      <c r="AW808" s="13">
        <f t="shared" si="1212"/>
        <v>1.7583048982180417E-8</v>
      </c>
      <c r="AX808" s="13">
        <f t="shared" si="1213"/>
        <v>3.907625018060297E-5</v>
      </c>
      <c r="AY808" s="13">
        <f t="shared" si="1214"/>
        <v>3.2384101221048755E-5</v>
      </c>
      <c r="AZ808" s="13">
        <f t="shared" si="1215"/>
        <v>1.3419020594966272E-5</v>
      </c>
      <c r="BA808" s="13">
        <f t="shared" si="1216"/>
        <v>3.7069653922460047E-6</v>
      </c>
      <c r="BB808" s="13">
        <f t="shared" si="1217"/>
        <v>7.6802880221737086E-7</v>
      </c>
      <c r="BC808" s="13">
        <f t="shared" si="1218"/>
        <v>1.2729943306604347E-7</v>
      </c>
      <c r="BD808" s="13">
        <f t="shared" si="1219"/>
        <v>9.6288427644968547E-5</v>
      </c>
      <c r="BE808" s="13">
        <f t="shared" si="1220"/>
        <v>6.8661959418694202E-5</v>
      </c>
      <c r="BF808" s="13">
        <f t="shared" si="1221"/>
        <v>2.4480951587440101E-5</v>
      </c>
      <c r="BG808" s="13">
        <f t="shared" si="1222"/>
        <v>5.8190104651884198E-6</v>
      </c>
      <c r="BH808" s="13">
        <f t="shared" si="1223"/>
        <v>1.0373641729069244E-6</v>
      </c>
      <c r="BI808" s="13">
        <f t="shared" si="1224"/>
        <v>1.4794603772152148E-7</v>
      </c>
      <c r="BJ808" s="14">
        <f t="shared" si="1225"/>
        <v>0.28624572130836551</v>
      </c>
      <c r="BK808" s="14">
        <f t="shared" si="1226"/>
        <v>0.36043878241030913</v>
      </c>
      <c r="BL808" s="14">
        <f t="shared" si="1227"/>
        <v>0.33301184147276192</v>
      </c>
      <c r="BM808" s="14">
        <f t="shared" si="1228"/>
        <v>0.2016877044314008</v>
      </c>
      <c r="BN808" s="14">
        <f t="shared" si="1229"/>
        <v>0.79827638654408295</v>
      </c>
    </row>
    <row r="809" spans="1:66" x14ac:dyDescent="0.25">
      <c r="A809" t="s">
        <v>351</v>
      </c>
      <c r="B809" t="s">
        <v>157</v>
      </c>
      <c r="C809" t="s">
        <v>155</v>
      </c>
      <c r="D809" s="11">
        <v>44450</v>
      </c>
      <c r="E809" s="10">
        <f>VLOOKUP(A809,home!$A$2:$E$405,3,FALSE)</f>
        <v>1.2019</v>
      </c>
      <c r="F809" s="10">
        <f>VLOOKUP(B809,home!$B$2:$E$405,3,FALSE)</f>
        <v>0.83199999999999996</v>
      </c>
      <c r="G809" s="10">
        <f>VLOOKUP(C809,away!$B$2:$E$405,4,FALSE)</f>
        <v>1.456</v>
      </c>
      <c r="H809" s="10">
        <f>VLOOKUP(A809,away!$A$2:$E$405,3,FALSE)</f>
        <v>1.1635</v>
      </c>
      <c r="I809" s="10">
        <f>VLOOKUP(C809,away!$B$2:$E$405,3,FALSE)</f>
        <v>0.85950000000000004</v>
      </c>
      <c r="J809" s="10">
        <f>VLOOKUP(B809,home!$B$2:$E$405,4,FALSE)</f>
        <v>1.5041</v>
      </c>
      <c r="K809" s="12">
        <f t="shared" si="1174"/>
        <v>1.4559720447999998</v>
      </c>
      <c r="L809" s="12">
        <f t="shared" si="1175"/>
        <v>1.5041424908249998</v>
      </c>
      <c r="M809" s="13">
        <f t="shared" si="1176"/>
        <v>5.1812982400538561E-2</v>
      </c>
      <c r="N809" s="13">
        <f t="shared" si="1177"/>
        <v>7.5438253932898519E-2</v>
      </c>
      <c r="O809" s="13">
        <f t="shared" si="1178"/>
        <v>7.7934108405017938E-2</v>
      </c>
      <c r="P809" s="13">
        <f t="shared" si="1179"/>
        <v>0.11346988317411881</v>
      </c>
      <c r="Q809" s="13">
        <f t="shared" si="1180"/>
        <v>5.4917994417411964E-2</v>
      </c>
      <c r="R809" s="13">
        <f t="shared" si="1181"/>
        <v>5.8612001968274645E-2</v>
      </c>
      <c r="S809" s="13">
        <f t="shared" si="1182"/>
        <v>6.2124460854304883E-2</v>
      </c>
      <c r="T809" s="13">
        <f t="shared" si="1183"/>
        <v>8.260448891411945E-2</v>
      </c>
      <c r="U809" s="13">
        <f t="shared" si="1184"/>
        <v>8.5337436355570437E-2</v>
      </c>
      <c r="V809" s="13">
        <f t="shared" si="1185"/>
        <v>1.5116879096909334E-2</v>
      </c>
      <c r="W809" s="13">
        <f t="shared" si="1186"/>
        <v>2.6653021542744751E-2</v>
      </c>
      <c r="X809" s="13">
        <f t="shared" si="1187"/>
        <v>4.0089942211316468E-2</v>
      </c>
      <c r="Y809" s="13">
        <f t="shared" si="1188"/>
        <v>3.0150492767379938E-2</v>
      </c>
      <c r="Z809" s="13">
        <f t="shared" si="1189"/>
        <v>2.9386934210933476E-2</v>
      </c>
      <c r="AA809" s="13">
        <f t="shared" si="1190"/>
        <v>4.2786554693495876E-2</v>
      </c>
      <c r="AB809" s="13">
        <f t="shared" si="1191"/>
        <v>3.1148013763518115E-2</v>
      </c>
      <c r="AC809" s="13">
        <f t="shared" si="1192"/>
        <v>2.0691128284985472E-3</v>
      </c>
      <c r="AD809" s="13">
        <f t="shared" si="1193"/>
        <v>9.7015135689221318E-3</v>
      </c>
      <c r="AE809" s="13">
        <f t="shared" si="1194"/>
        <v>1.4592458784331066E-2</v>
      </c>
      <c r="AF809" s="13">
        <f t="shared" si="1195"/>
        <v>1.0974568651562445E-2</v>
      </c>
      <c r="AG809" s="13">
        <f t="shared" si="1196"/>
        <v>5.5024383424303654E-3</v>
      </c>
      <c r="AH809" s="13">
        <f t="shared" si="1197"/>
        <v>1.1050534105435965E-2</v>
      </c>
      <c r="AI809" s="13">
        <f t="shared" si="1198"/>
        <v>1.6089268737623733E-2</v>
      </c>
      <c r="AJ809" s="13">
        <f t="shared" si="1199"/>
        <v>1.1712762751627373E-2</v>
      </c>
      <c r="AK809" s="13">
        <f t="shared" si="1200"/>
        <v>5.6844850445813919E-3</v>
      </c>
      <c r="AL809" s="13">
        <f t="shared" si="1201"/>
        <v>1.812534079654603E-4</v>
      </c>
      <c r="AM809" s="13">
        <f t="shared" si="1202"/>
        <v>2.8250265097196996E-3</v>
      </c>
      <c r="AN809" s="13">
        <f t="shared" si="1203"/>
        <v>4.2492424109764441E-3</v>
      </c>
      <c r="AO809" s="13">
        <f t="shared" si="1204"/>
        <v>3.1957330320826695E-3</v>
      </c>
      <c r="AP809" s="13">
        <f t="shared" si="1205"/>
        <v>1.602279280962852E-3</v>
      </c>
      <c r="AQ809" s="13">
        <f t="shared" si="1206"/>
        <v>6.0251408716618818E-4</v>
      </c>
      <c r="AR809" s="13">
        <f t="shared" si="1207"/>
        <v>3.3243155788594127E-3</v>
      </c>
      <c r="AS809" s="13">
        <f t="shared" si="1208"/>
        <v>4.8401105509124336E-3</v>
      </c>
      <c r="AT809" s="13">
        <f t="shared" si="1209"/>
        <v>3.5235328279350159E-3</v>
      </c>
      <c r="AU809" s="13">
        <f t="shared" si="1210"/>
        <v>1.7100550988028234E-3</v>
      </c>
      <c r="AV809" s="13">
        <f t="shared" si="1211"/>
        <v>6.2244810473115317E-4</v>
      </c>
      <c r="AW809" s="13">
        <f t="shared" si="1212"/>
        <v>1.1026195706319681E-5</v>
      </c>
      <c r="AX809" s="13">
        <f t="shared" si="1213"/>
        <v>6.8552660399513309E-4</v>
      </c>
      <c r="AY809" s="13">
        <f t="shared" si="1214"/>
        <v>1.0311296936600426E-3</v>
      </c>
      <c r="AZ809" s="13">
        <f t="shared" si="1215"/>
        <v>7.754829928927181E-4</v>
      </c>
      <c r="BA809" s="13">
        <f t="shared" si="1216"/>
        <v>3.8881230684069293E-4</v>
      </c>
      <c r="BB809" s="13">
        <f t="shared" si="1217"/>
        <v>1.4620727791869343E-4</v>
      </c>
      <c r="BC809" s="13">
        <f t="shared" si="1218"/>
        <v>4.3983315837073307E-5</v>
      </c>
      <c r="BD809" s="13">
        <f t="shared" si="1219"/>
        <v>8.3337405251232447E-4</v>
      </c>
      <c r="BE809" s="13">
        <f t="shared" si="1220"/>
        <v>1.2133693233196312E-3</v>
      </c>
      <c r="BF809" s="13">
        <f t="shared" si="1221"/>
        <v>8.8331590738563806E-4</v>
      </c>
      <c r="BG809" s="13">
        <f t="shared" si="1222"/>
        <v>4.2869442262687818E-4</v>
      </c>
      <c r="BH809" s="13">
        <f t="shared" si="1223"/>
        <v>1.5604177377660279E-4</v>
      </c>
      <c r="BI809" s="13">
        <f t="shared" si="1224"/>
        <v>4.5438492087947872E-5</v>
      </c>
      <c r="BJ809" s="14">
        <f t="shared" si="1225"/>
        <v>0.36617111064516922</v>
      </c>
      <c r="BK809" s="14">
        <f t="shared" si="1226"/>
        <v>0.24580570145599567</v>
      </c>
      <c r="BL809" s="14">
        <f t="shared" si="1227"/>
        <v>0.35793586195809535</v>
      </c>
      <c r="BM809" s="14">
        <f t="shared" si="1228"/>
        <v>0.56609428047397958</v>
      </c>
      <c r="BN809" s="14">
        <f t="shared" si="1229"/>
        <v>0.43218522429826045</v>
      </c>
    </row>
    <row r="810" spans="1:66" x14ac:dyDescent="0.25">
      <c r="A810" t="s">
        <v>351</v>
      </c>
      <c r="B810" t="s">
        <v>159</v>
      </c>
      <c r="C810" t="s">
        <v>162</v>
      </c>
      <c r="D810" s="11">
        <v>44450</v>
      </c>
      <c r="E810" s="10">
        <f>VLOOKUP(A810,home!$A$2:$E$405,3,FALSE)</f>
        <v>1.2019</v>
      </c>
      <c r="F810" s="10">
        <f>VLOOKUP(B810,home!$B$2:$E$405,3,FALSE)</f>
        <v>0.93600000000000005</v>
      </c>
      <c r="G810" s="10">
        <f>VLOOKUP(C810,away!$B$2:$E$405,4,FALSE)</f>
        <v>1.5716000000000001</v>
      </c>
      <c r="H810" s="10">
        <f>VLOOKUP(A810,away!$A$2:$E$405,3,FALSE)</f>
        <v>1.1635</v>
      </c>
      <c r="I810" s="10">
        <f>VLOOKUP(C810,away!$B$2:$E$405,3,FALSE)</f>
        <v>0.76400000000000001</v>
      </c>
      <c r="J810" s="10">
        <f>VLOOKUP(B810,home!$B$2:$E$405,4,FALSE)</f>
        <v>1.1818</v>
      </c>
      <c r="K810" s="12">
        <f t="shared" si="1174"/>
        <v>1.7680160534400002</v>
      </c>
      <c r="L810" s="12">
        <f t="shared" si="1175"/>
        <v>1.0505185652</v>
      </c>
      <c r="M810" s="13">
        <f t="shared" si="1176"/>
        <v>5.9693352174789722E-2</v>
      </c>
      <c r="N810" s="13">
        <f t="shared" si="1177"/>
        <v>0.10553880492867578</v>
      </c>
      <c r="O810" s="13">
        <f t="shared" si="1178"/>
        <v>6.2708974678638396E-2</v>
      </c>
      <c r="P810" s="13">
        <f t="shared" si="1179"/>
        <v>0.11087047392659516</v>
      </c>
      <c r="Q810" s="13">
        <f t="shared" si="1180"/>
        <v>9.3297150687385713E-2</v>
      </c>
      <c r="R810" s="13">
        <f t="shared" si="1181"/>
        <v>3.2938471052283161E-2</v>
      </c>
      <c r="S810" s="13">
        <f t="shared" si="1182"/>
        <v>5.148086654906945E-2</v>
      </c>
      <c r="T810" s="13">
        <f t="shared" si="1183"/>
        <v>9.8010388877360619E-2</v>
      </c>
      <c r="U810" s="13">
        <f t="shared" si="1184"/>
        <v>5.8235745596205368E-2</v>
      </c>
      <c r="V810" s="13">
        <f t="shared" si="1185"/>
        <v>1.0624127523789766E-2</v>
      </c>
      <c r="W810" s="13">
        <f t="shared" si="1186"/>
        <v>5.4983620051836248E-2</v>
      </c>
      <c r="X810" s="13">
        <f t="shared" si="1187"/>
        <v>5.7761313646356956E-2</v>
      </c>
      <c r="Y810" s="13">
        <f t="shared" si="1188"/>
        <v>3.0339666167919041E-2</v>
      </c>
      <c r="Z810" s="13">
        <f t="shared" si="1189"/>
        <v>1.153415844990875E-2</v>
      </c>
      <c r="AA810" s="13">
        <f t="shared" si="1190"/>
        <v>2.0392577302359296E-2</v>
      </c>
      <c r="AB810" s="13">
        <f t="shared" si="1191"/>
        <v>1.8027202020793706E-2</v>
      </c>
      <c r="AC810" s="13">
        <f t="shared" si="1192"/>
        <v>1.233284372029096E-3</v>
      </c>
      <c r="AD810" s="13">
        <f t="shared" si="1193"/>
        <v>2.4302980731972998E-2</v>
      </c>
      <c r="AE810" s="13">
        <f t="shared" si="1194"/>
        <v>2.5530732448635518E-2</v>
      </c>
      <c r="AF810" s="13">
        <f t="shared" si="1195"/>
        <v>1.3410254210222832E-2</v>
      </c>
      <c r="AG810" s="13">
        <f t="shared" si="1196"/>
        <v>4.695907003963517E-3</v>
      </c>
      <c r="AH810" s="13">
        <f t="shared" si="1197"/>
        <v>3.0292118963968985E-3</v>
      </c>
      <c r="AI810" s="13">
        <f t="shared" si="1198"/>
        <v>5.3556952621011435E-3</v>
      </c>
      <c r="AJ810" s="13">
        <f t="shared" si="1199"/>
        <v>4.7344776003636858E-3</v>
      </c>
      <c r="AK810" s="13">
        <f t="shared" si="1200"/>
        <v>2.7902108006983631E-3</v>
      </c>
      <c r="AL810" s="13">
        <f t="shared" si="1201"/>
        <v>9.1624824427853963E-5</v>
      </c>
      <c r="AM810" s="13">
        <f t="shared" si="1202"/>
        <v>8.5936120161142458E-3</v>
      </c>
      <c r="AN810" s="13">
        <f t="shared" si="1203"/>
        <v>9.027748965053815E-3</v>
      </c>
      <c r="AO810" s="13">
        <f t="shared" si="1204"/>
        <v>4.7419089448770589E-3</v>
      </c>
      <c r="AP810" s="13">
        <f t="shared" si="1205"/>
        <v>1.6604877936937648E-3</v>
      </c>
      <c r="AQ810" s="13">
        <f t="shared" si="1206"/>
        <v>4.3609331364082178E-4</v>
      </c>
      <c r="AR810" s="13">
        <f t="shared" si="1207"/>
        <v>6.3644866701792837E-4</v>
      </c>
      <c r="AS810" s="13">
        <f t="shared" si="1208"/>
        <v>1.1252514604781865E-3</v>
      </c>
      <c r="AT810" s="13">
        <f t="shared" si="1209"/>
        <v>9.9473132314111998E-4</v>
      </c>
      <c r="AU810" s="13">
        <f t="shared" si="1210"/>
        <v>5.8623364939103771E-4</v>
      </c>
      <c r="AV810" s="13">
        <f t="shared" si="1211"/>
        <v>2.5911762579751787E-4</v>
      </c>
      <c r="AW810" s="13">
        <f t="shared" si="1212"/>
        <v>4.7271631400111088E-6</v>
      </c>
      <c r="AX810" s="13">
        <f t="shared" si="1213"/>
        <v>2.5322740002541467E-3</v>
      </c>
      <c r="AY810" s="13">
        <f t="shared" si="1214"/>
        <v>2.6602008494402505E-3</v>
      </c>
      <c r="AZ810" s="13">
        <f t="shared" si="1215"/>
        <v>1.3972951897488963E-3</v>
      </c>
      <c r="BA810" s="13">
        <f t="shared" si="1216"/>
        <v>4.892948459652908E-4</v>
      </c>
      <c r="BB810" s="13">
        <f t="shared" si="1217"/>
        <v>1.2850332988580305E-4</v>
      </c>
      <c r="BC810" s="13">
        <f t="shared" si="1218"/>
        <v>2.6999026747011232E-5</v>
      </c>
      <c r="BD810" s="13">
        <f t="shared" si="1219"/>
        <v>1.1143352341652108E-4</v>
      </c>
      <c r="BE810" s="13">
        <f t="shared" si="1220"/>
        <v>1.9701625829179144E-4</v>
      </c>
      <c r="BF810" s="13">
        <f t="shared" si="1221"/>
        <v>1.7416395372428444E-4</v>
      </c>
      <c r="BG810" s="13">
        <f t="shared" si="1222"/>
        <v>1.0264155537170543E-4</v>
      </c>
      <c r="BH810" s="13">
        <f t="shared" si="1223"/>
        <v>4.5367979411806479E-5</v>
      </c>
      <c r="BI810" s="13">
        <f t="shared" si="1224"/>
        <v>1.604226318244184E-5</v>
      </c>
      <c r="BJ810" s="14">
        <f t="shared" si="1225"/>
        <v>0.53956523702975012</v>
      </c>
      <c r="BK810" s="14">
        <f t="shared" si="1226"/>
        <v>0.23665393022014128</v>
      </c>
      <c r="BL810" s="14">
        <f t="shared" si="1227"/>
        <v>0.21246101446906435</v>
      </c>
      <c r="BM810" s="14">
        <f t="shared" si="1228"/>
        <v>0.53251163903419618</v>
      </c>
      <c r="BN810" s="14">
        <f t="shared" si="1229"/>
        <v>0.46504722744836791</v>
      </c>
    </row>
    <row r="811" spans="1:66" x14ac:dyDescent="0.25">
      <c r="A811" t="s">
        <v>351</v>
      </c>
      <c r="B811" t="s">
        <v>160</v>
      </c>
      <c r="C811" t="s">
        <v>164</v>
      </c>
      <c r="D811" s="11">
        <v>44450</v>
      </c>
      <c r="E811" s="10">
        <f>VLOOKUP(A811,home!$A$2:$E$405,3,FALSE)</f>
        <v>1.2019</v>
      </c>
      <c r="F811" s="10">
        <f>VLOOKUP(B811,home!$B$2:$E$405,3,FALSE)</f>
        <v>1.0697000000000001</v>
      </c>
      <c r="G811" s="10">
        <f>VLOOKUP(C811,away!$B$2:$E$405,4,FALSE)</f>
        <v>0.83199999999999996</v>
      </c>
      <c r="H811" s="10">
        <f>VLOOKUP(A811,away!$A$2:$E$405,3,FALSE)</f>
        <v>1.1635</v>
      </c>
      <c r="I811" s="10">
        <f>VLOOKUP(C811,away!$B$2:$E$405,3,FALSE)</f>
        <v>1.0743</v>
      </c>
      <c r="J811" s="10">
        <f>VLOOKUP(B811,home!$B$2:$E$405,4,FALSE)</f>
        <v>0.85950000000000004</v>
      </c>
      <c r="K811" s="12">
        <f t="shared" si="1174"/>
        <v>1.0696794617599998</v>
      </c>
      <c r="L811" s="12">
        <f t="shared" si="1175"/>
        <v>1.074330348975</v>
      </c>
      <c r="M811" s="13">
        <f t="shared" si="1176"/>
        <v>0.11718401396775846</v>
      </c>
      <c r="N811" s="13">
        <f t="shared" si="1177"/>
        <v>0.12534933298790818</v>
      </c>
      <c r="O811" s="13">
        <f t="shared" si="1178"/>
        <v>0.12589434262027321</v>
      </c>
      <c r="P811" s="13">
        <f t="shared" si="1179"/>
        <v>0.13466659265268285</v>
      </c>
      <c r="Q811" s="13">
        <f t="shared" si="1180"/>
        <v>6.7041803521240298E-2</v>
      </c>
      <c r="R811" s="13">
        <f t="shared" si="1181"/>
        <v>6.7626056520608158E-2</v>
      </c>
      <c r="S811" s="13">
        <f t="shared" si="1182"/>
        <v>3.8689345420598986E-2</v>
      </c>
      <c r="T811" s="13">
        <f t="shared" si="1183"/>
        <v>7.2025044172887465E-2</v>
      </c>
      <c r="U811" s="13">
        <f t="shared" si="1184"/>
        <v>7.2338203739915466E-2</v>
      </c>
      <c r="V811" s="13">
        <f t="shared" si="1185"/>
        <v>4.940152712096654E-3</v>
      </c>
      <c r="W811" s="13">
        <f t="shared" si="1186"/>
        <v>2.390441343534E-2</v>
      </c>
      <c r="X811" s="13">
        <f t="shared" si="1187"/>
        <v>2.5681236828031497E-2</v>
      </c>
      <c r="Y811" s="13">
        <f t="shared" si="1188"/>
        <v>1.3795066061784348E-2</v>
      </c>
      <c r="Z811" s="13">
        <f t="shared" si="1189"/>
        <v>2.421757496719602E-2</v>
      </c>
      <c r="AA811" s="13">
        <f t="shared" si="1190"/>
        <v>2.5905042556042684E-2</v>
      </c>
      <c r="AB811" s="13">
        <f t="shared" si="1191"/>
        <v>1.3855045989108812E-2</v>
      </c>
      <c r="AC811" s="13">
        <f t="shared" si="1192"/>
        <v>3.548231059832353E-4</v>
      </c>
      <c r="AD811" s="13">
        <f t="shared" si="1193"/>
        <v>6.3925150243007468E-3</v>
      </c>
      <c r="AE811" s="13">
        <f t="shared" si="1194"/>
        <v>6.8676728968849517E-3</v>
      </c>
      <c r="AF811" s="13">
        <f t="shared" si="1195"/>
        <v>3.6890747099782794E-3</v>
      </c>
      <c r="AG811" s="13">
        <f t="shared" si="1196"/>
        <v>1.3210949735219376E-3</v>
      </c>
      <c r="AH811" s="13">
        <f t="shared" si="1197"/>
        <v>6.504418941458979E-3</v>
      </c>
      <c r="AI811" s="13">
        <f t="shared" si="1198"/>
        <v>6.9576433523613887E-3</v>
      </c>
      <c r="AJ811" s="13">
        <f t="shared" si="1199"/>
        <v>3.721224098135985E-3</v>
      </c>
      <c r="AK811" s="13">
        <f t="shared" si="1200"/>
        <v>1.3268389967941473E-3</v>
      </c>
      <c r="AL811" s="13">
        <f t="shared" si="1201"/>
        <v>1.6310353967001297E-5</v>
      </c>
      <c r="AM811" s="13">
        <f t="shared" si="1202"/>
        <v>1.3675884060973477E-3</v>
      </c>
      <c r="AN811" s="13">
        <f t="shared" si="1203"/>
        <v>1.4692417295767276E-3</v>
      </c>
      <c r="AO811" s="13">
        <f t="shared" si="1204"/>
        <v>7.8922549003239905E-4</v>
      </c>
      <c r="AP811" s="13">
        <f t="shared" si="1205"/>
        <v>2.8262963204215761E-4</v>
      </c>
      <c r="AQ811" s="13">
        <f t="shared" si="1206"/>
        <v>7.5909397805631732E-5</v>
      </c>
      <c r="AR811" s="13">
        <f t="shared" si="1207"/>
        <v>1.3975789342514455E-3</v>
      </c>
      <c r="AS811" s="13">
        <f t="shared" si="1208"/>
        <v>1.4949614821572004E-3</v>
      </c>
      <c r="AT811" s="13">
        <f t="shared" si="1209"/>
        <v>7.9956479679292277E-4</v>
      </c>
      <c r="AU811" s="13">
        <f t="shared" si="1210"/>
        <v>2.8509268049189913E-4</v>
      </c>
      <c r="AV811" s="13">
        <f t="shared" si="1211"/>
        <v>7.623944625507254E-5</v>
      </c>
      <c r="AW811" s="13">
        <f t="shared" si="1212"/>
        <v>5.2065780972374434E-7</v>
      </c>
      <c r="AX811" s="13">
        <f t="shared" si="1213"/>
        <v>2.4381353835723775E-4</v>
      </c>
      <c r="AY811" s="13">
        <f t="shared" si="1214"/>
        <v>2.6193628374816076E-4</v>
      </c>
      <c r="AZ811" s="13">
        <f t="shared" si="1215"/>
        <v>1.4070304956418809E-4</v>
      </c>
      <c r="BA811" s="13">
        <f t="shared" si="1216"/>
        <v>5.0387185446713647E-5</v>
      </c>
      <c r="BB811" s="13">
        <f t="shared" si="1217"/>
        <v>1.3533120631208973E-5</v>
      </c>
      <c r="BC811" s="13">
        <f t="shared" si="1218"/>
        <v>2.9078084420895029E-6</v>
      </c>
      <c r="BD811" s="13">
        <f t="shared" si="1219"/>
        <v>2.5024357735907725E-4</v>
      </c>
      <c r="BE811" s="13">
        <f t="shared" si="1220"/>
        <v>2.6768041513835464E-4</v>
      </c>
      <c r="BF811" s="13">
        <f t="shared" si="1221"/>
        <v>1.4316612119444423E-4</v>
      </c>
      <c r="BG811" s="13">
        <f t="shared" si="1222"/>
        <v>5.1047286487180015E-5</v>
      </c>
      <c r="BH811" s="13">
        <f t="shared" si="1223"/>
        <v>1.3651058483478804E-5</v>
      </c>
      <c r="BI811" s="13">
        <f t="shared" si="1224"/>
        <v>2.9204513782123785E-6</v>
      </c>
      <c r="BJ811" s="14">
        <f t="shared" si="1225"/>
        <v>0.35076513025362149</v>
      </c>
      <c r="BK811" s="14">
        <f t="shared" si="1226"/>
        <v>0.29611317449683533</v>
      </c>
      <c r="BL811" s="14">
        <f t="shared" si="1227"/>
        <v>0.3289109630646882</v>
      </c>
      <c r="BM811" s="14">
        <f t="shared" si="1228"/>
        <v>0.36198328488593146</v>
      </c>
      <c r="BN811" s="14">
        <f t="shared" si="1229"/>
        <v>0.63776214227047123</v>
      </c>
    </row>
    <row r="812" spans="1:66" x14ac:dyDescent="0.25">
      <c r="A812" t="s">
        <v>351</v>
      </c>
      <c r="B812" t="s">
        <v>161</v>
      </c>
      <c r="C812" t="s">
        <v>158</v>
      </c>
      <c r="D812" s="11">
        <v>44450</v>
      </c>
      <c r="E812" s="10">
        <f>VLOOKUP(A812,home!$A$2:$E$405,3,FALSE)</f>
        <v>1.2019</v>
      </c>
      <c r="F812" s="10">
        <f>VLOOKUP(B812,home!$B$2:$E$405,3,FALSE)</f>
        <v>1.3867</v>
      </c>
      <c r="G812" s="10">
        <f>VLOOKUP(C812,away!$B$2:$E$405,4,FALSE)</f>
        <v>0.27729999999999999</v>
      </c>
      <c r="H812" s="10">
        <f>VLOOKUP(A812,away!$A$2:$E$405,3,FALSE)</f>
        <v>1.1635</v>
      </c>
      <c r="I812" s="10">
        <f>VLOOKUP(C812,away!$B$2:$E$405,3,FALSE)</f>
        <v>1.1459999999999999</v>
      </c>
      <c r="J812" s="10">
        <f>VLOOKUP(B812,home!$B$2:$E$405,4,FALSE)</f>
        <v>0.57299999999999995</v>
      </c>
      <c r="K812" s="12">
        <f t="shared" si="1174"/>
        <v>0.46216890262899996</v>
      </c>
      <c r="L812" s="12">
        <f t="shared" si="1175"/>
        <v>0.76402158299999989</v>
      </c>
      <c r="M812" s="13">
        <f t="shared" si="1176"/>
        <v>0.29340819408524493</v>
      </c>
      <c r="N812" s="13">
        <f t="shared" si="1177"/>
        <v>0.13560414308273427</v>
      </c>
      <c r="O812" s="13">
        <f t="shared" si="1178"/>
        <v>0.22417019291018001</v>
      </c>
      <c r="P812" s="13">
        <f t="shared" si="1179"/>
        <v>0.10360449205942911</v>
      </c>
      <c r="Q812" s="13">
        <f t="shared" si="1180"/>
        <v>3.1336009000246592E-2</v>
      </c>
      <c r="R812" s="13">
        <f t="shared" si="1181"/>
        <v>8.5635432824325536E-2</v>
      </c>
      <c r="S812" s="13">
        <f t="shared" si="1182"/>
        <v>9.1458682743653669E-3</v>
      </c>
      <c r="T812" s="13">
        <f t="shared" si="1183"/>
        <v>2.3941387201270644E-2</v>
      </c>
      <c r="U812" s="13">
        <f t="shared" si="1184"/>
        <v>3.9578034014577976E-2</v>
      </c>
      <c r="V812" s="13">
        <f t="shared" si="1185"/>
        <v>3.5883002895306383E-4</v>
      </c>
      <c r="W812" s="13">
        <f t="shared" si="1186"/>
        <v>4.8275096308054771E-3</v>
      </c>
      <c r="X812" s="13">
        <f t="shared" si="1187"/>
        <v>3.6883215500757454E-3</v>
      </c>
      <c r="Y812" s="13">
        <f t="shared" si="1188"/>
        <v>1.4089786346509422E-3</v>
      </c>
      <c r="Z812" s="13">
        <f t="shared" si="1189"/>
        <v>2.1809106315777118E-2</v>
      </c>
      <c r="AA812" s="13">
        <f t="shared" si="1190"/>
        <v>1.0079490733281902E-2</v>
      </c>
      <c r="AB812" s="13">
        <f t="shared" si="1191"/>
        <v>2.329213585630035E-3</v>
      </c>
      <c r="AC812" s="13">
        <f t="shared" si="1192"/>
        <v>7.9190875618813312E-6</v>
      </c>
      <c r="AD812" s="13">
        <f t="shared" si="1193"/>
        <v>5.5778120712507418E-4</v>
      </c>
      <c r="AE812" s="13">
        <f t="shared" si="1194"/>
        <v>4.2615688083534993E-4</v>
      </c>
      <c r="AF812" s="13">
        <f t="shared" si="1195"/>
        <v>1.627965273510832E-4</v>
      </c>
      <c r="AG812" s="13">
        <f t="shared" si="1196"/>
        <v>4.1460020177892458E-5</v>
      </c>
      <c r="AH812" s="13">
        <f t="shared" si="1197"/>
        <v>4.1656569827988313E-3</v>
      </c>
      <c r="AI812" s="13">
        <f t="shared" si="1198"/>
        <v>1.9252371164689668E-3</v>
      </c>
      <c r="AJ812" s="13">
        <f t="shared" si="1199"/>
        <v>4.4489236270954123E-4</v>
      </c>
      <c r="AK812" s="13">
        <f t="shared" si="1200"/>
        <v>6.8538471687163896E-5</v>
      </c>
      <c r="AL812" s="13">
        <f t="shared" si="1201"/>
        <v>1.1185141532679759E-7</v>
      </c>
      <c r="AM812" s="13">
        <f t="shared" si="1202"/>
        <v>5.1557825680814913E-5</v>
      </c>
      <c r="AN812" s="13">
        <f t="shared" si="1203"/>
        <v>3.9391291592694255E-5</v>
      </c>
      <c r="AO812" s="13">
        <f t="shared" si="1204"/>
        <v>1.5047898479532426E-5</v>
      </c>
      <c r="AP812" s="13">
        <f t="shared" si="1205"/>
        <v>3.8323064057185524E-6</v>
      </c>
      <c r="AQ812" s="13">
        <f t="shared" si="1206"/>
        <v>7.3199120165953182E-7</v>
      </c>
      <c r="AR812" s="13">
        <f t="shared" si="1207"/>
        <v>6.3653036844659361E-4</v>
      </c>
      <c r="AS812" s="13">
        <f t="shared" si="1208"/>
        <v>2.9418454187499519E-4</v>
      </c>
      <c r="AT812" s="13">
        <f t="shared" si="1209"/>
        <v>6.79814734443908E-5</v>
      </c>
      <c r="AU812" s="13">
        <f t="shared" si="1210"/>
        <v>1.0472974326965531E-5</v>
      </c>
      <c r="AV812" s="13">
        <f t="shared" si="1211"/>
        <v>1.2100707629888374E-6</v>
      </c>
      <c r="AW812" s="13">
        <f t="shared" si="1212"/>
        <v>1.097097765792524E-9</v>
      </c>
      <c r="AX812" s="13">
        <f t="shared" si="1213"/>
        <v>3.9714039528065801E-6</v>
      </c>
      <c r="AY812" s="13">
        <f t="shared" si="1214"/>
        <v>3.0342383347557393E-6</v>
      </c>
      <c r="AZ812" s="13">
        <f t="shared" si="1215"/>
        <v>1.1591117878596818E-6</v>
      </c>
      <c r="BA812" s="13">
        <f t="shared" si="1216"/>
        <v>2.9519547434483811E-7</v>
      </c>
      <c r="BB812" s="13">
        <f t="shared" si="1217"/>
        <v>5.6383928400844751E-8</v>
      </c>
      <c r="BC812" s="13">
        <f t="shared" si="1218"/>
        <v>8.6157076465144159E-9</v>
      </c>
      <c r="BD812" s="13">
        <f t="shared" si="1219"/>
        <v>8.1053823288023229E-5</v>
      </c>
      <c r="BE812" s="13">
        <f t="shared" si="1220"/>
        <v>3.7460556562910576E-5</v>
      </c>
      <c r="BF812" s="13">
        <f t="shared" si="1221"/>
        <v>8.6565521592759803E-6</v>
      </c>
      <c r="BG812" s="13">
        <f t="shared" si="1222"/>
        <v>1.3335964040010932E-6</v>
      </c>
      <c r="BH812" s="13">
        <f t="shared" si="1223"/>
        <v>1.5408669664679145E-7</v>
      </c>
      <c r="BI812" s="13">
        <f t="shared" si="1224"/>
        <v>1.4242815899795049E-8</v>
      </c>
      <c r="BJ812" s="14">
        <f t="shared" si="1225"/>
        <v>0.20211362999781926</v>
      </c>
      <c r="BK812" s="14">
        <f t="shared" si="1226"/>
        <v>0.40652844962530443</v>
      </c>
      <c r="BL812" s="14">
        <f t="shared" si="1227"/>
        <v>0.36953574128844263</v>
      </c>
      <c r="BM812" s="14">
        <f t="shared" si="1228"/>
        <v>0.1262254301239461</v>
      </c>
      <c r="BN812" s="14">
        <f t="shared" si="1229"/>
        <v>0.87375846396216039</v>
      </c>
    </row>
    <row r="813" spans="1:66" x14ac:dyDescent="0.25">
      <c r="A813" t="s">
        <v>351</v>
      </c>
      <c r="B813" t="s">
        <v>163</v>
      </c>
      <c r="C813" t="s">
        <v>166</v>
      </c>
      <c r="D813" s="11">
        <v>44450</v>
      </c>
      <c r="E813" s="10">
        <f>VLOOKUP(A813,home!$A$2:$E$405,3,FALSE)</f>
        <v>1.2019</v>
      </c>
      <c r="F813" s="10">
        <f>VLOOKUP(B813,home!$B$2:$E$405,3,FALSE)</f>
        <v>1.3867</v>
      </c>
      <c r="G813" s="10">
        <f>VLOOKUP(C813,away!$B$2:$E$405,4,FALSE)</f>
        <v>0.47539999999999999</v>
      </c>
      <c r="H813" s="10">
        <f>VLOOKUP(A813,away!$A$2:$E$405,3,FALSE)</f>
        <v>1.1635</v>
      </c>
      <c r="I813" s="10">
        <f>VLOOKUP(C813,away!$B$2:$E$405,3,FALSE)</f>
        <v>0.73670000000000002</v>
      </c>
      <c r="J813" s="10">
        <f>VLOOKUP(B813,home!$B$2:$E$405,4,FALSE)</f>
        <v>0.47749999999999998</v>
      </c>
      <c r="K813" s="12">
        <f t="shared" si="1174"/>
        <v>0.79233716664199993</v>
      </c>
      <c r="L813" s="12">
        <f t="shared" si="1175"/>
        <v>0.40928933987499999</v>
      </c>
      <c r="M813" s="13">
        <f t="shared" si="1176"/>
        <v>0.30070471575590285</v>
      </c>
      <c r="N813" s="13">
        <f t="shared" si="1177"/>
        <v>0.23825952247791998</v>
      </c>
      <c r="O813" s="13">
        <f t="shared" si="1178"/>
        <v>0.12307523460903297</v>
      </c>
      <c r="P813" s="13">
        <f t="shared" si="1179"/>
        <v>9.7517082673920591E-2</v>
      </c>
      <c r="Q813" s="13">
        <f t="shared" si="1180"/>
        <v>9.4390937482815504E-2</v>
      </c>
      <c r="R813" s="13">
        <f t="shared" si="1181"/>
        <v>2.5186690764045928E-2</v>
      </c>
      <c r="S813" s="13">
        <f t="shared" si="1182"/>
        <v>7.9060793820005058E-3</v>
      </c>
      <c r="T813" s="13">
        <f t="shared" si="1183"/>
        <v>3.863320449252395E-2</v>
      </c>
      <c r="U813" s="13">
        <f t="shared" si="1184"/>
        <v>1.995635119707238E-2</v>
      </c>
      <c r="V813" s="13">
        <f t="shared" si="1185"/>
        <v>2.8487813841010138E-4</v>
      </c>
      <c r="W813" s="13">
        <f t="shared" si="1186"/>
        <v>2.4929815987272064E-2</v>
      </c>
      <c r="X813" s="13">
        <f t="shared" si="1187"/>
        <v>1.0203507928635804E-2</v>
      </c>
      <c r="Y813" s="13">
        <f t="shared" si="1188"/>
        <v>2.0880935122603384E-3</v>
      </c>
      <c r="Z813" s="13">
        <f t="shared" si="1189"/>
        <v>3.4362146788173729E-3</v>
      </c>
      <c r="AA813" s="13">
        <f t="shared" si="1190"/>
        <v>2.722640602587807E-3</v>
      </c>
      <c r="AB813" s="13">
        <f t="shared" si="1191"/>
        <v>1.078624670419445E-3</v>
      </c>
      <c r="AC813" s="13">
        <f t="shared" si="1192"/>
        <v>5.7740375191441256E-6</v>
      </c>
      <c r="AD813" s="13">
        <f t="shared" si="1193"/>
        <v>4.9382049410653947E-3</v>
      </c>
      <c r="AE813" s="13">
        <f t="shared" si="1194"/>
        <v>2.0211546404961186E-3</v>
      </c>
      <c r="AF813" s="13">
        <f t="shared" si="1195"/>
        <v>4.1361852429697463E-4</v>
      </c>
      <c r="AG813" s="13">
        <f t="shared" si="1196"/>
        <v>5.6429884256526804E-5</v>
      </c>
      <c r="AH813" s="13">
        <f t="shared" si="1197"/>
        <v>3.5160150939048682E-4</v>
      </c>
      <c r="AI813" s="13">
        <f t="shared" si="1198"/>
        <v>2.7858694373750881E-4</v>
      </c>
      <c r="AJ813" s="13">
        <f t="shared" si="1199"/>
        <v>1.1036739483221599E-4</v>
      </c>
      <c r="AK813" s="13">
        <f t="shared" si="1200"/>
        <v>2.9149396303672311E-5</v>
      </c>
      <c r="AL813" s="13">
        <f t="shared" si="1201"/>
        <v>7.4899695896191703E-8</v>
      </c>
      <c r="AM813" s="13">
        <f t="shared" si="1202"/>
        <v>7.8254466226025589E-4</v>
      </c>
      <c r="AN813" s="13">
        <f t="shared" si="1203"/>
        <v>3.2028718823920492E-4</v>
      </c>
      <c r="AO813" s="13">
        <f t="shared" si="1204"/>
        <v>6.5545065922422018E-5</v>
      </c>
      <c r="AP813" s="13">
        <f t="shared" si="1205"/>
        <v>8.9422989211504904E-6</v>
      </c>
      <c r="AQ813" s="13">
        <f t="shared" si="1206"/>
        <v>9.1499690560065194E-7</v>
      </c>
      <c r="AR813" s="13">
        <f t="shared" si="1207"/>
        <v>2.8781349935497193E-5</v>
      </c>
      <c r="AS813" s="13">
        <f t="shared" si="1208"/>
        <v>2.2804533260023755E-5</v>
      </c>
      <c r="AT813" s="13">
        <f t="shared" si="1209"/>
        <v>9.0344396349202334E-6</v>
      </c>
      <c r="AU813" s="13">
        <f t="shared" si="1210"/>
        <v>2.3861074341769613E-6</v>
      </c>
      <c r="AV813" s="13">
        <f t="shared" si="1211"/>
        <v>4.7265040092479646E-7</v>
      </c>
      <c r="AW813" s="13">
        <f t="shared" si="1212"/>
        <v>6.7471134880607331E-10</v>
      </c>
      <c r="AX813" s="13">
        <f t="shared" si="1213"/>
        <v>1.033398700776853E-4</v>
      </c>
      <c r="AY813" s="13">
        <f t="shared" si="1214"/>
        <v>4.2295907206864076E-5</v>
      </c>
      <c r="AZ813" s="13">
        <f t="shared" si="1215"/>
        <v>8.6556319700558266E-6</v>
      </c>
      <c r="BA813" s="13">
        <f t="shared" si="1216"/>
        <v>1.1808859650750317E-6</v>
      </c>
      <c r="BB813" s="13">
        <f t="shared" si="1217"/>
        <v>1.2083100927830298E-7</v>
      </c>
      <c r="BC813" s="13">
        <f t="shared" si="1218"/>
        <v>9.8909688047893251E-9</v>
      </c>
      <c r="BD813" s="13">
        <f t="shared" si="1219"/>
        <v>1.9633166193018365E-6</v>
      </c>
      <c r="BE813" s="13">
        <f t="shared" si="1220"/>
        <v>1.5556087273587669E-6</v>
      </c>
      <c r="BF813" s="13">
        <f t="shared" si="1221"/>
        <v>6.1628330571950635E-7</v>
      </c>
      <c r="BG813" s="13">
        <f t="shared" si="1222"/>
        <v>1.6276805610085305E-7</v>
      </c>
      <c r="BH813" s="13">
        <f t="shared" si="1223"/>
        <v>3.2241795097693997E-8</v>
      </c>
      <c r="BI813" s="13">
        <f t="shared" si="1224"/>
        <v>5.1092745150317571E-9</v>
      </c>
      <c r="BJ813" s="14">
        <f t="shared" si="1225"/>
        <v>0.41726832710098916</v>
      </c>
      <c r="BK813" s="14">
        <f t="shared" si="1226"/>
        <v>0.40646090079465597</v>
      </c>
      <c r="BL813" s="14">
        <f t="shared" si="1227"/>
        <v>0.17285706149586602</v>
      </c>
      <c r="BM813" s="14">
        <f t="shared" si="1228"/>
        <v>0.1208460250741951</v>
      </c>
      <c r="BN813" s="14">
        <f t="shared" si="1229"/>
        <v>0.87913418376363772</v>
      </c>
    </row>
    <row r="814" spans="1:66" x14ac:dyDescent="0.25">
      <c r="A814" t="s">
        <v>342</v>
      </c>
      <c r="B814" t="s">
        <v>172</v>
      </c>
      <c r="C814" t="s">
        <v>170</v>
      </c>
      <c r="D814" s="11">
        <v>44450</v>
      </c>
      <c r="E814" s="10">
        <f>VLOOKUP(A814,home!$A$2:$E$405,3,FALSE)</f>
        <v>1.3226</v>
      </c>
      <c r="F814" s="10">
        <f>VLOOKUP(B814,home!$B$2:$E$405,3,FALSE)</f>
        <v>0.40710000000000002</v>
      </c>
      <c r="G814" s="10">
        <f>VLOOKUP(C814,away!$B$2:$E$405,4,FALSE)</f>
        <v>1.0710999999999999</v>
      </c>
      <c r="H814" s="10">
        <f>VLOOKUP(A814,away!$A$2:$E$405,3,FALSE)</f>
        <v>1.2016</v>
      </c>
      <c r="I814" s="10">
        <f>VLOOKUP(C814,away!$B$2:$E$405,3,FALSE)</f>
        <v>1.0403</v>
      </c>
      <c r="J814" s="10">
        <f>VLOOKUP(B814,home!$B$2:$E$405,4,FALSE)</f>
        <v>1.4084000000000001</v>
      </c>
      <c r="K814" s="12">
        <f t="shared" si="1174"/>
        <v>0.576712865706</v>
      </c>
      <c r="L814" s="12">
        <f t="shared" si="1175"/>
        <v>1.7605344776320002</v>
      </c>
      <c r="M814" s="13">
        <f t="shared" si="1176"/>
        <v>9.6593160423662103E-2</v>
      </c>
      <c r="N814" s="13">
        <f t="shared" si="1177"/>
        <v>5.5706518355529561E-2</v>
      </c>
      <c r="O814" s="13">
        <f t="shared" si="1178"/>
        <v>0.17005558922929598</v>
      </c>
      <c r="P814" s="13">
        <f t="shared" si="1179"/>
        <v>9.8073246193749672E-2</v>
      </c>
      <c r="Q814" s="13">
        <f t="shared" si="1180"/>
        <v>1.606333291966067E-2</v>
      </c>
      <c r="R814" s="13">
        <f t="shared" si="1181"/>
        <v>0.14969436397610034</v>
      </c>
      <c r="S814" s="13">
        <f t="shared" si="1182"/>
        <v>2.4894002786515247E-2</v>
      </c>
      <c r="T814" s="13">
        <f t="shared" si="1183"/>
        <v>2.8280051430743712E-2</v>
      </c>
      <c r="U814" s="13">
        <f t="shared" si="1184"/>
        <v>8.6330665628693834E-2</v>
      </c>
      <c r="V814" s="13">
        <f t="shared" si="1185"/>
        <v>2.8083834108630326E-3</v>
      </c>
      <c r="W814" s="13">
        <f t="shared" si="1186"/>
        <v>3.0879769202956774E-3</v>
      </c>
      <c r="X814" s="13">
        <f t="shared" si="1187"/>
        <v>5.436489834312423E-3</v>
      </c>
      <c r="Y814" s="13">
        <f t="shared" si="1188"/>
        <v>4.7855638953014524E-3</v>
      </c>
      <c r="Z814" s="13">
        <f t="shared" si="1189"/>
        <v>8.7847362962372735E-2</v>
      </c>
      <c r="AA814" s="13">
        <f t="shared" si="1190"/>
        <v>5.0662704438745106E-2</v>
      </c>
      <c r="AB814" s="13">
        <f t="shared" si="1191"/>
        <v>1.4608916730642386E-2</v>
      </c>
      <c r="AC814" s="13">
        <f t="shared" si="1192"/>
        <v>1.7821349646546901E-4</v>
      </c>
      <c r="AD814" s="13">
        <f t="shared" si="1193"/>
        <v>4.452190047344271E-4</v>
      </c>
      <c r="AE814" s="13">
        <f t="shared" si="1194"/>
        <v>7.8382340793196371E-4</v>
      </c>
      <c r="AF814" s="13">
        <f t="shared" si="1195"/>
        <v>6.8997406701961717E-4</v>
      </c>
      <c r="AG814" s="13">
        <f t="shared" si="1196"/>
        <v>4.0490771122000263E-4</v>
      </c>
      <c r="AH814" s="13">
        <f t="shared" si="1197"/>
        <v>3.8664577816077399E-2</v>
      </c>
      <c r="AI814" s="13">
        <f t="shared" si="1198"/>
        <v>2.2298359473622631E-2</v>
      </c>
      <c r="AJ814" s="13">
        <f t="shared" si="1199"/>
        <v>6.4298753962877195E-3</v>
      </c>
      <c r="AK814" s="13">
        <f t="shared" si="1200"/>
        <v>1.236063955308531E-3</v>
      </c>
      <c r="AL814" s="13">
        <f t="shared" si="1201"/>
        <v>7.2377696463176719E-6</v>
      </c>
      <c r="AM814" s="13">
        <f t="shared" si="1202"/>
        <v>5.1352705617432952E-5</v>
      </c>
      <c r="AN814" s="13">
        <f t="shared" si="1203"/>
        <v>9.0408208759177214E-5</v>
      </c>
      <c r="AO814" s="13">
        <f t="shared" si="1204"/>
        <v>7.9583384290741468E-5</v>
      </c>
      <c r="AP814" s="13">
        <f t="shared" si="1205"/>
        <v>4.6703097296829064E-5</v>
      </c>
      <c r="AQ814" s="13">
        <f t="shared" si="1206"/>
        <v>2.0555603250817357E-5</v>
      </c>
      <c r="AR814" s="13">
        <f t="shared" si="1207"/>
        <v>1.3614064461657921E-2</v>
      </c>
      <c r="AS814" s="13">
        <f t="shared" si="1208"/>
        <v>7.8514061295889507E-3</v>
      </c>
      <c r="AT814" s="13">
        <f t="shared" si="1209"/>
        <v>2.2640034644084489E-3</v>
      </c>
      <c r="AU814" s="13">
        <f t="shared" si="1210"/>
        <v>4.3522664197576946E-4</v>
      </c>
      <c r="AV814" s="13">
        <f t="shared" si="1211"/>
        <v>6.2750200981361322E-5</v>
      </c>
      <c r="AW814" s="13">
        <f t="shared" si="1212"/>
        <v>2.0412980970437906E-7</v>
      </c>
      <c r="AX814" s="13">
        <f t="shared" si="1213"/>
        <v>4.9359610030643905E-6</v>
      </c>
      <c r="AY814" s="13">
        <f t="shared" si="1214"/>
        <v>8.6899295261418918E-6</v>
      </c>
      <c r="AZ814" s="13">
        <f t="shared" si="1215"/>
        <v>7.6494602694825572E-6</v>
      </c>
      <c r="BA814" s="13">
        <f t="shared" si="1216"/>
        <v>4.4890461799000695E-6</v>
      </c>
      <c r="BB814" s="13">
        <f t="shared" si="1217"/>
        <v>1.9757801428490734E-6</v>
      </c>
      <c r="BC814" s="13">
        <f t="shared" si="1218"/>
        <v>6.9568581234129399E-7</v>
      </c>
      <c r="BD814" s="13">
        <f t="shared" si="1219"/>
        <v>3.9946716442422195E-3</v>
      </c>
      <c r="BE814" s="13">
        <f t="shared" si="1220"/>
        <v>2.3037785315054293E-3</v>
      </c>
      <c r="BF814" s="13">
        <f t="shared" si="1221"/>
        <v>6.6430935942822825E-4</v>
      </c>
      <c r="BG814" s="13">
        <f t="shared" si="1222"/>
        <v>1.2770525146372353E-4</v>
      </c>
      <c r="BH814" s="13">
        <f t="shared" si="1223"/>
        <v>1.8412315384337338E-5</v>
      </c>
      <c r="BI814" s="13">
        <f t="shared" si="1224"/>
        <v>2.1237238339167726E-6</v>
      </c>
      <c r="BJ814" s="14">
        <f t="shared" si="1225"/>
        <v>0.11600089640889834</v>
      </c>
      <c r="BK814" s="14">
        <f t="shared" si="1226"/>
        <v>0.22256293401042795</v>
      </c>
      <c r="BL814" s="14">
        <f t="shared" si="1227"/>
        <v>0.57131956836924425</v>
      </c>
      <c r="BM814" s="14">
        <f t="shared" si="1228"/>
        <v>0.41153606485322841</v>
      </c>
      <c r="BN814" s="14">
        <f t="shared" si="1229"/>
        <v>0.58618621109799829</v>
      </c>
    </row>
    <row r="815" spans="1:66" x14ac:dyDescent="0.25">
      <c r="A815" t="s">
        <v>343</v>
      </c>
      <c r="B815" t="s">
        <v>178</v>
      </c>
      <c r="C815" t="s">
        <v>181</v>
      </c>
      <c r="D815" s="11">
        <v>44450</v>
      </c>
      <c r="E815" s="10">
        <f>VLOOKUP(A815,home!$A$2:$E$405,3,FALSE)</f>
        <v>1.29</v>
      </c>
      <c r="F815" s="10">
        <f>VLOOKUP(B815,home!$B$2:$E$405,3,FALSE)</f>
        <v>1.1073999999999999</v>
      </c>
      <c r="G815" s="10">
        <f>VLOOKUP(C815,away!$B$2:$E$405,4,FALSE)</f>
        <v>1.0336000000000001</v>
      </c>
      <c r="H815" s="10">
        <f>VLOOKUP(A815,away!$A$2:$E$405,3,FALSE)</f>
        <v>1.1041000000000001</v>
      </c>
      <c r="I815" s="10">
        <f>VLOOKUP(C815,away!$B$2:$E$405,3,FALSE)</f>
        <v>0.75480000000000003</v>
      </c>
      <c r="J815" s="10">
        <f>VLOOKUP(B815,home!$B$2:$E$405,4,FALSE)</f>
        <v>1.1645000000000001</v>
      </c>
      <c r="K815" s="12">
        <f t="shared" si="1174"/>
        <v>1.4765451456000001</v>
      </c>
      <c r="L815" s="12">
        <f t="shared" si="1175"/>
        <v>0.97046481486000025</v>
      </c>
      <c r="M815" s="13">
        <f t="shared" si="1176"/>
        <v>8.6551993866654117E-2</v>
      </c>
      <c r="N815" s="13">
        <f t="shared" si="1177"/>
        <v>0.12779792638580911</v>
      </c>
      <c r="O815" s="13">
        <f t="shared" si="1178"/>
        <v>8.3995664703566356E-2</v>
      </c>
      <c r="P815" s="13">
        <f t="shared" si="1179"/>
        <v>0.12402339096949616</v>
      </c>
      <c r="Q815" s="13">
        <f t="shared" si="1180"/>
        <v>9.4349703911356317E-2</v>
      </c>
      <c r="R815" s="13">
        <f t="shared" si="1181"/>
        <v>4.0757418597794588E-2</v>
      </c>
      <c r="S815" s="13">
        <f t="shared" si="1182"/>
        <v>4.442936788744116E-2</v>
      </c>
      <c r="T815" s="13">
        <f t="shared" si="1183"/>
        <v>9.1563067938430248E-2</v>
      </c>
      <c r="U815" s="13">
        <f t="shared" si="1184"/>
        <v>6.0180168577760755E-2</v>
      </c>
      <c r="V815" s="13">
        <f t="shared" si="1185"/>
        <v>7.0738223579241873E-3</v>
      </c>
      <c r="W815" s="13">
        <f t="shared" si="1186"/>
        <v>4.6437199099703508E-2</v>
      </c>
      <c r="X815" s="13">
        <f t="shared" si="1187"/>
        <v>4.5065667826910731E-2</v>
      </c>
      <c r="Y815" s="13">
        <f t="shared" si="1188"/>
        <v>2.1867322492092594E-2</v>
      </c>
      <c r="Z815" s="13">
        <f t="shared" si="1189"/>
        <v>1.3184546897893421E-2</v>
      </c>
      <c r="AA815" s="13">
        <f t="shared" si="1190"/>
        <v>1.9467578719020068E-2</v>
      </c>
      <c r="AB815" s="13">
        <f t="shared" si="1191"/>
        <v>1.4372379427077479E-2</v>
      </c>
      <c r="AC815" s="13">
        <f t="shared" si="1192"/>
        <v>6.3352052676079302E-4</v>
      </c>
      <c r="AD815" s="13">
        <f t="shared" si="1193"/>
        <v>1.7141655226481967E-2</v>
      </c>
      <c r="AE815" s="13">
        <f t="shared" si="1194"/>
        <v>1.6635373265761779E-2</v>
      </c>
      <c r="AF815" s="13">
        <f t="shared" si="1195"/>
        <v>8.0720222182422505E-3</v>
      </c>
      <c r="AG815" s="13">
        <f t="shared" si="1196"/>
        <v>2.6112045158574251E-3</v>
      </c>
      <c r="AH815" s="13">
        <f t="shared" si="1197"/>
        <v>3.1987847160692817E-3</v>
      </c>
      <c r="AI815" s="13">
        <f t="shared" si="1198"/>
        <v>4.723150044331572E-3</v>
      </c>
      <c r="AJ815" s="13">
        <f t="shared" si="1199"/>
        <v>3.4869721349491049E-3</v>
      </c>
      <c r="AK815" s="13">
        <f t="shared" si="1200"/>
        <v>1.7162239262338563E-3</v>
      </c>
      <c r="AL815" s="13">
        <f t="shared" si="1201"/>
        <v>3.6311752262440354E-5</v>
      </c>
      <c r="AM815" s="13">
        <f t="shared" si="1202"/>
        <v>5.062085562442164E-3</v>
      </c>
      <c r="AN815" s="13">
        <f t="shared" si="1203"/>
        <v>4.9125759281609151E-3</v>
      </c>
      <c r="AO815" s="13">
        <f t="shared" si="1204"/>
        <v>2.3837410443041879E-3</v>
      </c>
      <c r="AP815" s="13">
        <f t="shared" si="1205"/>
        <v>7.7111227041161596E-4</v>
      </c>
      <c r="AQ815" s="13">
        <f t="shared" si="1206"/>
        <v>1.8708433168532077E-4</v>
      </c>
      <c r="AR815" s="13">
        <f t="shared" si="1207"/>
        <v>6.2086160345143498E-4</v>
      </c>
      <c r="AS815" s="13">
        <f t="shared" si="1208"/>
        <v>9.1673018666564858E-4</v>
      </c>
      <c r="AT815" s="13">
        <f t="shared" si="1209"/>
        <v>6.767967534730728E-4</v>
      </c>
      <c r="AU815" s="13">
        <f t="shared" si="1210"/>
        <v>3.3310698696616857E-4</v>
      </c>
      <c r="AV815" s="13">
        <f t="shared" si="1211"/>
        <v>1.2296187614258461E-4</v>
      </c>
      <c r="AW815" s="13">
        <f t="shared" si="1212"/>
        <v>1.4453440214375743E-6</v>
      </c>
      <c r="AX815" s="13">
        <f t="shared" si="1213"/>
        <v>1.2457329773059704E-3</v>
      </c>
      <c r="AY815" s="13">
        <f t="shared" si="1214"/>
        <v>1.2089400231862352E-3</v>
      </c>
      <c r="AZ815" s="13">
        <f t="shared" si="1215"/>
        <v>5.8661687788913702E-4</v>
      </c>
      <c r="BA815" s="13">
        <f t="shared" si="1216"/>
        <v>1.8976367993147762E-4</v>
      </c>
      <c r="BB815" s="13">
        <f t="shared" si="1217"/>
        <v>4.6039743627963437E-5</v>
      </c>
      <c r="BC815" s="13">
        <f t="shared" si="1218"/>
        <v>8.9359902552226871E-6</v>
      </c>
      <c r="BD815" s="13">
        <f t="shared" si="1219"/>
        <v>1.0042072350786324E-4</v>
      </c>
      <c r="BE815" s="13">
        <f t="shared" si="1220"/>
        <v>1.4827573181317528E-4</v>
      </c>
      <c r="BF815" s="13">
        <f t="shared" si="1221"/>
        <v>1.0946790600951576E-4</v>
      </c>
      <c r="BG815" s="13">
        <f t="shared" si="1222"/>
        <v>5.3878101739115852E-5</v>
      </c>
      <c r="BH815" s="13">
        <f t="shared" si="1223"/>
        <v>1.9888362394258601E-5</v>
      </c>
      <c r="BI815" s="13">
        <f t="shared" si="1224"/>
        <v>5.8732129894352262E-6</v>
      </c>
      <c r="BJ815" s="14">
        <f t="shared" si="1225"/>
        <v>0.4881437713098461</v>
      </c>
      <c r="BK815" s="14">
        <f t="shared" si="1226"/>
        <v>0.26395734738372512</v>
      </c>
      <c r="BL815" s="14">
        <f t="shared" si="1227"/>
        <v>0.23500660229195536</v>
      </c>
      <c r="BM815" s="14">
        <f t="shared" si="1228"/>
        <v>0.44160867476957838</v>
      </c>
      <c r="BN815" s="14">
        <f t="shared" si="1229"/>
        <v>0.5574760984346766</v>
      </c>
    </row>
    <row r="816" spans="1:66" x14ac:dyDescent="0.25">
      <c r="A816" t="s">
        <v>343</v>
      </c>
      <c r="B816" t="s">
        <v>182</v>
      </c>
      <c r="C816" t="s">
        <v>177</v>
      </c>
      <c r="D816" s="11">
        <v>44450</v>
      </c>
      <c r="E816" s="10">
        <f>VLOOKUP(A816,home!$A$2:$E$405,3,FALSE)</f>
        <v>1.29</v>
      </c>
      <c r="F816" s="10">
        <f>VLOOKUP(B816,home!$B$2:$E$405,3,FALSE)</f>
        <v>1.615</v>
      </c>
      <c r="G816" s="10">
        <f>VLOOKUP(C816,away!$B$2:$E$405,4,FALSE)</f>
        <v>1.0137</v>
      </c>
      <c r="H816" s="10">
        <f>VLOOKUP(A816,away!$A$2:$E$405,3,FALSE)</f>
        <v>1.1041000000000001</v>
      </c>
      <c r="I816" s="10">
        <f>VLOOKUP(C816,away!$B$2:$E$405,3,FALSE)</f>
        <v>0.83599999999999997</v>
      </c>
      <c r="J816" s="10">
        <f>VLOOKUP(B816,home!$B$2:$E$405,4,FALSE)</f>
        <v>0.90569999999999995</v>
      </c>
      <c r="K816" s="12">
        <f t="shared" si="1174"/>
        <v>2.1118918950000003</v>
      </c>
      <c r="L816" s="12">
        <f t="shared" si="1175"/>
        <v>0.83598609731999995</v>
      </c>
      <c r="M816" s="13">
        <f t="shared" si="1176"/>
        <v>5.2450889130486289E-2</v>
      </c>
      <c r="N816" s="13">
        <f t="shared" si="1177"/>
        <v>0.11077060764021759</v>
      </c>
      <c r="O816" s="13">
        <f t="shared" si="1178"/>
        <v>4.3848214105159232E-2</v>
      </c>
      <c r="P816" s="13">
        <f t="shared" si="1179"/>
        <v>9.2602687978910456E-2</v>
      </c>
      <c r="Q816" s="13">
        <f t="shared" si="1180"/>
        <v>0.11696777423980034</v>
      </c>
      <c r="R816" s="13">
        <f t="shared" si="1181"/>
        <v>1.8328248692111922E-2</v>
      </c>
      <c r="S816" s="13">
        <f t="shared" si="1182"/>
        <v>4.087279530946604E-2</v>
      </c>
      <c r="T816" s="13">
        <f t="shared" si="1183"/>
        <v>9.77834330989375E-2</v>
      </c>
      <c r="U816" s="13">
        <f t="shared" si="1184"/>
        <v>3.8707279862415518E-2</v>
      </c>
      <c r="V816" s="13">
        <f t="shared" si="1185"/>
        <v>8.0179357058546789E-3</v>
      </c>
      <c r="W816" s="13">
        <f t="shared" si="1186"/>
        <v>8.2341098131074708E-2</v>
      </c>
      <c r="X816" s="13">
        <f t="shared" si="1187"/>
        <v>6.8836013275640276E-2</v>
      </c>
      <c r="Y816" s="13">
        <f t="shared" si="1188"/>
        <v>2.8772975046685113E-2</v>
      </c>
      <c r="Z816" s="13">
        <f t="shared" si="1189"/>
        <v>5.1073870316096807E-3</v>
      </c>
      <c r="AA816" s="13">
        <f t="shared" si="1190"/>
        <v>1.0786249276684593E-2</v>
      </c>
      <c r="AB816" s="13">
        <f t="shared" si="1191"/>
        <v>1.1389696212439905E-2</v>
      </c>
      <c r="AC816" s="13">
        <f t="shared" si="1192"/>
        <v>8.8473523842118903E-4</v>
      </c>
      <c r="AD816" s="13">
        <f t="shared" si="1193"/>
        <v>4.3473874442104099E-2</v>
      </c>
      <c r="AE816" s="13">
        <f t="shared" si="1194"/>
        <v>3.6343554630234295E-2</v>
      </c>
      <c r="AF816" s="13">
        <f t="shared" si="1195"/>
        <v>1.519135319903289E-2</v>
      </c>
      <c r="AG816" s="13">
        <f t="shared" si="1196"/>
        <v>4.2332533579564017E-3</v>
      </c>
      <c r="AH816" s="13">
        <f t="shared" si="1197"/>
        <v>1.0674261380145386E-3</v>
      </c>
      <c r="AI816" s="13">
        <f t="shared" si="1198"/>
        <v>2.2542886093840555E-3</v>
      </c>
      <c r="AJ816" s="13">
        <f t="shared" si="1199"/>
        <v>2.3804069215745049E-3</v>
      </c>
      <c r="AK816" s="13">
        <f t="shared" si="1200"/>
        <v>1.6757206948250325E-3</v>
      </c>
      <c r="AL816" s="13">
        <f t="shared" si="1201"/>
        <v>6.2480436526933495E-5</v>
      </c>
      <c r="AM816" s="13">
        <f t="shared" si="1202"/>
        <v>1.8362424615705461E-2</v>
      </c>
      <c r="AN816" s="13">
        <f t="shared" si="1203"/>
        <v>1.5350731691816307E-2</v>
      </c>
      <c r="AO816" s="13">
        <f t="shared" si="1204"/>
        <v>6.4164991390239772E-3</v>
      </c>
      <c r="AP816" s="13">
        <f t="shared" si="1205"/>
        <v>1.788034691229932E-3</v>
      </c>
      <c r="AQ816" s="13">
        <f t="shared" si="1206"/>
        <v>3.7369303584852036E-4</v>
      </c>
      <c r="AR816" s="13">
        <f t="shared" si="1207"/>
        <v>1.7847068225922683E-4</v>
      </c>
      <c r="AS816" s="13">
        <f t="shared" si="1208"/>
        <v>3.7691078735838145E-4</v>
      </c>
      <c r="AT816" s="13">
        <f t="shared" si="1209"/>
        <v>3.9799741848011724E-4</v>
      </c>
      <c r="AU816" s="13">
        <f t="shared" si="1210"/>
        <v>2.8017584077302761E-4</v>
      </c>
      <c r="AV816" s="13">
        <f t="shared" si="1211"/>
        <v>1.4792527182584195E-4</v>
      </c>
      <c r="AW816" s="13">
        <f t="shared" si="1212"/>
        <v>3.064166025064262E-6</v>
      </c>
      <c r="AX816" s="13">
        <f t="shared" si="1213"/>
        <v>6.4632426197428127E-3</v>
      </c>
      <c r="AY816" s="13">
        <f t="shared" si="1214"/>
        <v>5.4031809737110862E-3</v>
      </c>
      <c r="AZ816" s="13">
        <f t="shared" si="1215"/>
        <v>2.2584920876632039E-3</v>
      </c>
      <c r="BA816" s="13">
        <f t="shared" si="1216"/>
        <v>6.2935599539788722E-4</v>
      </c>
      <c r="BB816" s="13">
        <f t="shared" si="1217"/>
        <v>1.3153321560440586E-4</v>
      </c>
      <c r="BC816" s="13">
        <f t="shared" si="1218"/>
        <v>2.1991987916215481E-5</v>
      </c>
      <c r="BD816" s="13">
        <f t="shared" si="1219"/>
        <v>2.4866501524654789E-5</v>
      </c>
      <c r="BE816" s="13">
        <f t="shared" si="1220"/>
        <v>5.2515363026923587E-5</v>
      </c>
      <c r="BF816" s="13">
        <f t="shared" si="1221"/>
        <v>5.5453384769771321E-5</v>
      </c>
      <c r="BG816" s="13">
        <f t="shared" si="1222"/>
        <v>3.9037184615198833E-5</v>
      </c>
      <c r="BH816" s="13">
        <f t="shared" si="1223"/>
        <v>2.0610578448114285E-5</v>
      </c>
      <c r="BI816" s="13">
        <f t="shared" si="1224"/>
        <v>8.7054627151668471E-6</v>
      </c>
      <c r="BJ816" s="14">
        <f t="shared" si="1225"/>
        <v>0.66191311711534306</v>
      </c>
      <c r="BK816" s="14">
        <f t="shared" si="1226"/>
        <v>0.20029470477337669</v>
      </c>
      <c r="BL816" s="14">
        <f t="shared" si="1227"/>
        <v>0.13202019898840575</v>
      </c>
      <c r="BM816" s="14">
        <f t="shared" si="1228"/>
        <v>0.55896686931436312</v>
      </c>
      <c r="BN816" s="14">
        <f t="shared" si="1229"/>
        <v>0.43496842178668582</v>
      </c>
    </row>
    <row r="817" spans="1:66" x14ac:dyDescent="0.25">
      <c r="A817" t="s">
        <v>343</v>
      </c>
      <c r="B817" t="s">
        <v>196</v>
      </c>
      <c r="C817" t="s">
        <v>192</v>
      </c>
      <c r="D817" s="11">
        <v>44450</v>
      </c>
      <c r="E817" s="10">
        <f>VLOOKUP(A817,home!$A$2:$E$405,3,FALSE)</f>
        <v>1.29</v>
      </c>
      <c r="F817" s="10">
        <f>VLOOKUP(B817,home!$B$2:$E$405,3,FALSE)</f>
        <v>0.83479999999999999</v>
      </c>
      <c r="G817" s="10">
        <f>VLOOKUP(C817,away!$B$2:$E$405,4,FALSE)</f>
        <v>0.7752</v>
      </c>
      <c r="H817" s="10">
        <f>VLOOKUP(A817,away!$A$2:$E$405,3,FALSE)</f>
        <v>1.1041000000000001</v>
      </c>
      <c r="I817" s="10">
        <f>VLOOKUP(C817,away!$B$2:$E$405,3,FALSE)</f>
        <v>0.76639999999999997</v>
      </c>
      <c r="J817" s="10">
        <f>VLOOKUP(B817,home!$B$2:$E$405,4,FALSE)</f>
        <v>1.4631000000000001</v>
      </c>
      <c r="K817" s="12">
        <f t="shared" si="1174"/>
        <v>0.8348066784</v>
      </c>
      <c r="L817" s="12">
        <f t="shared" si="1175"/>
        <v>1.238049235344</v>
      </c>
      <c r="M817" s="13">
        <f t="shared" si="1176"/>
        <v>0.12582592010820332</v>
      </c>
      <c r="N817" s="13">
        <f t="shared" si="1177"/>
        <v>0.10504031842215299</v>
      </c>
      <c r="O817" s="13">
        <f t="shared" si="1178"/>
        <v>0.15577868417641635</v>
      </c>
      <c r="P817" s="13">
        <f t="shared" si="1179"/>
        <v>0.13004508590283678</v>
      </c>
      <c r="Q817" s="13">
        <f t="shared" si="1180"/>
        <v>4.3844179660037924E-2</v>
      </c>
      <c r="R817" s="13">
        <f t="shared" si="1181"/>
        <v>9.6430840413753369E-2</v>
      </c>
      <c r="S817" s="13">
        <f t="shared" si="1182"/>
        <v>3.360143194846707E-2</v>
      </c>
      <c r="T817" s="13">
        <f t="shared" si="1183"/>
        <v>5.4281253102394907E-2</v>
      </c>
      <c r="U817" s="13">
        <f t="shared" si="1184"/>
        <v>8.050110958112594E-2</v>
      </c>
      <c r="V817" s="13">
        <f t="shared" si="1185"/>
        <v>3.8586830479222819E-3</v>
      </c>
      <c r="W817" s="13">
        <f t="shared" si="1186"/>
        <v>1.2200471329723036E-2</v>
      </c>
      <c r="X817" s="13">
        <f t="shared" si="1187"/>
        <v>1.51047842006E-2</v>
      </c>
      <c r="Y817" s="13">
        <f t="shared" si="1188"/>
        <v>9.3502332647944809E-3</v>
      </c>
      <c r="Z817" s="13">
        <f t="shared" si="1189"/>
        <v>3.9795376079275566E-2</v>
      </c>
      <c r="AA817" s="13">
        <f t="shared" si="1190"/>
        <v>3.3221445720418852E-2</v>
      </c>
      <c r="AB817" s="13">
        <f t="shared" si="1191"/>
        <v>1.3866742376754376E-2</v>
      </c>
      <c r="AC817" s="13">
        <f t="shared" si="1192"/>
        <v>2.4925446998884951E-4</v>
      </c>
      <c r="AD817" s="13">
        <f t="shared" si="1193"/>
        <v>2.5462587364201289E-3</v>
      </c>
      <c r="AE817" s="13">
        <f t="shared" si="1194"/>
        <v>3.15239368161292E-3</v>
      </c>
      <c r="AF817" s="13">
        <f t="shared" si="1195"/>
        <v>1.9514092935120665E-3</v>
      </c>
      <c r="AG817" s="13">
        <f t="shared" si="1196"/>
        <v>8.0531359455859679E-4</v>
      </c>
      <c r="AH817" s="13">
        <f t="shared" si="1197"/>
        <v>1.2317158731293498E-2</v>
      </c>
      <c r="AI817" s="13">
        <f t="shared" si="1198"/>
        <v>1.0282446367796684E-2</v>
      </c>
      <c r="AJ817" s="13">
        <f t="shared" si="1199"/>
        <v>4.2919274490632467E-3</v>
      </c>
      <c r="AK817" s="13">
        <f t="shared" si="1200"/>
        <v>1.1943098992287582E-3</v>
      </c>
      <c r="AL817" s="13">
        <f t="shared" si="1201"/>
        <v>1.0304496540455728E-5</v>
      </c>
      <c r="AM817" s="13">
        <f t="shared" si="1202"/>
        <v>4.2512675961957401E-4</v>
      </c>
      <c r="AN817" s="13">
        <f t="shared" si="1203"/>
        <v>5.2632785967128603E-4</v>
      </c>
      <c r="AO817" s="13">
        <f t="shared" si="1204"/>
        <v>3.2580990210313995E-4</v>
      </c>
      <c r="AP817" s="13">
        <f t="shared" si="1205"/>
        <v>1.3445623338876535E-4</v>
      </c>
      <c r="AQ817" s="13">
        <f t="shared" si="1206"/>
        <v>4.1615859233548814E-5</v>
      </c>
      <c r="AR817" s="13">
        <f t="shared" si="1207"/>
        <v>3.0498497897777175E-3</v>
      </c>
      <c r="AS817" s="13">
        <f t="shared" si="1208"/>
        <v>2.5460349726232749E-3</v>
      </c>
      <c r="AT817" s="13">
        <f t="shared" si="1209"/>
        <v>1.0627234992929351E-3</v>
      </c>
      <c r="AU817" s="13">
        <f t="shared" si="1210"/>
        <v>2.9572289150078677E-4</v>
      </c>
      <c r="AV817" s="13">
        <f t="shared" si="1211"/>
        <v>6.1717861195153824E-5</v>
      </c>
      <c r="AW817" s="13">
        <f t="shared" si="1212"/>
        <v>2.9583401519175627E-7</v>
      </c>
      <c r="AX817" s="13">
        <f t="shared" si="1213"/>
        <v>5.9149776349495269E-5</v>
      </c>
      <c r="AY817" s="13">
        <f t="shared" si="1214"/>
        <v>7.323033538026123E-5</v>
      </c>
      <c r="AZ817" s="13">
        <f t="shared" si="1215"/>
        <v>4.5331380360758545E-5</v>
      </c>
      <c r="BA817" s="13">
        <f t="shared" si="1216"/>
        <v>1.8707493597575054E-5</v>
      </c>
      <c r="BB817" s="13">
        <f t="shared" si="1217"/>
        <v>5.7901995359201393E-6</v>
      </c>
      <c r="BC817" s="13">
        <f t="shared" si="1218"/>
        <v>1.4337104215870221E-6</v>
      </c>
      <c r="BD817" s="13">
        <f t="shared" si="1219"/>
        <v>6.2931070002472732E-4</v>
      </c>
      <c r="BE817" s="13">
        <f t="shared" si="1220"/>
        <v>5.2535277516922144E-4</v>
      </c>
      <c r="BF817" s="13">
        <f t="shared" si="1221"/>
        <v>2.1928400261361983E-4</v>
      </c>
      <c r="BG817" s="13">
        <f t="shared" si="1222"/>
        <v>6.1019916616044317E-5</v>
      </c>
      <c r="BH817" s="13">
        <f t="shared" si="1223"/>
        <v>1.2734958476621227E-5</v>
      </c>
      <c r="BI817" s="13">
        <f t="shared" si="1224"/>
        <v>2.1262456770860192E-6</v>
      </c>
      <c r="BJ817" s="14">
        <f t="shared" si="1225"/>
        <v>0.24993359479546895</v>
      </c>
      <c r="BK817" s="14">
        <f t="shared" si="1226"/>
        <v>0.29366391030933903</v>
      </c>
      <c r="BL817" s="14">
        <f t="shared" si="1227"/>
        <v>0.41635054232881835</v>
      </c>
      <c r="BM817" s="14">
        <f t="shared" si="1228"/>
        <v>0.34270546032813604</v>
      </c>
      <c r="BN817" s="14">
        <f t="shared" si="1229"/>
        <v>0.65696502868340079</v>
      </c>
    </row>
    <row r="818" spans="1:66" x14ac:dyDescent="0.25">
      <c r="A818" t="s">
        <v>343</v>
      </c>
      <c r="B818" t="s">
        <v>186</v>
      </c>
      <c r="C818" t="s">
        <v>190</v>
      </c>
      <c r="D818" s="11">
        <v>44450</v>
      </c>
      <c r="E818" s="10">
        <f>VLOOKUP(A818,home!$A$2:$E$405,3,FALSE)</f>
        <v>1.29</v>
      </c>
      <c r="F818" s="10">
        <f>VLOOKUP(B818,home!$B$2:$E$405,3,FALSE)</f>
        <v>0.55369999999999997</v>
      </c>
      <c r="G818" s="10">
        <f>VLOOKUP(C818,away!$B$2:$E$405,4,FALSE)</f>
        <v>1.3119000000000001</v>
      </c>
      <c r="H818" s="10">
        <f>VLOOKUP(A818,away!$A$2:$E$405,3,FALSE)</f>
        <v>1.1041000000000001</v>
      </c>
      <c r="I818" s="10">
        <f>VLOOKUP(C818,away!$B$2:$E$405,3,FALSE)</f>
        <v>1.2541</v>
      </c>
      <c r="J818" s="10">
        <f>VLOOKUP(B818,home!$B$2:$E$405,4,FALSE)</f>
        <v>1.1645000000000001</v>
      </c>
      <c r="K818" s="12">
        <f t="shared" si="1174"/>
        <v>0.93705474869999994</v>
      </c>
      <c r="L818" s="12">
        <f t="shared" si="1175"/>
        <v>1.6124270327450001</v>
      </c>
      <c r="M818" s="13">
        <f t="shared" si="1176"/>
        <v>7.8122139855525644E-2</v>
      </c>
      <c r="N818" s="13">
        <f t="shared" si="1177"/>
        <v>7.320472213022583E-2</v>
      </c>
      <c r="O818" s="13">
        <f t="shared" si="1178"/>
        <v>0.12596625015893514</v>
      </c>
      <c r="P818" s="13">
        <f t="shared" si="1179"/>
        <v>0.11803727288736229</v>
      </c>
      <c r="Q818" s="13">
        <f t="shared" si="1180"/>
        <v>3.4298416249696047E-2</v>
      </c>
      <c r="R818" s="13">
        <f t="shared" si="1181"/>
        <v>0.1015556934848931</v>
      </c>
      <c r="S818" s="13">
        <f t="shared" si="1182"/>
        <v>4.458658523835915E-2</v>
      </c>
      <c r="T818" s="13">
        <f t="shared" si="1183"/>
        <v>5.5303693541350299E-2</v>
      </c>
      <c r="U818" s="13">
        <f t="shared" si="1184"/>
        <v>9.5163244837540725E-2</v>
      </c>
      <c r="V818" s="13">
        <f t="shared" si="1185"/>
        <v>7.4852573996859097E-3</v>
      </c>
      <c r="W818" s="13">
        <f t="shared" si="1186"/>
        <v>1.0713164606555643E-2</v>
      </c>
      <c r="X818" s="13">
        <f t="shared" si="1187"/>
        <v>1.7274196217857272E-2</v>
      </c>
      <c r="Y818" s="13">
        <f t="shared" si="1188"/>
        <v>1.3926690475307254E-2</v>
      </c>
      <c r="Z818" s="13">
        <f t="shared" si="1189"/>
        <v>5.4583715168068973E-2</v>
      </c>
      <c r="AA818" s="13">
        <f t="shared" si="1190"/>
        <v>5.1147929499927247E-2</v>
      </c>
      <c r="AB818" s="13">
        <f t="shared" si="1191"/>
        <v>2.3964205112039821E-2</v>
      </c>
      <c r="AC818" s="13">
        <f t="shared" si="1192"/>
        <v>7.068573741970249E-4</v>
      </c>
      <c r="AD818" s="13">
        <f t="shared" si="1193"/>
        <v>2.5097054420444324E-3</v>
      </c>
      <c r="AE818" s="13">
        <f t="shared" si="1194"/>
        <v>4.0467168989796829E-3</v>
      </c>
      <c r="AF818" s="13">
        <f t="shared" si="1195"/>
        <v>3.2625178608904296E-3</v>
      </c>
      <c r="AG818" s="13">
        <f t="shared" si="1196"/>
        <v>1.7535239979043734E-3</v>
      </c>
      <c r="AH818" s="13">
        <f t="shared" si="1197"/>
        <v>2.2003064471161935E-2</v>
      </c>
      <c r="AI818" s="13">
        <f t="shared" si="1198"/>
        <v>2.0618076048654545E-2</v>
      </c>
      <c r="AJ818" s="13">
        <f t="shared" si="1199"/>
        <v>9.6601330352247359E-3</v>
      </c>
      <c r="AK818" s="13">
        <f t="shared" si="1200"/>
        <v>3.0173578445770277E-3</v>
      </c>
      <c r="AL818" s="13">
        <f t="shared" si="1201"/>
        <v>4.2720548579360077E-5</v>
      </c>
      <c r="AM818" s="13">
        <f t="shared" si="1202"/>
        <v>4.7034628046119372E-4</v>
      </c>
      <c r="AN818" s="13">
        <f t="shared" si="1203"/>
        <v>7.5839905736669027E-4</v>
      </c>
      <c r="AO818" s="13">
        <f t="shared" si="1204"/>
        <v>6.1143157085318878E-4</v>
      </c>
      <c r="AP818" s="13">
        <f t="shared" si="1205"/>
        <v>3.2862959783914048E-4</v>
      </c>
      <c r="AQ818" s="13">
        <f t="shared" si="1206"/>
        <v>1.3247281182898705E-4</v>
      </c>
      <c r="AR818" s="13">
        <f t="shared" si="1207"/>
        <v>7.0956671913065157E-3</v>
      </c>
      <c r="AS818" s="13">
        <f t="shared" si="1208"/>
        <v>6.649028636808562E-3</v>
      </c>
      <c r="AT818" s="13">
        <f t="shared" si="1209"/>
        <v>3.1152519291818754E-3</v>
      </c>
      <c r="AU818" s="13">
        <f t="shared" si="1210"/>
        <v>9.7305387121223743E-4</v>
      </c>
      <c r="AV818" s="13">
        <f t="shared" si="1211"/>
        <v>2.2795118769008626E-4</v>
      </c>
      <c r="AW818" s="13">
        <f t="shared" si="1212"/>
        <v>1.7929961481844158E-6</v>
      </c>
      <c r="AX818" s="13">
        <f t="shared" si="1213"/>
        <v>7.3456702606590553E-5</v>
      </c>
      <c r="AY818" s="13">
        <f t="shared" si="1214"/>
        <v>1.1844357301917672E-4</v>
      </c>
      <c r="AZ818" s="13">
        <f t="shared" si="1215"/>
        <v>9.5490809495513449E-5</v>
      </c>
      <c r="BA818" s="13">
        <f t="shared" si="1216"/>
        <v>5.132398753642294E-5</v>
      </c>
      <c r="BB818" s="13">
        <f t="shared" si="1217"/>
        <v>2.0689046232998961E-5</v>
      </c>
      <c r="BC818" s="13">
        <f t="shared" si="1218"/>
        <v>6.6719154855597284E-6</v>
      </c>
      <c r="BD818" s="13">
        <f t="shared" si="1219"/>
        <v>1.9068742657707368E-3</v>
      </c>
      <c r="BE818" s="13">
        <f t="shared" si="1220"/>
        <v>1.7868455859142947E-3</v>
      </c>
      <c r="BF818" s="13">
        <f t="shared" si="1221"/>
        <v>8.371860707373118E-4</v>
      </c>
      <c r="BG818" s="13">
        <f t="shared" si="1222"/>
        <v>2.614963943766307E-4</v>
      </c>
      <c r="BH818" s="13">
        <f t="shared" si="1223"/>
        <v>6.1259109529637426E-5</v>
      </c>
      <c r="BI818" s="13">
        <f t="shared" si="1224"/>
        <v>1.1480627897176039E-5</v>
      </c>
      <c r="BJ818" s="14">
        <f t="shared" si="1225"/>
        <v>0.21896070277353671</v>
      </c>
      <c r="BK818" s="14">
        <f t="shared" si="1226"/>
        <v>0.24909927687672859</v>
      </c>
      <c r="BL818" s="14">
        <f t="shared" si="1227"/>
        <v>0.47602204936337933</v>
      </c>
      <c r="BM818" s="14">
        <f t="shared" si="1228"/>
        <v>0.46736459883820447</v>
      </c>
      <c r="BN818" s="14">
        <f t="shared" si="1229"/>
        <v>0.53118449476663798</v>
      </c>
    </row>
    <row r="819" spans="1:66" x14ac:dyDescent="0.25">
      <c r="A819" t="s">
        <v>343</v>
      </c>
      <c r="B819" t="s">
        <v>187</v>
      </c>
      <c r="C819" t="s">
        <v>189</v>
      </c>
      <c r="D819" s="11">
        <v>44450</v>
      </c>
      <c r="E819" s="10">
        <f>VLOOKUP(A819,home!$A$2:$E$405,3,FALSE)</f>
        <v>1.29</v>
      </c>
      <c r="F819" s="10">
        <f>VLOOKUP(B819,home!$B$2:$E$405,3,FALSE)</f>
        <v>1.3714999999999999</v>
      </c>
      <c r="G819" s="10">
        <f>VLOOKUP(C819,away!$B$2:$E$405,4,FALSE)</f>
        <v>0.99670000000000003</v>
      </c>
      <c r="H819" s="10">
        <f>VLOOKUP(A819,away!$A$2:$E$405,3,FALSE)</f>
        <v>1.1041000000000001</v>
      </c>
      <c r="I819" s="10">
        <f>VLOOKUP(C819,away!$B$2:$E$405,3,FALSE)</f>
        <v>1.0350999999999999</v>
      </c>
      <c r="J819" s="10">
        <f>VLOOKUP(B819,home!$B$2:$E$405,4,FALSE)</f>
        <v>0.69669999999999999</v>
      </c>
      <c r="K819" s="12">
        <f t="shared" si="1174"/>
        <v>1.7633965244999998</v>
      </c>
      <c r="L819" s="12">
        <f t="shared" si="1175"/>
        <v>0.79622631909699992</v>
      </c>
      <c r="M819" s="13">
        <f t="shared" si="1176"/>
        <v>7.7333901920013354E-2</v>
      </c>
      <c r="N819" s="13">
        <f t="shared" si="1177"/>
        <v>0.13637033387177541</v>
      </c>
      <c r="O819" s="13">
        <f t="shared" si="1178"/>
        <v>6.1575288067180649E-2</v>
      </c>
      <c r="P819" s="13">
        <f t="shared" si="1179"/>
        <v>0.10858164897275266</v>
      </c>
      <c r="Q819" s="13">
        <f t="shared" si="1180"/>
        <v>0.1202374863971967</v>
      </c>
      <c r="R819" s="13">
        <f t="shared" si="1181"/>
        <v>2.4513932482534334E-2</v>
      </c>
      <c r="S819" s="13">
        <f t="shared" si="1182"/>
        <v>3.8113861453145353E-2</v>
      </c>
      <c r="T819" s="13">
        <f t="shared" si="1183"/>
        <v>9.5736251211515522E-2</v>
      </c>
      <c r="U819" s="13">
        <f t="shared" si="1184"/>
        <v>4.3227783341528693E-2</v>
      </c>
      <c r="V819" s="13">
        <f t="shared" si="1185"/>
        <v>5.9460280140957011E-3</v>
      </c>
      <c r="W819" s="13">
        <f t="shared" si="1186"/>
        <v>7.0675455209144242E-2</v>
      </c>
      <c r="X819" s="13">
        <f t="shared" si="1187"/>
        <v>5.6273657551681802E-2</v>
      </c>
      <c r="Y819" s="13">
        <f t="shared" si="1188"/>
        <v>2.2403283607250347E-2</v>
      </c>
      <c r="Z819" s="13">
        <f t="shared" si="1189"/>
        <v>6.5062127423868984E-3</v>
      </c>
      <c r="AA819" s="13">
        <f t="shared" si="1190"/>
        <v>1.1473032937582669E-2</v>
      </c>
      <c r="AB819" s="13">
        <f t="shared" si="1191"/>
        <v>1.0115753203803653E-2</v>
      </c>
      <c r="AC819" s="13">
        <f t="shared" si="1192"/>
        <v>5.2178726808301131E-4</v>
      </c>
      <c r="AD819" s="13">
        <f t="shared" si="1193"/>
        <v>3.1157213020815089E-2</v>
      </c>
      <c r="AE819" s="13">
        <f t="shared" si="1194"/>
        <v>2.4808193036884713E-2</v>
      </c>
      <c r="AF819" s="13">
        <f t="shared" si="1195"/>
        <v>9.8764681126032698E-3</v>
      </c>
      <c r="AG819" s="13">
        <f t="shared" si="1196"/>
        <v>2.6213012836589986E-3</v>
      </c>
      <c r="AH819" s="13">
        <f t="shared" si="1197"/>
        <v>1.2951044557831793E-3</v>
      </c>
      <c r="AI819" s="13">
        <f t="shared" si="1198"/>
        <v>2.2837826961925219E-3</v>
      </c>
      <c r="AJ819" s="13">
        <f t="shared" si="1199"/>
        <v>2.0136072345895662E-3</v>
      </c>
      <c r="AK819" s="13">
        <f t="shared" si="1200"/>
        <v>1.183595999727766E-3</v>
      </c>
      <c r="AL819" s="13">
        <f t="shared" si="1201"/>
        <v>2.9304882114982926E-5</v>
      </c>
      <c r="AM819" s="13">
        <f t="shared" si="1202"/>
        <v>1.0988504230802281E-2</v>
      </c>
      <c r="AN819" s="13">
        <f t="shared" si="1203"/>
        <v>8.7493362760735095E-3</v>
      </c>
      <c r="AO819" s="13">
        <f t="shared" si="1204"/>
        <v>3.4832259088199316E-3</v>
      </c>
      <c r="AP819" s="13">
        <f t="shared" si="1205"/>
        <v>9.2447871465433219E-4</v>
      </c>
      <c r="AQ819" s="13">
        <f t="shared" si="1206"/>
        <v>1.8402357101318613E-4</v>
      </c>
      <c r="AR819" s="13">
        <f t="shared" si="1207"/>
        <v>2.062392507348729E-4</v>
      </c>
      <c r="AS819" s="13">
        <f t="shared" si="1208"/>
        <v>3.6368157796135892E-4</v>
      </c>
      <c r="AT819" s="13">
        <f t="shared" si="1209"/>
        <v>3.2065741530086804E-4</v>
      </c>
      <c r="AU819" s="13">
        <f t="shared" si="1210"/>
        <v>1.8848205723223465E-4</v>
      </c>
      <c r="AV819" s="13">
        <f t="shared" si="1211"/>
        <v>8.3092151163483149E-5</v>
      </c>
      <c r="AW819" s="13">
        <f t="shared" si="1212"/>
        <v>1.1429414612034847E-6</v>
      </c>
      <c r="AX819" s="13">
        <f t="shared" si="1213"/>
        <v>3.2295150283417158E-3</v>
      </c>
      <c r="AY819" s="13">
        <f t="shared" si="1214"/>
        <v>2.5714248634849677E-3</v>
      </c>
      <c r="AZ819" s="13">
        <f t="shared" si="1215"/>
        <v>1.0237180769435705E-3</v>
      </c>
      <c r="BA819" s="13">
        <f t="shared" si="1216"/>
        <v>2.7170375873261291E-4</v>
      </c>
      <c r="BB819" s="13">
        <f t="shared" si="1217"/>
        <v>5.4084420925121919E-5</v>
      </c>
      <c r="BC819" s="13">
        <f t="shared" si="1218"/>
        <v>8.6126878787405203E-6</v>
      </c>
      <c r="BD819" s="13">
        <f t="shared" si="1219"/>
        <v>2.7368853244325162E-5</v>
      </c>
      <c r="BE819" s="13">
        <f t="shared" si="1220"/>
        <v>4.8262140690593534E-5</v>
      </c>
      <c r="BF819" s="13">
        <f t="shared" si="1221"/>
        <v>4.255264557936134E-5</v>
      </c>
      <c r="BG819" s="13">
        <f t="shared" si="1222"/>
        <v>2.5012395774308695E-5</v>
      </c>
      <c r="BH819" s="13">
        <f t="shared" si="1223"/>
        <v>1.1026692944458608E-5</v>
      </c>
      <c r="BI819" s="13">
        <f t="shared" si="1224"/>
        <v>3.8888864029973912E-6</v>
      </c>
      <c r="BJ819" s="14">
        <f t="shared" si="1225"/>
        <v>0.60164827084019612</v>
      </c>
      <c r="BK819" s="14">
        <f t="shared" si="1226"/>
        <v>0.23309795737369002</v>
      </c>
      <c r="BL819" s="14">
        <f t="shared" si="1227"/>
        <v>0.1590021444859519</v>
      </c>
      <c r="BM819" s="14">
        <f t="shared" si="1228"/>
        <v>0.46907171180874785</v>
      </c>
      <c r="BN819" s="14">
        <f t="shared" si="1229"/>
        <v>0.52861259171145303</v>
      </c>
    </row>
    <row r="820" spans="1:66" x14ac:dyDescent="0.25">
      <c r="A820" t="s">
        <v>343</v>
      </c>
      <c r="B820" t="s">
        <v>188</v>
      </c>
      <c r="C820" t="s">
        <v>195</v>
      </c>
      <c r="D820" s="11">
        <v>44450</v>
      </c>
      <c r="E820" s="10">
        <f>VLOOKUP(A820,home!$A$2:$E$405,3,FALSE)</f>
        <v>1.29</v>
      </c>
      <c r="F820" s="10">
        <f>VLOOKUP(B820,home!$B$2:$E$405,3,FALSE)</f>
        <v>0.8306</v>
      </c>
      <c r="G820" s="10">
        <f>VLOOKUP(C820,away!$B$2:$E$405,4,FALSE)</f>
        <v>0.90439999999999998</v>
      </c>
      <c r="H820" s="10">
        <f>VLOOKUP(A820,away!$A$2:$E$405,3,FALSE)</f>
        <v>1.1041000000000001</v>
      </c>
      <c r="I820" s="10">
        <f>VLOOKUP(C820,away!$B$2:$E$405,3,FALSE)</f>
        <v>1.8869</v>
      </c>
      <c r="J820" s="10">
        <f>VLOOKUP(B820,home!$B$2:$E$405,4,FALSE)</f>
        <v>0.84099999999999997</v>
      </c>
      <c r="K820" s="12">
        <f t="shared" si="1174"/>
        <v>0.96904108560000002</v>
      </c>
      <c r="L820" s="12">
        <f t="shared" si="1175"/>
        <v>1.75207740989</v>
      </c>
      <c r="M820" s="13">
        <f t="shared" si="1176"/>
        <v>6.5801115001031862E-2</v>
      </c>
      <c r="N820" s="13">
        <f t="shared" si="1177"/>
        <v>6.3763983914290348E-2</v>
      </c>
      <c r="O820" s="13">
        <f t="shared" si="1178"/>
        <v>0.11528864713888193</v>
      </c>
      <c r="P820" s="13">
        <f t="shared" si="1179"/>
        <v>0.11171943578081746</v>
      </c>
      <c r="Q820" s="13">
        <f t="shared" si="1180"/>
        <v>3.0894960097242428E-2</v>
      </c>
      <c r="R820" s="13">
        <f t="shared" si="1181"/>
        <v>0.10099731713440722</v>
      </c>
      <c r="S820" s="13">
        <f t="shared" si="1182"/>
        <v>4.7420291931939439E-2</v>
      </c>
      <c r="T820" s="13">
        <f t="shared" si="1183"/>
        <v>5.413036166583142E-2</v>
      </c>
      <c r="U820" s="13">
        <f t="shared" si="1184"/>
        <v>9.7870549838613444E-2</v>
      </c>
      <c r="V820" s="13">
        <f t="shared" si="1185"/>
        <v>8.9457590145611936E-3</v>
      </c>
      <c r="W820" s="13">
        <f t="shared" si="1186"/>
        <v>9.9794952240668307E-3</v>
      </c>
      <c r="X820" s="13">
        <f t="shared" si="1187"/>
        <v>1.7484848144192638E-2</v>
      </c>
      <c r="Y820" s="13">
        <f t="shared" si="1188"/>
        <v>1.5317403724398507E-2</v>
      </c>
      <c r="Z820" s="13">
        <f t="shared" si="1189"/>
        <v>5.898503927023039E-2</v>
      </c>
      <c r="AA820" s="13">
        <f t="shared" si="1190"/>
        <v>5.715892648858268E-2</v>
      </c>
      <c r="AB820" s="13">
        <f t="shared" si="1191"/>
        <v>2.7694674088113377E-2</v>
      </c>
      <c r="AC820" s="13">
        <f t="shared" si="1192"/>
        <v>9.4927641967224442E-4</v>
      </c>
      <c r="AD820" s="13">
        <f t="shared" si="1193"/>
        <v>2.4176352214174339E-3</v>
      </c>
      <c r="AE820" s="13">
        <f t="shared" si="1194"/>
        <v>4.2358840567998934E-3</v>
      </c>
      <c r="AF820" s="13">
        <f t="shared" si="1195"/>
        <v>3.7107983834161525E-3</v>
      </c>
      <c r="AG820" s="13">
        <f t="shared" si="1196"/>
        <v>2.1672020067465912E-3</v>
      </c>
      <c r="AH820" s="13">
        <f t="shared" si="1197"/>
        <v>2.5836588706711298E-2</v>
      </c>
      <c r="AI820" s="13">
        <f t="shared" si="1198"/>
        <v>2.5036715968552215E-2</v>
      </c>
      <c r="AJ820" s="13">
        <f t="shared" si="1199"/>
        <v>1.2130803211012346E-2</v>
      </c>
      <c r="AK820" s="13">
        <f t="shared" si="1200"/>
        <v>3.9184155709331243E-3</v>
      </c>
      <c r="AL820" s="13">
        <f t="shared" si="1201"/>
        <v>6.4468589022635659E-5</v>
      </c>
      <c r="AM820" s="13">
        <f t="shared" si="1202"/>
        <v>4.6855757190942946E-4</v>
      </c>
      <c r="AN820" s="13">
        <f t="shared" si="1203"/>
        <v>8.2094913697542055E-4</v>
      </c>
      <c r="AO820" s="13">
        <f t="shared" si="1204"/>
        <v>7.1918321878166301E-4</v>
      </c>
      <c r="AP820" s="13">
        <f t="shared" si="1205"/>
        <v>4.2002155706644318E-4</v>
      </c>
      <c r="AQ820" s="13">
        <f t="shared" si="1206"/>
        <v>1.8397757045073465E-4</v>
      </c>
      <c r="AR820" s="13">
        <f t="shared" si="1207"/>
        <v>9.0535406843295953E-3</v>
      </c>
      <c r="AS820" s="13">
        <f t="shared" si="1208"/>
        <v>8.7732528932665168E-3</v>
      </c>
      <c r="AT820" s="13">
        <f t="shared" si="1209"/>
        <v>4.2508212539671625E-3</v>
      </c>
      <c r="AU820" s="13">
        <f t="shared" si="1210"/>
        <v>1.3730734808786312E-3</v>
      </c>
      <c r="AV820" s="13">
        <f t="shared" si="1211"/>
        <v>3.3264115412979985E-4</v>
      </c>
      <c r="AW820" s="13">
        <f t="shared" si="1212"/>
        <v>3.0404729595139773E-6</v>
      </c>
      <c r="AX820" s="13">
        <f t="shared" si="1213"/>
        <v>7.5675256358202227E-5</v>
      </c>
      <c r="AY820" s="13">
        <f t="shared" si="1214"/>
        <v>1.3258890715284072E-4</v>
      </c>
      <c r="AZ820" s="13">
        <f t="shared" si="1215"/>
        <v>1.1615301451224745E-4</v>
      </c>
      <c r="BA820" s="13">
        <f t="shared" si="1216"/>
        <v>6.7836357605844709E-5</v>
      </c>
      <c r="BB820" s="13">
        <f t="shared" si="1217"/>
        <v>2.971363743260505E-5</v>
      </c>
      <c r="BC820" s="13">
        <f t="shared" si="1218"/>
        <v>1.0412118582265846E-5</v>
      </c>
      <c r="BD820" s="13">
        <f t="shared" si="1219"/>
        <v>2.6437506854223199E-3</v>
      </c>
      <c r="BE820" s="13">
        <f t="shared" si="1220"/>
        <v>2.5619030342573889E-3</v>
      </c>
      <c r="BF820" s="13">
        <f t="shared" si="1221"/>
        <v>1.241294648759357E-3</v>
      </c>
      <c r="BG820" s="13">
        <f t="shared" si="1222"/>
        <v>4.0095517132774608E-4</v>
      </c>
      <c r="BH820" s="13">
        <f t="shared" si="1223"/>
        <v>9.7135508625093239E-5</v>
      </c>
      <c r="BI820" s="13">
        <f t="shared" si="1224"/>
        <v>1.8825659745673711E-5</v>
      </c>
      <c r="BJ820" s="14">
        <f t="shared" si="1225"/>
        <v>0.20714764078522996</v>
      </c>
      <c r="BK820" s="14">
        <f t="shared" si="1226"/>
        <v>0.23503293564419767</v>
      </c>
      <c r="BL820" s="14">
        <f t="shared" si="1227"/>
        <v>0.49667983232051699</v>
      </c>
      <c r="BM820" s="14">
        <f t="shared" si="1228"/>
        <v>0.50925044051931057</v>
      </c>
      <c r="BN820" s="14">
        <f t="shared" si="1229"/>
        <v>0.48846545906667121</v>
      </c>
    </row>
    <row r="821" spans="1:66" x14ac:dyDescent="0.25">
      <c r="A821" t="s">
        <v>344</v>
      </c>
      <c r="B821" t="s">
        <v>209</v>
      </c>
      <c r="C821" t="s">
        <v>197</v>
      </c>
      <c r="D821" s="11">
        <v>44450</v>
      </c>
      <c r="E821" s="10">
        <f>VLOOKUP(A821,home!$A$2:$E$405,3,FALSE)</f>
        <v>1.3976999999999999</v>
      </c>
      <c r="F821" s="10">
        <f>VLOOKUP(B821,home!$B$2:$E$405,3,FALSE)</f>
        <v>0.93010000000000004</v>
      </c>
      <c r="G821" s="10">
        <f>VLOOKUP(C821,away!$B$2:$E$405,4,FALSE)</f>
        <v>1.4730000000000001</v>
      </c>
      <c r="H821" s="10">
        <f>VLOOKUP(A821,away!$A$2:$E$405,3,FALSE)</f>
        <v>1.0585</v>
      </c>
      <c r="I821" s="10">
        <f>VLOOKUP(C821,away!$B$2:$E$405,3,FALSE)</f>
        <v>0.94469999999999998</v>
      </c>
      <c r="J821" s="10">
        <f>VLOOKUP(B821,home!$B$2:$E$405,4,FALSE)</f>
        <v>0.89749999999999996</v>
      </c>
      <c r="K821" s="12">
        <f t="shared" si="1174"/>
        <v>1.9149011342100002</v>
      </c>
      <c r="L821" s="12">
        <f t="shared" si="1175"/>
        <v>0.89746854262499998</v>
      </c>
      <c r="M821" s="13">
        <f t="shared" si="1176"/>
        <v>6.0062494919711301E-2</v>
      </c>
      <c r="N821" s="13">
        <f t="shared" si="1177"/>
        <v>0.11501373964523752</v>
      </c>
      <c r="O821" s="13">
        <f t="shared" si="1178"/>
        <v>5.3904199782014758E-2</v>
      </c>
      <c r="P821" s="13">
        <f t="shared" si="1179"/>
        <v>0.10322121330126249</v>
      </c>
      <c r="Q821" s="13">
        <f t="shared" si="1180"/>
        <v>0.11011997024819951</v>
      </c>
      <c r="R821" s="13">
        <f t="shared" si="1181"/>
        <v>2.4188661809865813E-2</v>
      </c>
      <c r="S821" s="13">
        <f t="shared" si="1182"/>
        <v>4.4348053180388709E-2</v>
      </c>
      <c r="T821" s="13">
        <f t="shared" si="1183"/>
        <v>9.8829209212559971E-2</v>
      </c>
      <c r="U821" s="13">
        <f t="shared" si="1184"/>
        <v>4.631889593473415E-2</v>
      </c>
      <c r="V821" s="13">
        <f t="shared" si="1185"/>
        <v>8.4683274256400886E-3</v>
      </c>
      <c r="W821" s="13">
        <f t="shared" si="1186"/>
        <v>7.0289618642482926E-2</v>
      </c>
      <c r="X821" s="13">
        <f t="shared" si="1187"/>
        <v>6.3082721604736172E-2</v>
      </c>
      <c r="Y821" s="13">
        <f t="shared" si="1188"/>
        <v>2.8307379111710586E-2</v>
      </c>
      <c r="Z821" s="13">
        <f t="shared" si="1189"/>
        <v>7.2361876875164212E-3</v>
      </c>
      <c r="AA821" s="13">
        <f t="shared" si="1190"/>
        <v>1.3856584010181631E-2</v>
      </c>
      <c r="AB821" s="13">
        <f t="shared" si="1191"/>
        <v>1.3266994218686483E-2</v>
      </c>
      <c r="AC821" s="13">
        <f t="shared" si="1192"/>
        <v>9.095849172135182E-4</v>
      </c>
      <c r="AD821" s="13">
        <f t="shared" si="1193"/>
        <v>3.3649417615419751E-2</v>
      </c>
      <c r="AE821" s="13">
        <f t="shared" si="1194"/>
        <v>3.0199293787490759E-2</v>
      </c>
      <c r="AF821" s="13">
        <f t="shared" si="1195"/>
        <v>1.3551458091881774E-2</v>
      </c>
      <c r="AG821" s="13">
        <f t="shared" si="1196"/>
        <v>4.0540024480549657E-3</v>
      </c>
      <c r="AH821" s="13">
        <f t="shared" si="1197"/>
        <v>1.6235627045190831E-3</v>
      </c>
      <c r="AI821" s="13">
        <f t="shared" si="1198"/>
        <v>3.1089620643446471E-3</v>
      </c>
      <c r="AJ821" s="13">
        <f t="shared" si="1199"/>
        <v>2.9766774916147147E-3</v>
      </c>
      <c r="AK821" s="13">
        <f t="shared" si="1200"/>
        <v>1.9000143682901323E-3</v>
      </c>
      <c r="AL821" s="13">
        <f t="shared" si="1201"/>
        <v>6.2527178653376509E-5</v>
      </c>
      <c r="AM821" s="13">
        <f t="shared" si="1202"/>
        <v>1.2887061591454634E-2</v>
      </c>
      <c r="AN821" s="13">
        <f t="shared" si="1203"/>
        <v>1.1565732385201402E-2</v>
      </c>
      <c r="AO821" s="13">
        <f t="shared" si="1204"/>
        <v>5.1899404940687335E-3</v>
      </c>
      <c r="AP821" s="13">
        <f t="shared" si="1205"/>
        <v>1.5526027771741128E-3</v>
      </c>
      <c r="AQ821" s="13">
        <f t="shared" si="1206"/>
        <v>3.4835303792649471E-4</v>
      </c>
      <c r="AR821" s="13">
        <f t="shared" si="1207"/>
        <v>2.9141929085700901E-4</v>
      </c>
      <c r="AS821" s="13">
        <f t="shared" si="1208"/>
        <v>5.5803913059276043E-4</v>
      </c>
      <c r="AT821" s="13">
        <f t="shared" si="1209"/>
        <v>5.3429488205281983E-4</v>
      </c>
      <c r="AU821" s="13">
        <f t="shared" si="1210"/>
        <v>3.4104062521518103E-4</v>
      </c>
      <c r="AV821" s="13">
        <f t="shared" si="1211"/>
        <v>1.6326477000905951E-4</v>
      </c>
      <c r="AW821" s="13">
        <f t="shared" si="1212"/>
        <v>2.9849146910942524E-6</v>
      </c>
      <c r="AX821" s="13">
        <f t="shared" si="1213"/>
        <v>4.1129081430184367E-3</v>
      </c>
      <c r="AY821" s="13">
        <f t="shared" si="1214"/>
        <v>3.6912056770652506E-3</v>
      </c>
      <c r="AZ821" s="13">
        <f t="shared" si="1215"/>
        <v>1.6563704897624384E-3</v>
      </c>
      <c r="BA821" s="13">
        <f t="shared" si="1216"/>
        <v>4.9551346983138435E-4</v>
      </c>
      <c r="BB821" s="13">
        <f t="shared" si="1217"/>
        <v>1.1117693790515737E-4</v>
      </c>
      <c r="BC821" s="13">
        <f t="shared" si="1218"/>
        <v>1.9955560887050341E-5</v>
      </c>
      <c r="BD821" s="13">
        <f t="shared" si="1219"/>
        <v>4.3589941043041796E-5</v>
      </c>
      <c r="BE821" s="13">
        <f t="shared" si="1220"/>
        <v>8.347042754346775E-5</v>
      </c>
      <c r="BF821" s="13">
        <f t="shared" si="1221"/>
        <v>7.9918808187990031E-5</v>
      </c>
      <c r="BG821" s="13">
        <f t="shared" si="1222"/>
        <v>5.1012205481297869E-5</v>
      </c>
      <c r="BH821" s="13">
        <f t="shared" si="1223"/>
        <v>2.4420832533672732E-5</v>
      </c>
      <c r="BI821" s="13">
        <f t="shared" si="1224"/>
        <v>9.3526959834164672E-6</v>
      </c>
      <c r="BJ821" s="14">
        <f t="shared" si="1225"/>
        <v>0.60872763097206894</v>
      </c>
      <c r="BK821" s="14">
        <f t="shared" si="1226"/>
        <v>0.22076340659993471</v>
      </c>
      <c r="BL821" s="14">
        <f t="shared" si="1227"/>
        <v>0.1633243759937511</v>
      </c>
      <c r="BM821" s="14">
        <f t="shared" si="1228"/>
        <v>0.52985310078460557</v>
      </c>
      <c r="BN821" s="14">
        <f t="shared" si="1229"/>
        <v>0.46651027970629144</v>
      </c>
    </row>
    <row r="822" spans="1:66" x14ac:dyDescent="0.25">
      <c r="A822" t="s">
        <v>344</v>
      </c>
      <c r="B822" t="s">
        <v>204</v>
      </c>
      <c r="C822" t="s">
        <v>202</v>
      </c>
      <c r="D822" s="11">
        <v>44450</v>
      </c>
      <c r="E822" s="10">
        <f>VLOOKUP(A822,home!$A$2:$E$405,3,FALSE)</f>
        <v>1.3976999999999999</v>
      </c>
      <c r="F822" s="10">
        <f>VLOOKUP(B822,home!$B$2:$E$405,3,FALSE)</f>
        <v>0.58919999999999995</v>
      </c>
      <c r="G822" s="10">
        <f>VLOOKUP(C822,away!$B$2:$E$405,4,FALSE)</f>
        <v>0.6179</v>
      </c>
      <c r="H822" s="10">
        <f>VLOOKUP(A822,away!$A$2:$E$405,3,FALSE)</f>
        <v>1.0585</v>
      </c>
      <c r="I822" s="10">
        <f>VLOOKUP(C822,away!$B$2:$E$405,3,FALSE)</f>
        <v>1.0736000000000001</v>
      </c>
      <c r="J822" s="10">
        <f>VLOOKUP(B822,home!$B$2:$E$405,4,FALSE)</f>
        <v>1.0003</v>
      </c>
      <c r="K822" s="12">
        <f t="shared" si="1174"/>
        <v>0.50885599863599995</v>
      </c>
      <c r="L822" s="12">
        <f t="shared" si="1175"/>
        <v>1.1367465216799999</v>
      </c>
      <c r="M822" s="13">
        <f t="shared" si="1176"/>
        <v>0.19289630383114587</v>
      </c>
      <c r="N822" s="13">
        <f t="shared" si="1177"/>
        <v>9.8156441319190976E-2</v>
      </c>
      <c r="O822" s="13">
        <f t="shared" si="1178"/>
        <v>0.21927420242498352</v>
      </c>
      <c r="P822" s="13">
        <f t="shared" si="1179"/>
        <v>0.11157899325007738</v>
      </c>
      <c r="Q822" s="13">
        <f t="shared" si="1180"/>
        <v>2.4973746985016428E-2</v>
      </c>
      <c r="R822" s="13">
        <f t="shared" si="1181"/>
        <v>0.12462959345037809</v>
      </c>
      <c r="S822" s="13">
        <f t="shared" si="1182"/>
        <v>1.6135446205333928E-2</v>
      </c>
      <c r="T822" s="13">
        <f t="shared" si="1183"/>
        <v>2.8388820018533809E-2</v>
      </c>
      <c r="U822" s="13">
        <f t="shared" si="1184"/>
        <v>6.341851623479082E-2</v>
      </c>
      <c r="V822" s="13">
        <f t="shared" si="1185"/>
        <v>1.0370435695093712E-3</v>
      </c>
      <c r="W822" s="13">
        <f t="shared" si="1186"/>
        <v>4.2360136539144437E-3</v>
      </c>
      <c r="X822" s="13">
        <f t="shared" si="1187"/>
        <v>4.815273786876231E-3</v>
      </c>
      <c r="Y822" s="13">
        <f t="shared" si="1188"/>
        <v>2.7368728640842182E-3</v>
      </c>
      <c r="Z822" s="13">
        <f t="shared" si="1189"/>
        <v>4.7224085617703256E-2</v>
      </c>
      <c r="AA822" s="13">
        <f t="shared" si="1190"/>
        <v>2.4030259246668351E-2</v>
      </c>
      <c r="AB822" s="13">
        <f t="shared" si="1191"/>
        <v>6.1139707832226975E-3</v>
      </c>
      <c r="AC822" s="13">
        <f t="shared" si="1192"/>
        <v>3.7491736215307539E-5</v>
      </c>
      <c r="AD822" s="13">
        <f t="shared" si="1193"/>
        <v>5.3888023952459118E-4</v>
      </c>
      <c r="AE822" s="13">
        <f t="shared" si="1194"/>
        <v>6.1257023788166423E-4</v>
      </c>
      <c r="AF822" s="13">
        <f t="shared" si="1195"/>
        <v>3.4816854359833593E-4</v>
      </c>
      <c r="AG822" s="13">
        <f t="shared" si="1196"/>
        <v>1.3192646029793324E-4</v>
      </c>
      <c r="AH822" s="13">
        <f t="shared" si="1197"/>
        <v>1.3420453766360666E-2</v>
      </c>
      <c r="AI822" s="13">
        <f t="shared" si="1198"/>
        <v>6.8290784034297234E-3</v>
      </c>
      <c r="AJ822" s="13">
        <f t="shared" si="1199"/>
        <v>1.7375087553703861E-3</v>
      </c>
      <c r="AK822" s="13">
        <f t="shared" si="1200"/>
        <v>2.9471391761759714E-4</v>
      </c>
      <c r="AL822" s="13">
        <f t="shared" si="1201"/>
        <v>8.6746922548881543E-7</v>
      </c>
      <c r="AM822" s="13">
        <f t="shared" si="1202"/>
        <v>5.4842488485698534E-5</v>
      </c>
      <c r="AN822" s="13">
        <f t="shared" si="1203"/>
        <v>6.2342008026393251E-5</v>
      </c>
      <c r="AO822" s="13">
        <f t="shared" si="1204"/>
        <v>3.5433530389274585E-5</v>
      </c>
      <c r="AP822" s="13">
        <f t="shared" si="1205"/>
        <v>1.3426314140283483E-5</v>
      </c>
      <c r="AQ822" s="13">
        <f t="shared" si="1206"/>
        <v>3.8155789744875603E-6</v>
      </c>
      <c r="AR822" s="13">
        <f t="shared" si="1207"/>
        <v>3.05113082765555E-3</v>
      </c>
      <c r="AS822" s="13">
        <f t="shared" si="1208"/>
        <v>1.5525862242757498E-3</v>
      </c>
      <c r="AT822" s="13">
        <f t="shared" si="1209"/>
        <v>3.9502140681116658E-4</v>
      </c>
      <c r="AU822" s="13">
        <f t="shared" si="1210"/>
        <v>6.7003004148497947E-5</v>
      </c>
      <c r="AV822" s="13">
        <f t="shared" si="1211"/>
        <v>8.5237201468989902E-6</v>
      </c>
      <c r="AW822" s="13">
        <f t="shared" si="1212"/>
        <v>1.3938309647474542E-8</v>
      </c>
      <c r="AX822" s="13">
        <f t="shared" si="1213"/>
        <v>4.6511548743455776E-6</v>
      </c>
      <c r="AY822" s="13">
        <f t="shared" si="1214"/>
        <v>5.2871841252073129E-6</v>
      </c>
      <c r="AZ822" s="13">
        <f t="shared" si="1215"/>
        <v>3.0050940819055628E-6</v>
      </c>
      <c r="BA822" s="13">
        <f t="shared" si="1216"/>
        <v>1.1386767483091003E-6</v>
      </c>
      <c r="BB822" s="13">
        <f t="shared" si="1217"/>
        <v>3.2359670823956546E-7</v>
      </c>
      <c r="BC822" s="13">
        <f t="shared" si="1218"/>
        <v>7.3569486503684798E-8</v>
      </c>
      <c r="BD822" s="13">
        <f t="shared" si="1219"/>
        <v>5.7806039258800998E-4</v>
      </c>
      <c r="BE822" s="13">
        <f t="shared" si="1220"/>
        <v>2.9414949834228997E-4</v>
      </c>
      <c r="BF822" s="13">
        <f t="shared" si="1221"/>
        <v>7.4839868363622185E-5</v>
      </c>
      <c r="BG822" s="13">
        <f t="shared" si="1222"/>
        <v>1.2694238651319253E-5</v>
      </c>
      <c r="BH822" s="13">
        <f t="shared" si="1223"/>
        <v>1.6148848714601914E-6</v>
      </c>
      <c r="BI822" s="13">
        <f t="shared" si="1224"/>
        <v>1.643487707898088E-7</v>
      </c>
      <c r="BJ822" s="14">
        <f t="shared" si="1225"/>
        <v>0.16512305330495933</v>
      </c>
      <c r="BK822" s="14">
        <f t="shared" si="1226"/>
        <v>0.32169143324563249</v>
      </c>
      <c r="BL822" s="14">
        <f t="shared" si="1227"/>
        <v>0.4657840853974472</v>
      </c>
      <c r="BM822" s="14">
        <f t="shared" si="1228"/>
        <v>0.22830810305913449</v>
      </c>
      <c r="BN822" s="14">
        <f t="shared" si="1229"/>
        <v>0.77150928126079221</v>
      </c>
    </row>
    <row r="823" spans="1:66" x14ac:dyDescent="0.25">
      <c r="A823" t="s">
        <v>344</v>
      </c>
      <c r="B823" t="s">
        <v>201</v>
      </c>
      <c r="C823" t="s">
        <v>211</v>
      </c>
      <c r="D823" s="11">
        <v>44450</v>
      </c>
      <c r="E823" s="10">
        <f>VLOOKUP(A823,home!$A$2:$E$405,3,FALSE)</f>
        <v>1.3976999999999999</v>
      </c>
      <c r="F823" s="10">
        <f>VLOOKUP(B823,home!$B$2:$E$405,3,FALSE)</f>
        <v>0.8417</v>
      </c>
      <c r="G823" s="10">
        <f>VLOOKUP(C823,away!$B$2:$E$405,4,FALSE)</f>
        <v>0.85860000000000003</v>
      </c>
      <c r="H823" s="10">
        <f>VLOOKUP(A823,away!$A$2:$E$405,3,FALSE)</f>
        <v>1.0585</v>
      </c>
      <c r="I823" s="10">
        <f>VLOOKUP(C823,away!$B$2:$E$405,3,FALSE)</f>
        <v>0.70850000000000002</v>
      </c>
      <c r="J823" s="10">
        <f>VLOOKUP(B823,home!$B$2:$E$405,4,FALSE)</f>
        <v>1.0003</v>
      </c>
      <c r="K823" s="12">
        <f t="shared" si="1174"/>
        <v>1.0100948956739999</v>
      </c>
      <c r="L823" s="12">
        <f t="shared" si="1175"/>
        <v>0.75017223417500001</v>
      </c>
      <c r="M823" s="13">
        <f t="shared" si="1176"/>
        <v>0.17199891164242906</v>
      </c>
      <c r="N823" s="13">
        <f t="shared" si="1177"/>
        <v>0.17373522271150088</v>
      </c>
      <c r="O823" s="13">
        <f t="shared" si="1178"/>
        <v>0.12902880782246942</v>
      </c>
      <c r="P823" s="13">
        <f t="shared" si="1179"/>
        <v>0.13033134017637782</v>
      </c>
      <c r="Q823" s="13">
        <f t="shared" si="1180"/>
        <v>8.7744530829836326E-2</v>
      </c>
      <c r="R823" s="13">
        <f t="shared" si="1181"/>
        <v>4.8396914518559299E-2</v>
      </c>
      <c r="S823" s="13">
        <f t="shared" si="1182"/>
        <v>2.4689485052503832E-2</v>
      </c>
      <c r="T823" s="13">
        <f t="shared" si="1183"/>
        <v>6.5823510729255477E-2</v>
      </c>
      <c r="U823" s="13">
        <f t="shared" si="1184"/>
        <v>4.8885476321567645E-2</v>
      </c>
      <c r="V823" s="13">
        <f t="shared" si="1185"/>
        <v>2.0787041579574581E-3</v>
      </c>
      <c r="W823" s="13">
        <f t="shared" si="1186"/>
        <v>2.9543434238175861E-2</v>
      </c>
      <c r="X823" s="13">
        <f t="shared" si="1187"/>
        <v>2.2162664067654575E-2</v>
      </c>
      <c r="Y823" s="13">
        <f t="shared" si="1188"/>
        <v>8.312907609451213E-3</v>
      </c>
      <c r="Z823" s="13">
        <f t="shared" si="1189"/>
        <v>1.2102007163854709E-2</v>
      </c>
      <c r="AA823" s="13">
        <f t="shared" si="1190"/>
        <v>1.2224175663619819E-2</v>
      </c>
      <c r="AB823" s="13">
        <f t="shared" si="1191"/>
        <v>6.1737887208223553E-3</v>
      </c>
      <c r="AC823" s="13">
        <f t="shared" si="1192"/>
        <v>9.8445498924153236E-5</v>
      </c>
      <c r="AD823" s="13">
        <f t="shared" si="1193"/>
        <v>7.4604180311654807E-3</v>
      </c>
      <c r="AE823" s="13">
        <f t="shared" si="1194"/>
        <v>5.5965984623188633E-3</v>
      </c>
      <c r="AF823" s="13">
        <f t="shared" si="1195"/>
        <v>2.0992063861290555E-3</v>
      </c>
      <c r="AG823" s="13">
        <f t="shared" si="1196"/>
        <v>5.2492211489228713E-4</v>
      </c>
      <c r="AH823" s="13">
        <f t="shared" si="1197"/>
        <v>2.2696474380276849E-3</v>
      </c>
      <c r="AI823" s="13">
        <f t="shared" si="1198"/>
        <v>2.2925592921313352E-3</v>
      </c>
      <c r="AJ823" s="13">
        <f t="shared" si="1199"/>
        <v>1.15785121950593E-3</v>
      </c>
      <c r="AK823" s="13">
        <f t="shared" si="1200"/>
        <v>3.8984653559095202E-4</v>
      </c>
      <c r="AL823" s="13">
        <f t="shared" si="1201"/>
        <v>2.9838639527651524E-6</v>
      </c>
      <c r="AM823" s="13">
        <f t="shared" si="1202"/>
        <v>1.5071460345749054E-3</v>
      </c>
      <c r="AN823" s="13">
        <f t="shared" si="1203"/>
        <v>1.1306191079850487E-3</v>
      </c>
      <c r="AO823" s="13">
        <f t="shared" si="1204"/>
        <v>4.2407953111904469E-4</v>
      </c>
      <c r="AP823" s="13">
        <f t="shared" si="1205"/>
        <v>1.0604422977582006E-4</v>
      </c>
      <c r="AQ823" s="13">
        <f t="shared" si="1206"/>
        <v>1.9887859193073494E-5</v>
      </c>
      <c r="AR823" s="13">
        <f t="shared" si="1207"/>
        <v>3.4052529787495875E-4</v>
      </c>
      <c r="AS823" s="13">
        <f t="shared" si="1208"/>
        <v>3.4396286523136416E-4</v>
      </c>
      <c r="AT823" s="13">
        <f t="shared" si="1209"/>
        <v>1.7371756723580245E-4</v>
      </c>
      <c r="AU823" s="13">
        <f t="shared" si="1210"/>
        <v>5.8490409317929652E-5</v>
      </c>
      <c r="AV823" s="13">
        <f t="shared" si="1211"/>
        <v>1.4770215974480923E-5</v>
      </c>
      <c r="AW823" s="13">
        <f t="shared" si="1212"/>
        <v>6.2805789511224276E-8</v>
      </c>
      <c r="AX823" s="13">
        <f t="shared" si="1213"/>
        <v>2.5372675275990353E-4</v>
      </c>
      <c r="AY823" s="13">
        <f t="shared" si="1214"/>
        <v>1.9033876498786469E-4</v>
      </c>
      <c r="AZ823" s="13">
        <f t="shared" si="1215"/>
        <v>7.1393428290528354E-5</v>
      </c>
      <c r="BA823" s="13">
        <f t="shared" si="1216"/>
        <v>1.78524558687061E-5</v>
      </c>
      <c r="BB823" s="13">
        <f t="shared" si="1217"/>
        <v>3.3481041761344611E-6</v>
      </c>
      <c r="BC823" s="13">
        <f t="shared" si="1218"/>
        <v>5.0233095801228738E-7</v>
      </c>
      <c r="BD823" s="13">
        <f t="shared" si="1219"/>
        <v>4.2575437249994192E-5</v>
      </c>
      <c r="BE823" s="13">
        <f t="shared" si="1220"/>
        <v>4.3005231847307804E-5</v>
      </c>
      <c r="BF823" s="13">
        <f t="shared" si="1221"/>
        <v>2.171968258812128E-5</v>
      </c>
      <c r="BG823" s="13">
        <f t="shared" si="1222"/>
        <v>7.3129801726402516E-6</v>
      </c>
      <c r="BH823" s="13">
        <f t="shared" si="1223"/>
        <v>1.846700986137271E-6</v>
      </c>
      <c r="BI823" s="13">
        <f t="shared" si="1224"/>
        <v>3.730686479866801E-7</v>
      </c>
      <c r="BJ823" s="14">
        <f t="shared" si="1225"/>
        <v>0.40672835378006911</v>
      </c>
      <c r="BK823" s="14">
        <f t="shared" si="1226"/>
        <v>0.32939020915713296</v>
      </c>
      <c r="BL823" s="14">
        <f t="shared" si="1227"/>
        <v>0.25186736698942114</v>
      </c>
      <c r="BM823" s="14">
        <f t="shared" si="1228"/>
        <v>0.25866193343010679</v>
      </c>
      <c r="BN823" s="14">
        <f t="shared" si="1229"/>
        <v>0.74123572770117285</v>
      </c>
    </row>
    <row r="824" spans="1:66" x14ac:dyDescent="0.25">
      <c r="A824" t="s">
        <v>344</v>
      </c>
      <c r="B824" t="s">
        <v>198</v>
      </c>
      <c r="C824" t="s">
        <v>206</v>
      </c>
      <c r="D824" s="11">
        <v>44450</v>
      </c>
      <c r="E824" s="10">
        <f>VLOOKUP(A824,home!$A$2:$E$405,3,FALSE)</f>
        <v>1.3976999999999999</v>
      </c>
      <c r="F824" s="10">
        <f>VLOOKUP(B824,home!$B$2:$E$405,3,FALSE)</f>
        <v>0.56479999999999997</v>
      </c>
      <c r="G824" s="10">
        <f>VLOOKUP(C824,away!$B$2:$E$405,4,FALSE)</f>
        <v>0.8347</v>
      </c>
      <c r="H824" s="10">
        <f>VLOOKUP(A824,away!$A$2:$E$405,3,FALSE)</f>
        <v>1.0585</v>
      </c>
      <c r="I824" s="10">
        <f>VLOOKUP(C824,away!$B$2:$E$405,3,FALSE)</f>
        <v>1.3646</v>
      </c>
      <c r="J824" s="10">
        <f>VLOOKUP(B824,home!$B$2:$E$405,4,FALSE)</f>
        <v>0.99450000000000005</v>
      </c>
      <c r="K824" s="12">
        <f t="shared" si="1174"/>
        <v>0.65892967531199997</v>
      </c>
      <c r="L824" s="12">
        <f t="shared" si="1175"/>
        <v>1.43648473995</v>
      </c>
      <c r="M824" s="13">
        <f t="shared" si="1176"/>
        <v>0.12301925203328216</v>
      </c>
      <c r="N824" s="13">
        <f t="shared" si="1177"/>
        <v>8.1061035799415718E-2</v>
      </c>
      <c r="O824" s="13">
        <f t="shared" si="1178"/>
        <v>0.17671527826587285</v>
      </c>
      <c r="P824" s="13">
        <f t="shared" si="1179"/>
        <v>0.11644294093040133</v>
      </c>
      <c r="Q824" s="13">
        <f t="shared" si="1180"/>
        <v>2.6706760999881698E-2</v>
      </c>
      <c r="R824" s="13">
        <f t="shared" si="1181"/>
        <v>0.12692440027247215</v>
      </c>
      <c r="S824" s="13">
        <f t="shared" si="1182"/>
        <v>2.7554545870699637E-2</v>
      </c>
      <c r="T824" s="13">
        <f t="shared" si="1183"/>
        <v>3.8363854629821864E-2</v>
      </c>
      <c r="U824" s="13">
        <f t="shared" si="1184"/>
        <v>8.3634253860710411E-2</v>
      </c>
      <c r="V824" s="13">
        <f t="shared" si="1185"/>
        <v>2.897949624554935E-3</v>
      </c>
      <c r="W824" s="13">
        <f t="shared" si="1186"/>
        <v>5.8659591180957446E-3</v>
      </c>
      <c r="X824" s="13">
        <f t="shared" si="1187"/>
        <v>8.4263607583150973E-3</v>
      </c>
      <c r="Y824" s="13">
        <f t="shared" si="1188"/>
        <v>6.0521693213165754E-3</v>
      </c>
      <c r="Z824" s="13">
        <f t="shared" si="1189"/>
        <v>6.0774988039570599E-2</v>
      </c>
      <c r="AA824" s="13">
        <f t="shared" si="1190"/>
        <v>4.0046443136004937E-2</v>
      </c>
      <c r="AB824" s="13">
        <f t="shared" si="1191"/>
        <v>1.3193894886504099E-2</v>
      </c>
      <c r="AC824" s="13">
        <f t="shared" si="1192"/>
        <v>1.7143951626166754E-4</v>
      </c>
      <c r="AD824" s="13">
        <f t="shared" si="1193"/>
        <v>9.6631363427007364E-4</v>
      </c>
      <c r="AE824" s="13">
        <f t="shared" si="1194"/>
        <v>1.3880947896345861E-3</v>
      </c>
      <c r="AF824" s="13">
        <f t="shared" si="1195"/>
        <v>9.9698849145709451E-4</v>
      </c>
      <c r="AG824" s="13">
        <f t="shared" si="1196"/>
        <v>4.7738625129462882E-4</v>
      </c>
      <c r="AH824" s="13">
        <f t="shared" si="1197"/>
        <v>2.182558572237173E-2</v>
      </c>
      <c r="AI824" s="13">
        <f t="shared" si="1198"/>
        <v>1.4381526113536628E-2</v>
      </c>
      <c r="AJ824" s="13">
        <f t="shared" si="1199"/>
        <v>4.7382071662418687E-3</v>
      </c>
      <c r="AK824" s="13">
        <f t="shared" si="1200"/>
        <v>1.0407151032042487E-3</v>
      </c>
      <c r="AL824" s="13">
        <f t="shared" si="1201"/>
        <v>6.4909910067712269E-6</v>
      </c>
      <c r="AM824" s="13">
        <f t="shared" si="1202"/>
        <v>1.2734654585582768E-4</v>
      </c>
      <c r="AN824" s="13">
        <f t="shared" si="1203"/>
        <v>1.8293136980723938E-4</v>
      </c>
      <c r="AO824" s="13">
        <f t="shared" si="1204"/>
        <v>1.313890605931248E-4</v>
      </c>
      <c r="AP824" s="13">
        <f t="shared" si="1205"/>
        <v>6.2912793512796537E-5</v>
      </c>
      <c r="AQ824" s="13">
        <f t="shared" si="1206"/>
        <v>2.2593316957189392E-5</v>
      </c>
      <c r="AR824" s="13">
        <f t="shared" si="1207"/>
        <v>6.2704241661315184E-3</v>
      </c>
      <c r="AS824" s="13">
        <f t="shared" si="1208"/>
        <v>4.1317685598575606E-3</v>
      </c>
      <c r="AT824" s="13">
        <f t="shared" si="1209"/>
        <v>1.3612724578056356E-3</v>
      </c>
      <c r="AU824" s="13">
        <f t="shared" si="1210"/>
        <v>2.9899427287767864E-4</v>
      </c>
      <c r="AV824" s="13">
        <f t="shared" si="1211"/>
        <v>4.925404978685907E-5</v>
      </c>
      <c r="AW824" s="13">
        <f t="shared" si="1212"/>
        <v>1.7066662102989405E-7</v>
      </c>
      <c r="AX824" s="13">
        <f t="shared" si="1213"/>
        <v>1.3985403018814204E-5</v>
      </c>
      <c r="AY824" s="13">
        <f t="shared" si="1214"/>
        <v>2.0089818018577267E-5</v>
      </c>
      <c r="AZ824" s="13">
        <f t="shared" si="1215"/>
        <v>1.4429358506029398E-5</v>
      </c>
      <c r="BA824" s="13">
        <f t="shared" si="1216"/>
        <v>6.9091844337263168E-6</v>
      </c>
      <c r="BB824" s="13">
        <f t="shared" si="1217"/>
        <v>2.481234501136984E-6</v>
      </c>
      <c r="BC824" s="13">
        <f t="shared" si="1218"/>
        <v>7.1285109942414576E-7</v>
      </c>
      <c r="BD824" s="13">
        <f t="shared" si="1219"/>
        <v>1.5012281046102695E-3</v>
      </c>
      <c r="BE824" s="13">
        <f t="shared" si="1220"/>
        <v>9.8920374754009419E-4</v>
      </c>
      <c r="BF824" s="13">
        <f t="shared" si="1221"/>
        <v>3.2590785209200384E-4</v>
      </c>
      <c r="BG824" s="13">
        <f t="shared" si="1222"/>
        <v>7.1583451720205155E-5</v>
      </c>
      <c r="BH824" s="13">
        <f t="shared" si="1223"/>
        <v>1.1792115149926749E-5</v>
      </c>
      <c r="BI824" s="13">
        <f t="shared" si="1224"/>
        <v>1.5540349213965902E-6</v>
      </c>
      <c r="BJ824" s="14">
        <f t="shared" si="1225"/>
        <v>0.17089070472980697</v>
      </c>
      <c r="BK824" s="14">
        <f t="shared" si="1226"/>
        <v>0.27011270878422505</v>
      </c>
      <c r="BL824" s="14">
        <f t="shared" si="1227"/>
        <v>0.49751328733941197</v>
      </c>
      <c r="BM824" s="14">
        <f t="shared" si="1228"/>
        <v>0.34840210144029116</v>
      </c>
      <c r="BN824" s="14">
        <f t="shared" si="1229"/>
        <v>0.65086966830132598</v>
      </c>
    </row>
    <row r="825" spans="1:66" s="10" customFormat="1" x14ac:dyDescent="0.25">
      <c r="A825" t="s">
        <v>345</v>
      </c>
      <c r="B825" t="s">
        <v>219</v>
      </c>
      <c r="C825" t="s">
        <v>216</v>
      </c>
      <c r="D825" s="11">
        <v>44450</v>
      </c>
      <c r="E825" s="10">
        <f>VLOOKUP(A825,home!$A$2:$E$405,3,FALSE)</f>
        <v>1.8603000000000001</v>
      </c>
      <c r="F825" s="10">
        <f>VLOOKUP(B825,home!$B$2:$E$405,3,FALSE)</f>
        <v>0.73909999999999998</v>
      </c>
      <c r="G825" s="10">
        <f>VLOOKUP(C825,away!$B$2:$E$405,4,FALSE)</f>
        <v>1.2766999999999999</v>
      </c>
      <c r="H825" s="10">
        <f>VLOOKUP(A825,away!$A$2:$E$405,3,FALSE)</f>
        <v>1.2059</v>
      </c>
      <c r="I825" s="10">
        <f>VLOOKUP(C825,away!$B$2:$E$405,3,FALSE)</f>
        <v>0.62190000000000001</v>
      </c>
      <c r="J825" s="10">
        <f>VLOOKUP(B825,home!$B$2:$E$405,4,FALSE)</f>
        <v>0.72560000000000002</v>
      </c>
      <c r="K825" s="12">
        <f t="shared" si="1174"/>
        <v>1.7553957668909999</v>
      </c>
      <c r="L825" s="12">
        <f t="shared" si="1175"/>
        <v>0.54416314677600008</v>
      </c>
      <c r="M825" s="13">
        <f t="shared" si="1176"/>
        <v>0.10030307628300401</v>
      </c>
      <c r="N825" s="13">
        <f t="shared" si="1177"/>
        <v>0.17607159551333026</v>
      </c>
      <c r="O825" s="13">
        <f t="shared" si="1178"/>
        <v>5.4581237621472635E-2</v>
      </c>
      <c r="P825" s="13">
        <f t="shared" si="1179"/>
        <v>9.5811673472404837E-2</v>
      </c>
      <c r="Q825" s="13">
        <f t="shared" si="1180"/>
        <v>0.15453766671692221</v>
      </c>
      <c r="R825" s="13">
        <f t="shared" si="1181"/>
        <v>1.4850549009514574E-2</v>
      </c>
      <c r="S825" s="13">
        <f t="shared" si="1182"/>
        <v>2.2880347028643992E-2</v>
      </c>
      <c r="T825" s="13">
        <f t="shared" si="1183"/>
        <v>8.4093703016101112E-2</v>
      </c>
      <c r="U825" s="13">
        <f t="shared" si="1184"/>
        <v>2.606859086730921E-2</v>
      </c>
      <c r="V825" s="13">
        <f t="shared" si="1185"/>
        <v>2.4284226252426159E-3</v>
      </c>
      <c r="W825" s="13">
        <f t="shared" si="1186"/>
        <v>9.0424921993365756E-2</v>
      </c>
      <c r="X825" s="13">
        <f t="shared" si="1187"/>
        <v>4.9205910098884247E-2</v>
      </c>
      <c r="Y825" s="13">
        <f t="shared" si="1188"/>
        <v>1.3388021439692905E-2</v>
      </c>
      <c r="Z825" s="13">
        <f t="shared" si="1189"/>
        <v>2.6937071601228881E-3</v>
      </c>
      <c r="AA825" s="13">
        <f t="shared" si="1190"/>
        <v>4.7285221461236936E-3</v>
      </c>
      <c r="AB825" s="13">
        <f t="shared" si="1191"/>
        <v>4.1502138794779408E-3</v>
      </c>
      <c r="AC825" s="13">
        <f t="shared" si="1192"/>
        <v>1.4498012189966792E-4</v>
      </c>
      <c r="AD825" s="13">
        <f t="shared" si="1193"/>
        <v>3.9682881322150802E-2</v>
      </c>
      <c r="AE825" s="13">
        <f t="shared" si="1194"/>
        <v>2.1593961573400135E-2</v>
      </c>
      <c r="AF825" s="13">
        <f t="shared" si="1195"/>
        <v>5.8753190405707216E-3</v>
      </c>
      <c r="AG825" s="13">
        <f t="shared" si="1196"/>
        <v>1.0657106991433048E-3</v>
      </c>
      <c r="AH825" s="13">
        <f t="shared" si="1197"/>
        <v>3.6645404118637825E-4</v>
      </c>
      <c r="AI825" s="13">
        <f t="shared" si="1198"/>
        <v>6.4327187265866847E-4</v>
      </c>
      <c r="AJ825" s="13">
        <f t="shared" si="1199"/>
        <v>5.6459836111253661E-4</v>
      </c>
      <c r="AK825" s="13">
        <f t="shared" si="1200"/>
        <v>3.3036452436351418E-4</v>
      </c>
      <c r="AL825" s="13">
        <f t="shared" si="1201"/>
        <v>5.5395262495230902E-6</v>
      </c>
      <c r="AM825" s="13">
        <f t="shared" si="1202"/>
        <v>1.393183237818829E-2</v>
      </c>
      <c r="AN825" s="13">
        <f t="shared" si="1203"/>
        <v>7.5811897472707031E-3</v>
      </c>
      <c r="AO825" s="13">
        <f t="shared" si="1204"/>
        <v>2.062702034590387E-3</v>
      </c>
      <c r="AP825" s="13">
        <f t="shared" si="1205"/>
        <v>3.7414881000132104E-4</v>
      </c>
      <c r="AQ825" s="13">
        <f t="shared" si="1206"/>
        <v>5.0899498453203641E-5</v>
      </c>
      <c r="AR825" s="13">
        <f t="shared" si="1207"/>
        <v>3.9882156840152318E-5</v>
      </c>
      <c r="AS825" s="13">
        <f t="shared" si="1208"/>
        <v>7.0008969291686301E-5</v>
      </c>
      <c r="AT825" s="13">
        <f t="shared" si="1209"/>
        <v>6.1446724169514089E-5</v>
      </c>
      <c r="AU825" s="13">
        <f t="shared" si="1210"/>
        <v>3.5954439832161294E-5</v>
      </c>
      <c r="AV825" s="13">
        <f t="shared" si="1211"/>
        <v>1.5778567870578279E-5</v>
      </c>
      <c r="AW825" s="13">
        <f t="shared" si="1212"/>
        <v>1.4698543318230973E-7</v>
      </c>
      <c r="AX825" s="13">
        <f t="shared" si="1213"/>
        <v>4.075979930284448E-3</v>
      </c>
      <c r="AY825" s="13">
        <f t="shared" si="1214"/>
        <v>2.2179980650594063E-3</v>
      </c>
      <c r="AZ825" s="13">
        <f t="shared" si="1215"/>
        <v>6.0347640331290286E-4</v>
      </c>
      <c r="BA825" s="13">
        <f t="shared" si="1216"/>
        <v>1.0946320621060396E-4</v>
      </c>
      <c r="BB825" s="13">
        <f t="shared" si="1217"/>
        <v>1.4891460686938106E-5</v>
      </c>
      <c r="BC825" s="13">
        <f t="shared" si="1218"/>
        <v>1.6206768214990677E-6</v>
      </c>
      <c r="BD825" s="13">
        <f t="shared" si="1219"/>
        <v>3.6170666610585437E-6</v>
      </c>
      <c r="BE825" s="13">
        <f t="shared" si="1220"/>
        <v>6.3493835053847295E-6</v>
      </c>
      <c r="BF825" s="13">
        <f t="shared" si="1221"/>
        <v>5.5728404638599478E-6</v>
      </c>
      <c r="BG825" s="13">
        <f t="shared" si="1222"/>
        <v>3.2608468532728748E-6</v>
      </c>
      <c r="BH825" s="13">
        <f t="shared" si="1223"/>
        <v>1.4310191906787613E-6</v>
      </c>
      <c r="BI825" s="13">
        <f t="shared" si="1224"/>
        <v>5.024010059314564E-7</v>
      </c>
      <c r="BJ825" s="14">
        <f t="shared" si="1225"/>
        <v>0.66696389362444086</v>
      </c>
      <c r="BK825" s="14">
        <f t="shared" si="1226"/>
        <v>0.22379203712250406</v>
      </c>
      <c r="BL825" s="14">
        <f t="shared" si="1227"/>
        <v>0.10652760673890342</v>
      </c>
      <c r="BM825" s="14">
        <f t="shared" si="1228"/>
        <v>0.40160359494969705</v>
      </c>
      <c r="BN825" s="14">
        <f t="shared" si="1229"/>
        <v>0.59615579861664858</v>
      </c>
    </row>
    <row r="826" spans="1:66" x14ac:dyDescent="0.25">
      <c r="A826" t="s">
        <v>345</v>
      </c>
      <c r="B826" t="s">
        <v>226</v>
      </c>
      <c r="C826" t="s">
        <v>230</v>
      </c>
      <c r="D826" s="11">
        <v>44450</v>
      </c>
      <c r="E826" s="10">
        <f>VLOOKUP(A826,home!$A$2:$E$405,3,FALSE)</f>
        <v>1.8603000000000001</v>
      </c>
      <c r="F826" s="10">
        <f>VLOOKUP(B826,home!$B$2:$E$405,3,FALSE)</f>
        <v>0.67190000000000005</v>
      </c>
      <c r="G826" s="10">
        <f>VLOOKUP(C826,away!$B$2:$E$405,4,FALSE)</f>
        <v>1.3439000000000001</v>
      </c>
      <c r="H826" s="10">
        <f>VLOOKUP(A826,away!$A$2:$E$405,3,FALSE)</f>
        <v>1.2059</v>
      </c>
      <c r="I826" s="10">
        <f>VLOOKUP(C826,away!$B$2:$E$405,3,FALSE)</f>
        <v>1.2439</v>
      </c>
      <c r="J826" s="10">
        <f>VLOOKUP(B826,home!$B$2:$E$405,4,FALSE)</f>
        <v>1.4512</v>
      </c>
      <c r="K826" s="12">
        <f t="shared" si="1174"/>
        <v>1.6797884125230003</v>
      </c>
      <c r="L826" s="12">
        <f t="shared" si="1175"/>
        <v>2.1768275873119998</v>
      </c>
      <c r="M826" s="13">
        <f t="shared" si="1176"/>
        <v>2.1139414402735601E-2</v>
      </c>
      <c r="N826" s="13">
        <f t="shared" si="1177"/>
        <v>3.5509743361237078E-2</v>
      </c>
      <c r="O826" s="13">
        <f t="shared" si="1178"/>
        <v>4.6016860451495473E-2</v>
      </c>
      <c r="P826" s="13">
        <f t="shared" si="1179"/>
        <v>7.7298588967110005E-2</v>
      </c>
      <c r="Q826" s="13">
        <f t="shared" si="1180"/>
        <v>2.9824427714935799E-2</v>
      </c>
      <c r="R826" s="13">
        <f t="shared" si="1181"/>
        <v>5.0085385656150949E-2</v>
      </c>
      <c r="S826" s="13">
        <f t="shared" si="1182"/>
        <v>7.0662693659255357E-2</v>
      </c>
      <c r="T826" s="13">
        <f t="shared" si="1183"/>
        <v>6.4922637025664823E-2</v>
      </c>
      <c r="U826" s="13">
        <f t="shared" si="1184"/>
        <v>8.4132850461948044E-2</v>
      </c>
      <c r="V826" s="13">
        <f t="shared" si="1185"/>
        <v>2.870954390070915E-2</v>
      </c>
      <c r="W826" s="13">
        <f t="shared" si="1186"/>
        <v>1.6699576028559655E-2</v>
      </c>
      <c r="X826" s="13">
        <f t="shared" si="1187"/>
        <v>3.6352097795382822E-2</v>
      </c>
      <c r="Y826" s="13">
        <f t="shared" si="1188"/>
        <v>3.9566124668826537E-2</v>
      </c>
      <c r="Z826" s="13">
        <f t="shared" si="1189"/>
        <v>3.6342416405823363E-2</v>
      </c>
      <c r="AA826" s="13">
        <f t="shared" si="1190"/>
        <v>6.1047569961587868E-2</v>
      </c>
      <c r="AB826" s="13">
        <f t="shared" si="1191"/>
        <v>5.127350031708125E-2</v>
      </c>
      <c r="AC826" s="13">
        <f t="shared" si="1192"/>
        <v>6.561224897054547E-3</v>
      </c>
      <c r="AD826" s="13">
        <f t="shared" si="1193"/>
        <v>7.0129385767053439E-3</v>
      </c>
      <c r="AE826" s="13">
        <f t="shared" si="1194"/>
        <v>1.5265958161896742E-2</v>
      </c>
      <c r="AF826" s="13">
        <f t="shared" si="1195"/>
        <v>1.6615679436783812E-2</v>
      </c>
      <c r="AG826" s="13">
        <f t="shared" si="1196"/>
        <v>1.2056489793307902E-2</v>
      </c>
      <c r="AH826" s="13">
        <f t="shared" si="1197"/>
        <v>1.9777793655444124E-2</v>
      </c>
      <c r="AI826" s="13">
        <f t="shared" si="1198"/>
        <v>3.3222508607685948E-2</v>
      </c>
      <c r="AJ826" s="13">
        <f t="shared" si="1199"/>
        <v>2.7903392497068254E-2</v>
      </c>
      <c r="AK826" s="13">
        <f t="shared" si="1200"/>
        <v>1.5623931795552156E-2</v>
      </c>
      <c r="AL826" s="13">
        <f t="shared" si="1201"/>
        <v>9.5967355911724065E-4</v>
      </c>
      <c r="AM826" s="13">
        <f t="shared" si="1202"/>
        <v>2.3560505917770347E-3</v>
      </c>
      <c r="AN826" s="13">
        <f t="shared" si="1203"/>
        <v>5.1287159252830106E-3</v>
      </c>
      <c r="AO826" s="13">
        <f t="shared" si="1204"/>
        <v>5.5821651568212253E-3</v>
      </c>
      <c r="AP826" s="13">
        <f t="shared" si="1205"/>
        <v>4.0504703701000856E-3</v>
      </c>
      <c r="AQ826" s="13">
        <f t="shared" si="1206"/>
        <v>2.2042939108059276E-3</v>
      </c>
      <c r="AR826" s="13">
        <f t="shared" si="1207"/>
        <v>8.6105693690670081E-3</v>
      </c>
      <c r="AS826" s="13">
        <f t="shared" si="1208"/>
        <v>1.4463934651384241E-2</v>
      </c>
      <c r="AT826" s="13">
        <f t="shared" si="1209"/>
        <v>1.2148174913442578E-2</v>
      </c>
      <c r="AU826" s="13">
        <f t="shared" si="1210"/>
        <v>6.8021211509678133E-3</v>
      </c>
      <c r="AV826" s="13">
        <f t="shared" si="1211"/>
        <v>2.8565310724933367E-3</v>
      </c>
      <c r="AW826" s="13">
        <f t="shared" si="1212"/>
        <v>9.7476436111693199E-5</v>
      </c>
      <c r="AX826" s="13">
        <f t="shared" si="1213"/>
        <v>6.5961108056416986E-4</v>
      </c>
      <c r="AY826" s="13">
        <f t="shared" si="1214"/>
        <v>1.4358595970687628E-3</v>
      </c>
      <c r="AZ826" s="13">
        <f t="shared" si="1215"/>
        <v>1.562809391202988E-3</v>
      </c>
      <c r="BA826" s="13">
        <f t="shared" si="1216"/>
        <v>1.1339888654936451E-3</v>
      </c>
      <c r="BB826" s="13">
        <f t="shared" si="1217"/>
        <v>6.1712456152780064E-4</v>
      </c>
      <c r="BC826" s="13">
        <f t="shared" si="1218"/>
        <v>2.6867475406830779E-4</v>
      </c>
      <c r="BD826" s="13">
        <f t="shared" si="1219"/>
        <v>3.1239541575081228E-3</v>
      </c>
      <c r="BE826" s="13">
        <f t="shared" si="1220"/>
        <v>5.247581995035196E-3</v>
      </c>
      <c r="BF826" s="13">
        <f t="shared" si="1221"/>
        <v>4.4074137145122261E-3</v>
      </c>
      <c r="BG826" s="13">
        <f t="shared" si="1222"/>
        <v>2.4678408289441974E-3</v>
      </c>
      <c r="BH826" s="13">
        <f t="shared" si="1223"/>
        <v>1.0363626071029045E-3</v>
      </c>
      <c r="BI826" s="13">
        <f t="shared" si="1224"/>
        <v>3.48173979716717E-4</v>
      </c>
      <c r="BJ826" s="14">
        <f t="shared" si="1225"/>
        <v>0.2988254367680136</v>
      </c>
      <c r="BK826" s="14">
        <f t="shared" si="1226"/>
        <v>0.20676699898305068</v>
      </c>
      <c r="BL826" s="14">
        <f t="shared" si="1227"/>
        <v>0.45059645184418834</v>
      </c>
      <c r="BM826" s="14">
        <f t="shared" si="1228"/>
        <v>0.73131850028645373</v>
      </c>
      <c r="BN826" s="14">
        <f t="shared" si="1229"/>
        <v>0.25987442055366494</v>
      </c>
    </row>
    <row r="827" spans="1:66" x14ac:dyDescent="0.25">
      <c r="A827" t="s">
        <v>346</v>
      </c>
      <c r="B827" t="s">
        <v>242</v>
      </c>
      <c r="C827" t="s">
        <v>320</v>
      </c>
      <c r="D827" s="11">
        <v>44450</v>
      </c>
      <c r="E827" s="10">
        <f>VLOOKUP(A827,home!$A$2:$E$405,3,FALSE)</f>
        <v>1.4510000000000001</v>
      </c>
      <c r="F827" s="10">
        <f>VLOOKUP(B827,home!$B$2:$E$405,3,FALSE)</f>
        <v>0.45950000000000002</v>
      </c>
      <c r="G827" s="10">
        <f>VLOOKUP(C827,away!$B$2:$E$405,4,FALSE)</f>
        <v>0.68920000000000003</v>
      </c>
      <c r="H827" s="10">
        <f>VLOOKUP(A827,away!$A$2:$E$405,3,FALSE)</f>
        <v>1.0980000000000001</v>
      </c>
      <c r="I827" s="10">
        <f>VLOOKUP(C827,away!$B$2:$E$405,3,FALSE)</f>
        <v>0</v>
      </c>
      <c r="J827" s="10">
        <f>VLOOKUP(B827,home!$B$2:$E$405,4,FALSE)</f>
        <v>1.2142999999999999</v>
      </c>
      <c r="K827" s="12">
        <f t="shared" si="1174"/>
        <v>0.45951341740000001</v>
      </c>
      <c r="L827" s="12">
        <f t="shared" si="1175"/>
        <v>0</v>
      </c>
      <c r="M827" s="13">
        <f t="shared" si="1176"/>
        <v>0.6315908918888038</v>
      </c>
      <c r="N827" s="13">
        <f t="shared" si="1177"/>
        <v>0.29022448913053822</v>
      </c>
      <c r="O827" s="13">
        <f t="shared" si="1178"/>
        <v>0</v>
      </c>
      <c r="P827" s="13">
        <f t="shared" si="1179"/>
        <v>0</v>
      </c>
      <c r="Q827" s="13">
        <f t="shared" si="1180"/>
        <v>6.6681023406771373E-2</v>
      </c>
      <c r="R827" s="13">
        <f t="shared" si="1181"/>
        <v>0</v>
      </c>
      <c r="S827" s="13">
        <f t="shared" si="1182"/>
        <v>0</v>
      </c>
      <c r="T827" s="13">
        <f t="shared" si="1183"/>
        <v>0</v>
      </c>
      <c r="U827" s="13">
        <f t="shared" si="1184"/>
        <v>0</v>
      </c>
      <c r="V827" s="13">
        <f t="shared" si="1185"/>
        <v>0</v>
      </c>
      <c r="W827" s="13">
        <f t="shared" si="1186"/>
        <v>1.0213608313791636E-2</v>
      </c>
      <c r="X827" s="13">
        <f t="shared" si="1187"/>
        <v>0</v>
      </c>
      <c r="Y827" s="13">
        <f t="shared" si="1188"/>
        <v>0</v>
      </c>
      <c r="Z827" s="13">
        <f t="shared" si="1189"/>
        <v>0</v>
      </c>
      <c r="AA827" s="13">
        <f t="shared" si="1190"/>
        <v>0</v>
      </c>
      <c r="AB827" s="13">
        <f t="shared" si="1191"/>
        <v>0</v>
      </c>
      <c r="AC827" s="13">
        <f t="shared" si="1192"/>
        <v>0</v>
      </c>
      <c r="AD827" s="13">
        <f t="shared" si="1193"/>
        <v>1.1733225150638614E-3</v>
      </c>
      <c r="AE827" s="13">
        <f t="shared" si="1194"/>
        <v>0</v>
      </c>
      <c r="AF827" s="13">
        <f t="shared" si="1195"/>
        <v>0</v>
      </c>
      <c r="AG827" s="13">
        <f t="shared" si="1196"/>
        <v>0</v>
      </c>
      <c r="AH827" s="13">
        <f t="shared" si="1197"/>
        <v>0</v>
      </c>
      <c r="AI827" s="13">
        <f t="shared" si="1198"/>
        <v>0</v>
      </c>
      <c r="AJ827" s="13">
        <f t="shared" si="1199"/>
        <v>0</v>
      </c>
      <c r="AK827" s="13">
        <f t="shared" si="1200"/>
        <v>0</v>
      </c>
      <c r="AL827" s="13">
        <f t="shared" si="1201"/>
        <v>0</v>
      </c>
      <c r="AM827" s="13">
        <f t="shared" si="1202"/>
        <v>1.078314877218716E-4</v>
      </c>
      <c r="AN827" s="13">
        <f t="shared" si="1203"/>
        <v>0</v>
      </c>
      <c r="AO827" s="13">
        <f t="shared" si="1204"/>
        <v>0</v>
      </c>
      <c r="AP827" s="13">
        <f t="shared" si="1205"/>
        <v>0</v>
      </c>
      <c r="AQ827" s="13">
        <f t="shared" si="1206"/>
        <v>0</v>
      </c>
      <c r="AR827" s="13">
        <f t="shared" si="1207"/>
        <v>0</v>
      </c>
      <c r="AS827" s="13">
        <f t="shared" si="1208"/>
        <v>0</v>
      </c>
      <c r="AT827" s="13">
        <f t="shared" si="1209"/>
        <v>0</v>
      </c>
      <c r="AU827" s="13">
        <f t="shared" si="1210"/>
        <v>0</v>
      </c>
      <c r="AV827" s="13">
        <f t="shared" si="1211"/>
        <v>0</v>
      </c>
      <c r="AW827" s="13">
        <f t="shared" si="1212"/>
        <v>0</v>
      </c>
      <c r="AX827" s="13">
        <f t="shared" si="1213"/>
        <v>8.2583359044005568E-6</v>
      </c>
      <c r="AY827" s="13">
        <f t="shared" si="1214"/>
        <v>0</v>
      </c>
      <c r="AZ827" s="13">
        <f t="shared" si="1215"/>
        <v>0</v>
      </c>
      <c r="BA827" s="13">
        <f t="shared" si="1216"/>
        <v>0</v>
      </c>
      <c r="BB827" s="13">
        <f t="shared" si="1217"/>
        <v>0</v>
      </c>
      <c r="BC827" s="13">
        <f t="shared" si="1218"/>
        <v>0</v>
      </c>
      <c r="BD827" s="13">
        <f t="shared" si="1219"/>
        <v>0</v>
      </c>
      <c r="BE827" s="13">
        <f t="shared" si="1220"/>
        <v>0</v>
      </c>
      <c r="BF827" s="13">
        <f t="shared" si="1221"/>
        <v>0</v>
      </c>
      <c r="BG827" s="13">
        <f t="shared" si="1222"/>
        <v>0</v>
      </c>
      <c r="BH827" s="13">
        <f t="shared" si="1223"/>
        <v>0</v>
      </c>
      <c r="BI827" s="13">
        <f t="shared" si="1224"/>
        <v>0</v>
      </c>
      <c r="BJ827" s="14">
        <f t="shared" si="1225"/>
        <v>0.36840853318979139</v>
      </c>
      <c r="BK827" s="14">
        <f t="shared" si="1226"/>
        <v>0.6315908918888038</v>
      </c>
      <c r="BL827" s="14">
        <f t="shared" si="1227"/>
        <v>0</v>
      </c>
      <c r="BM827" s="14">
        <f t="shared" si="1228"/>
        <v>1.1503020652481769E-2</v>
      </c>
      <c r="BN827" s="14">
        <f t="shared" si="1229"/>
        <v>0.98849640442611342</v>
      </c>
    </row>
    <row r="828" spans="1:66" x14ac:dyDescent="0.25">
      <c r="A828" t="s">
        <v>346</v>
      </c>
      <c r="B828" t="s">
        <v>231</v>
      </c>
      <c r="C828" t="s">
        <v>232</v>
      </c>
      <c r="D828" s="11">
        <v>44450</v>
      </c>
      <c r="E828" s="10">
        <f>VLOOKUP(A828,home!$A$2:$E$405,3,FALSE)</f>
        <v>1.4510000000000001</v>
      </c>
      <c r="F828" s="10">
        <f>VLOOKUP(B828,home!$B$2:$E$405,3,FALSE)</f>
        <v>1.0338000000000001</v>
      </c>
      <c r="G828" s="10">
        <f>VLOOKUP(C828,away!$B$2:$E$405,4,FALSE)</f>
        <v>1.0338000000000001</v>
      </c>
      <c r="H828" s="10">
        <f>VLOOKUP(A828,away!$A$2:$E$405,3,FALSE)</f>
        <v>1.0980000000000001</v>
      </c>
      <c r="I828" s="10">
        <f>VLOOKUP(C828,away!$B$2:$E$405,3,FALSE)</f>
        <v>1.3661000000000001</v>
      </c>
      <c r="J828" s="10">
        <f>VLOOKUP(B828,home!$B$2:$E$405,4,FALSE)</f>
        <v>1.3661000000000001</v>
      </c>
      <c r="K828" s="12">
        <f t="shared" si="1174"/>
        <v>1.5507452804400002</v>
      </c>
      <c r="L828" s="12">
        <f t="shared" si="1175"/>
        <v>2.0491196725800003</v>
      </c>
      <c r="M828" s="13">
        <f t="shared" si="1176"/>
        <v>2.732741268266338E-2</v>
      </c>
      <c r="N828" s="13">
        <f t="shared" si="1177"/>
        <v>4.2377856244276431E-2</v>
      </c>
      <c r="O828" s="13">
        <f t="shared" si="1178"/>
        <v>5.5997138928757732E-2</v>
      </c>
      <c r="P828" s="13">
        <f t="shared" si="1179"/>
        <v>8.6837298911914038E-2</v>
      </c>
      <c r="Q828" s="13">
        <f t="shared" si="1180"/>
        <v>3.2858630282988237E-2</v>
      </c>
      <c r="R828" s="13">
        <f t="shared" si="1181"/>
        <v>5.7372419493556426E-2</v>
      </c>
      <c r="S828" s="13">
        <f t="shared" si="1182"/>
        <v>6.8984910590355414E-2</v>
      </c>
      <c r="T828" s="13">
        <f t="shared" si="1183"/>
        <v>6.7331265726904149E-2</v>
      </c>
      <c r="U828" s="13">
        <f t="shared" si="1184"/>
        <v>8.8970008757056476E-2</v>
      </c>
      <c r="V828" s="13">
        <f t="shared" si="1185"/>
        <v>2.4356752730754952E-2</v>
      </c>
      <c r="W828" s="13">
        <f t="shared" si="1186"/>
        <v>1.6985121944355624E-2</v>
      </c>
      <c r="X828" s="13">
        <f t="shared" si="1187"/>
        <v>3.4804547517349377E-2</v>
      </c>
      <c r="Y828" s="13">
        <f t="shared" si="1188"/>
        <v>3.5659341506523015E-2</v>
      </c>
      <c r="Z828" s="13">
        <f t="shared" si="1189"/>
        <v>3.9187651149252926E-2</v>
      </c>
      <c r="AA828" s="13">
        <f t="shared" si="1190"/>
        <v>6.0770065071233108E-2</v>
      </c>
      <c r="AB828" s="13">
        <f t="shared" si="1191"/>
        <v>4.7119445800623237E-2</v>
      </c>
      <c r="AC828" s="13">
        <f t="shared" si="1192"/>
        <v>4.837346481455322E-3</v>
      </c>
      <c r="AD828" s="13">
        <f t="shared" si="1193"/>
        <v>6.5848994232268433E-3</v>
      </c>
      <c r="AE828" s="13">
        <f t="shared" si="1194"/>
        <v>1.3493246950094821E-2</v>
      </c>
      <c r="AF828" s="13">
        <f t="shared" si="1195"/>
        <v>1.3824638886209696E-2</v>
      </c>
      <c r="AG828" s="13">
        <f t="shared" si="1196"/>
        <v>9.442779836015585E-3</v>
      </c>
      <c r="AH828" s="13">
        <f t="shared" si="1197"/>
        <v>2.0075046723034111E-2</v>
      </c>
      <c r="AI828" s="13">
        <f t="shared" si="1198"/>
        <v>3.1131283960357633E-2</v>
      </c>
      <c r="AJ828" s="13">
        <f t="shared" si="1199"/>
        <v>2.4138345837781044E-2</v>
      </c>
      <c r="AK828" s="13">
        <f t="shared" si="1200"/>
        <v>1.2477475295189158E-2</v>
      </c>
      <c r="AL828" s="13">
        <f t="shared" si="1201"/>
        <v>6.1485821175763196E-4</v>
      </c>
      <c r="AM828" s="13">
        <f t="shared" si="1202"/>
        <v>2.0423003405482198E-3</v>
      </c>
      <c r="AN828" s="13">
        <f t="shared" si="1203"/>
        <v>4.1849178051341918E-3</v>
      </c>
      <c r="AO828" s="13">
        <f t="shared" si="1204"/>
        <v>4.287698701315395E-3</v>
      </c>
      <c r="AP828" s="13">
        <f t="shared" si="1205"/>
        <v>2.9286692529870316E-3</v>
      </c>
      <c r="AQ828" s="13">
        <f t="shared" si="1206"/>
        <v>1.5002984451939754E-3</v>
      </c>
      <c r="AR828" s="13">
        <f t="shared" si="1207"/>
        <v>8.2272346336263666E-3</v>
      </c>
      <c r="AS828" s="13">
        <f t="shared" si="1208"/>
        <v>1.2758345279168599E-2</v>
      </c>
      <c r="AT828" s="13">
        <f t="shared" si="1209"/>
        <v>9.892471863947332E-3</v>
      </c>
      <c r="AU828" s="13">
        <f t="shared" si="1210"/>
        <v>5.1135680183006056E-3</v>
      </c>
      <c r="AV828" s="13">
        <f t="shared" si="1211"/>
        <v>1.9824603676471477E-3</v>
      </c>
      <c r="AW828" s="13">
        <f t="shared" si="1212"/>
        <v>5.4272555041727306E-5</v>
      </c>
      <c r="AX828" s="13">
        <f t="shared" si="1213"/>
        <v>5.2784793572435967E-4</v>
      </c>
      <c r="AY828" s="13">
        <f t="shared" si="1214"/>
        <v>1.081623589223529E-3</v>
      </c>
      <c r="AZ828" s="13">
        <f t="shared" si="1215"/>
        <v>1.1081880875022615E-3</v>
      </c>
      <c r="BA828" s="13">
        <f t="shared" si="1216"/>
        <v>7.5693667033989692E-4</v>
      </c>
      <c r="BB828" s="13">
        <f t="shared" si="1217"/>
        <v>3.877634555226714E-4</v>
      </c>
      <c r="BC828" s="13">
        <f t="shared" si="1218"/>
        <v>1.5891474500382105E-4</v>
      </c>
      <c r="BD828" s="13">
        <f t="shared" si="1219"/>
        <v>2.8097647231158812E-3</v>
      </c>
      <c r="BE828" s="13">
        <f t="shared" si="1220"/>
        <v>4.3572293835187556E-3</v>
      </c>
      <c r="BF828" s="13">
        <f t="shared" si="1221"/>
        <v>3.3784764511431017E-3</v>
      </c>
      <c r="BG828" s="13">
        <f t="shared" si="1222"/>
        <v>1.7463854705626152E-3</v>
      </c>
      <c r="BH828" s="13">
        <f t="shared" si="1223"/>
        <v>6.770497565759913E-4</v>
      </c>
      <c r="BI828" s="13">
        <f t="shared" si="1224"/>
        <v>2.0998634292665377E-4</v>
      </c>
      <c r="BJ828" s="14">
        <f t="shared" si="1225"/>
        <v>0.2923274873464391</v>
      </c>
      <c r="BK828" s="14">
        <f t="shared" si="1226"/>
        <v>0.21404020319812428</v>
      </c>
      <c r="BL828" s="14">
        <f t="shared" si="1227"/>
        <v>0.44920420215812185</v>
      </c>
      <c r="BM828" s="14">
        <f t="shared" si="1228"/>
        <v>0.69096143627360052</v>
      </c>
      <c r="BN828" s="14">
        <f t="shared" si="1229"/>
        <v>0.30277075654415625</v>
      </c>
    </row>
    <row r="829" spans="1:66" x14ac:dyDescent="0.25">
      <c r="A829" t="s">
        <v>346</v>
      </c>
      <c r="B829" t="s">
        <v>233</v>
      </c>
      <c r="C829" t="s">
        <v>241</v>
      </c>
      <c r="D829" s="11">
        <v>44450</v>
      </c>
      <c r="E829" s="10">
        <f>VLOOKUP(A829,home!$A$2:$E$405,3,FALSE)</f>
        <v>1.4510000000000001</v>
      </c>
      <c r="F829" s="10">
        <f>VLOOKUP(B829,home!$B$2:$E$405,3,FALSE)</f>
        <v>1.0338000000000001</v>
      </c>
      <c r="G829" s="10">
        <f>VLOOKUP(C829,away!$B$2:$E$405,4,FALSE)</f>
        <v>1.3784000000000001</v>
      </c>
      <c r="H829" s="10">
        <f>VLOOKUP(A829,away!$A$2:$E$405,3,FALSE)</f>
        <v>1.0980000000000001</v>
      </c>
      <c r="I829" s="10">
        <f>VLOOKUP(C829,away!$B$2:$E$405,3,FALSE)</f>
        <v>0.60719999999999996</v>
      </c>
      <c r="J829" s="10">
        <f>VLOOKUP(B829,home!$B$2:$E$405,4,FALSE)</f>
        <v>0.91069999999999995</v>
      </c>
      <c r="K829" s="12">
        <f t="shared" si="1174"/>
        <v>2.0676603739200003</v>
      </c>
      <c r="L829" s="12">
        <f t="shared" si="1175"/>
        <v>0.60716878992000001</v>
      </c>
      <c r="M829" s="13">
        <f t="shared" si="1176"/>
        <v>6.8918601178203198E-2</v>
      </c>
      <c r="N829" s="13">
        <f t="shared" si="1177"/>
        <v>0.14250026068216701</v>
      </c>
      <c r="O829" s="13">
        <f t="shared" si="1178"/>
        <v>4.1845223680348723E-2</v>
      </c>
      <c r="P829" s="13">
        <f t="shared" si="1179"/>
        <v>8.6521710841675883E-2</v>
      </c>
      <c r="Q829" s="13">
        <f t="shared" si="1180"/>
        <v>0.1473210711428935</v>
      </c>
      <c r="R829" s="13">
        <f t="shared" si="1181"/>
        <v>1.2703556912964532E-2</v>
      </c>
      <c r="S829" s="13">
        <f t="shared" si="1182"/>
        <v>2.7155246620625573E-2</v>
      </c>
      <c r="T829" s="13">
        <f t="shared" si="1183"/>
        <v>8.944875649554887E-2</v>
      </c>
      <c r="U829" s="13">
        <f t="shared" si="1184"/>
        <v>2.6266641236774246E-2</v>
      </c>
      <c r="V829" s="13">
        <f t="shared" si="1185"/>
        <v>3.7879120453175388E-3</v>
      </c>
      <c r="W829" s="13">
        <f t="shared" si="1186"/>
        <v>0.10153664701520337</v>
      </c>
      <c r="X829" s="13">
        <f t="shared" si="1187"/>
        <v>6.1649883100755212E-2</v>
      </c>
      <c r="Y829" s="13">
        <f t="shared" si="1188"/>
        <v>1.8715942460497501E-2</v>
      </c>
      <c r="Z829" s="13">
        <f t="shared" si="1189"/>
        <v>2.5710677595081753E-3</v>
      </c>
      <c r="AA829" s="13">
        <f t="shared" si="1190"/>
        <v>5.3160949249983318E-3</v>
      </c>
      <c r="AB829" s="13">
        <f t="shared" si="1191"/>
        <v>5.495939410208134E-3</v>
      </c>
      <c r="AC829" s="13">
        <f t="shared" si="1192"/>
        <v>2.9721351082637583E-4</v>
      </c>
      <c r="AD829" s="13">
        <f t="shared" si="1193"/>
        <v>5.248582538350962E-2</v>
      </c>
      <c r="AE829" s="13">
        <f t="shared" si="1194"/>
        <v>3.1867755086057957E-2</v>
      </c>
      <c r="AF829" s="13">
        <f t="shared" si="1195"/>
        <v>9.6745531465343669E-3</v>
      </c>
      <c r="AG829" s="13">
        <f t="shared" si="1196"/>
        <v>1.9580289089993338E-3</v>
      </c>
      <c r="AH829" s="13">
        <f t="shared" si="1197"/>
        <v>3.9026802508572612E-4</v>
      </c>
      <c r="AI829" s="13">
        <f t="shared" si="1198"/>
        <v>8.0694173067777245E-4</v>
      </c>
      <c r="AJ829" s="13">
        <f t="shared" si="1199"/>
        <v>8.3424072029242779E-4</v>
      </c>
      <c r="AK829" s="13">
        <f t="shared" si="1200"/>
        <v>5.7497549321971055E-4</v>
      </c>
      <c r="AL829" s="13">
        <f t="shared" si="1201"/>
        <v>1.4925097725339197E-5</v>
      </c>
      <c r="AM829" s="13">
        <f t="shared" si="1202"/>
        <v>2.1704572267593467E-2</v>
      </c>
      <c r="AN829" s="13">
        <f t="shared" si="1203"/>
        <v>1.3178338879445915E-2</v>
      </c>
      <c r="AO829" s="13">
        <f t="shared" si="1204"/>
        <v>4.0007380352944325E-3</v>
      </c>
      <c r="AP829" s="13">
        <f t="shared" si="1205"/>
        <v>8.0970775722554649E-4</v>
      </c>
      <c r="AQ829" s="13">
        <f t="shared" si="1206"/>
        <v>1.2290731978586804E-4</v>
      </c>
      <c r="AR829" s="13">
        <f t="shared" si="1207"/>
        <v>4.7391712907153715E-5</v>
      </c>
      <c r="AS829" s="13">
        <f t="shared" si="1208"/>
        <v>9.7989966830314755E-5</v>
      </c>
      <c r="AT829" s="13">
        <f t="shared" si="1209"/>
        <v>1.0130498572838853E-4</v>
      </c>
      <c r="AU829" s="13">
        <f t="shared" si="1210"/>
        <v>6.9821434890373368E-5</v>
      </c>
      <c r="AV829" s="13">
        <f t="shared" si="1211"/>
        <v>3.6091753543265089E-5</v>
      </c>
      <c r="AW829" s="13">
        <f t="shared" si="1212"/>
        <v>5.2047913835196946E-7</v>
      </c>
      <c r="AX829" s="13">
        <f t="shared" si="1213"/>
        <v>7.479614001764329E-3</v>
      </c>
      <c r="AY829" s="13">
        <f t="shared" si="1214"/>
        <v>4.5413881825199362E-3</v>
      </c>
      <c r="AZ829" s="13">
        <f t="shared" si="1215"/>
        <v>1.3786945836688088E-3</v>
      </c>
      <c r="BA829" s="13">
        <f t="shared" si="1216"/>
        <v>2.79033440678483E-4</v>
      </c>
      <c r="BB829" s="13">
        <f t="shared" si="1217"/>
        <v>4.2355099130992156E-5</v>
      </c>
      <c r="BC829" s="13">
        <f t="shared" si="1218"/>
        <v>5.1433388572612311E-6</v>
      </c>
      <c r="BD829" s="13">
        <f t="shared" si="1219"/>
        <v>4.7957948296787602E-6</v>
      </c>
      <c r="BE829" s="13">
        <f t="shared" si="1220"/>
        <v>9.9160749307771893E-6</v>
      </c>
      <c r="BF829" s="13">
        <f t="shared" si="1221"/>
        <v>1.0251537599594753E-5</v>
      </c>
      <c r="BG829" s="13">
        <f t="shared" si="1222"/>
        <v>7.0655660221443432E-6</v>
      </c>
      <c r="BH829" s="13">
        <f t="shared" si="1223"/>
        <v>3.6522977208258554E-6</v>
      </c>
      <c r="BI829" s="13">
        <f t="shared" si="1224"/>
        <v>1.5103422542219903E-6</v>
      </c>
      <c r="BJ829" s="14">
        <f t="shared" si="1225"/>
        <v>0.71070121632813166</v>
      </c>
      <c r="BK829" s="14">
        <f t="shared" si="1226"/>
        <v>0.19123699747689379</v>
      </c>
      <c r="BL829" s="14">
        <f t="shared" si="1227"/>
        <v>9.4623673601826344E-2</v>
      </c>
      <c r="BM829" s="14">
        <f t="shared" si="1228"/>
        <v>0.49478166302472565</v>
      </c>
      <c r="BN829" s="14">
        <f t="shared" si="1229"/>
        <v>0.49981042443825285</v>
      </c>
    </row>
    <row r="830" spans="1:66" x14ac:dyDescent="0.25">
      <c r="A830" t="s">
        <v>346</v>
      </c>
      <c r="B830" t="s">
        <v>240</v>
      </c>
      <c r="C830" t="s">
        <v>236</v>
      </c>
      <c r="D830" s="11">
        <v>44450</v>
      </c>
      <c r="E830" s="10">
        <f>VLOOKUP(A830,home!$A$2:$E$405,3,FALSE)</f>
        <v>1.4510000000000001</v>
      </c>
      <c r="F830" s="10">
        <f>VLOOKUP(B830,home!$B$2:$E$405,3,FALSE)</f>
        <v>0.68920000000000003</v>
      </c>
      <c r="G830" s="10">
        <f>VLOOKUP(C830,away!$B$2:$E$405,4,FALSE)</f>
        <v>0.68920000000000003</v>
      </c>
      <c r="H830" s="10">
        <f>VLOOKUP(A830,away!$A$2:$E$405,3,FALSE)</f>
        <v>1.0980000000000001</v>
      </c>
      <c r="I830" s="10">
        <f>VLOOKUP(C830,away!$B$2:$E$405,3,FALSE)</f>
        <v>0.68310000000000004</v>
      </c>
      <c r="J830" s="10">
        <f>VLOOKUP(B830,home!$B$2:$E$405,4,FALSE)</f>
        <v>0.91069999999999995</v>
      </c>
      <c r="K830" s="12">
        <f t="shared" si="1174"/>
        <v>0.68922012464000015</v>
      </c>
      <c r="L830" s="12">
        <f t="shared" si="1175"/>
        <v>0.68306488866000015</v>
      </c>
      <c r="M830" s="13">
        <f t="shared" si="1176"/>
        <v>0.25352698464813611</v>
      </c>
      <c r="N830" s="13">
        <f t="shared" si="1177"/>
        <v>0.17473589995879174</v>
      </c>
      <c r="O830" s="13">
        <f t="shared" si="1178"/>
        <v>0.17317538154098466</v>
      </c>
      <c r="P830" s="13">
        <f t="shared" si="1179"/>
        <v>0.119355958050257</v>
      </c>
      <c r="Q830" s="13">
        <f t="shared" si="1180"/>
        <v>6.0215749374340523E-2</v>
      </c>
      <c r="R830" s="13">
        <f t="shared" si="1181"/>
        <v>5.9145011355472871E-2</v>
      </c>
      <c r="S830" s="13">
        <f t="shared" si="1182"/>
        <v>1.4047661180787296E-2</v>
      </c>
      <c r="T830" s="13">
        <f t="shared" si="1183"/>
        <v>4.113126414196238E-2</v>
      </c>
      <c r="U830" s="13">
        <f t="shared" si="1184"/>
        <v>4.0763932098253228E-2</v>
      </c>
      <c r="V830" s="13">
        <f t="shared" si="1185"/>
        <v>7.3482077522582078E-4</v>
      </c>
      <c r="W830" s="13">
        <f t="shared" si="1186"/>
        <v>1.3833968763024663E-2</v>
      </c>
      <c r="X830" s="13">
        <f t="shared" si="1187"/>
        <v>9.449498332841361E-3</v>
      </c>
      <c r="Y830" s="13">
        <f t="shared" si="1188"/>
        <v>3.2273102633075712E-3</v>
      </c>
      <c r="Z830" s="13">
        <f t="shared" si="1189"/>
        <v>1.3466626865440177E-2</v>
      </c>
      <c r="AA830" s="13">
        <f t="shared" si="1190"/>
        <v>9.2814702466790522E-3</v>
      </c>
      <c r="AB830" s="13">
        <f t="shared" si="1191"/>
        <v>3.1984880401292942E-3</v>
      </c>
      <c r="AC830" s="13">
        <f t="shared" si="1192"/>
        <v>2.1621277746832923E-5</v>
      </c>
      <c r="AD830" s="13">
        <f t="shared" si="1193"/>
        <v>2.3836624187794312E-3</v>
      </c>
      <c r="AE830" s="13">
        <f t="shared" si="1194"/>
        <v>1.628196104686599E-3</v>
      </c>
      <c r="AF830" s="13">
        <f t="shared" si="1195"/>
        <v>5.5608179548219882E-4</v>
      </c>
      <c r="AG830" s="13">
        <f t="shared" si="1196"/>
        <v>1.2661331657230041E-4</v>
      </c>
      <c r="AH830" s="13">
        <f t="shared" si="1197"/>
        <v>2.2996449951169142E-3</v>
      </c>
      <c r="AI830" s="13">
        <f t="shared" si="1198"/>
        <v>1.5849616101622319E-3</v>
      </c>
      <c r="AJ830" s="13">
        <f t="shared" si="1199"/>
        <v>5.4619371925281447E-4</v>
      </c>
      <c r="AK830" s="13">
        <f t="shared" si="1200"/>
        <v>1.2548256775367003E-4</v>
      </c>
      <c r="AL830" s="13">
        <f t="shared" si="1201"/>
        <v>4.0715639375832726E-7</v>
      </c>
      <c r="AM830" s="13">
        <f t="shared" si="1202"/>
        <v>3.2857362187416883E-4</v>
      </c>
      <c r="AN830" s="13">
        <f t="shared" si="1203"/>
        <v>2.2443710444209212E-4</v>
      </c>
      <c r="AO830" s="13">
        <f t="shared" si="1204"/>
        <v>7.6652552878455241E-5</v>
      </c>
      <c r="AP830" s="13">
        <f t="shared" si="1205"/>
        <v>1.7452889165808939E-5</v>
      </c>
      <c r="AQ830" s="13">
        <f t="shared" si="1206"/>
        <v>2.9803639487096505E-6</v>
      </c>
      <c r="AR830" s="13">
        <f t="shared" si="1207"/>
        <v>3.1416135050941243E-4</v>
      </c>
      <c r="AS830" s="13">
        <f t="shared" si="1208"/>
        <v>2.1652632515516796E-4</v>
      </c>
      <c r="AT830" s="13">
        <f t="shared" si="1209"/>
        <v>7.4617150405643026E-5</v>
      </c>
      <c r="AU830" s="13">
        <f t="shared" si="1210"/>
        <v>1.714254723428631E-5</v>
      </c>
      <c r="AV830" s="13">
        <f t="shared" si="1211"/>
        <v>2.953747135365475E-6</v>
      </c>
      <c r="AW830" s="13">
        <f t="shared" si="1212"/>
        <v>5.3244980258499427E-9</v>
      </c>
      <c r="AX830" s="13">
        <f t="shared" si="1213"/>
        <v>3.7743258770255137E-5</v>
      </c>
      <c r="AY830" s="13">
        <f t="shared" si="1214"/>
        <v>2.5781094849569899E-5</v>
      </c>
      <c r="AZ830" s="13">
        <f t="shared" si="1215"/>
        <v>8.805080341477184E-6</v>
      </c>
      <c r="BA830" s="13">
        <f t="shared" si="1216"/>
        <v>2.0048137410311569E-6</v>
      </c>
      <c r="BB830" s="13">
        <f t="shared" si="1217"/>
        <v>3.4235446870037126E-7</v>
      </c>
      <c r="BC830" s="13">
        <f t="shared" si="1218"/>
        <v>4.6770063409014527E-8</v>
      </c>
      <c r="BD830" s="13">
        <f t="shared" si="1219"/>
        <v>3.5765431317831176E-5</v>
      </c>
      <c r="BE830" s="13">
        <f t="shared" si="1220"/>
        <v>2.4650255030678965E-5</v>
      </c>
      <c r="BF830" s="13">
        <f t="shared" si="1221"/>
        <v>8.4947259223261737E-6</v>
      </c>
      <c r="BG830" s="13">
        <f t="shared" si="1222"/>
        <v>1.951578686322762E-6</v>
      </c>
      <c r="BH830" s="13">
        <f t="shared" si="1223"/>
        <v>3.3626682635803543E-7</v>
      </c>
      <c r="BI830" s="13">
        <f t="shared" si="1224"/>
        <v>4.6352372794956498E-8</v>
      </c>
      <c r="BJ830" s="14">
        <f t="shared" si="1225"/>
        <v>0.30801306437433251</v>
      </c>
      <c r="BK830" s="14">
        <f t="shared" si="1226"/>
        <v>0.38771323418339643</v>
      </c>
      <c r="BL830" s="14">
        <f t="shared" si="1227"/>
        <v>0.29081721190440102</v>
      </c>
      <c r="BM830" s="14">
        <f t="shared" si="1228"/>
        <v>0.15982937662923544</v>
      </c>
      <c r="BN830" s="14">
        <f t="shared" si="1229"/>
        <v>0.84015498492798291</v>
      </c>
    </row>
    <row r="831" spans="1:66" x14ac:dyDescent="0.25">
      <c r="A831" t="s">
        <v>347</v>
      </c>
      <c r="B831" t="s">
        <v>250</v>
      </c>
      <c r="C831" t="s">
        <v>325</v>
      </c>
      <c r="D831" s="11">
        <v>44450</v>
      </c>
      <c r="E831" s="10">
        <f>VLOOKUP(A831,home!$A$2:$E$405,3,FALSE)</f>
        <v>1.1607000000000001</v>
      </c>
      <c r="F831" s="10">
        <f>VLOOKUP(B831,home!$B$2:$E$405,3,FALSE)</f>
        <v>0</v>
      </c>
      <c r="G831" s="10">
        <f>VLOOKUP(C831,away!$B$2:$E$405,4,FALSE)</f>
        <v>1.5077</v>
      </c>
      <c r="H831" s="10">
        <f>VLOOKUP(A831,away!$A$2:$E$405,3,FALSE)</f>
        <v>0.83930000000000005</v>
      </c>
      <c r="I831" s="10">
        <f>VLOOKUP(C831,away!$B$2:$E$405,3,FALSE)</f>
        <v>1.4893000000000001</v>
      </c>
      <c r="J831" s="10">
        <f>VLOOKUP(B831,home!$B$2:$E$405,4,FALSE)</f>
        <v>1.1915</v>
      </c>
      <c r="K831" s="12">
        <f t="shared" si="1174"/>
        <v>0</v>
      </c>
      <c r="L831" s="12">
        <f t="shared" si="1175"/>
        <v>1.4893386473350001</v>
      </c>
      <c r="M831" s="13">
        <f t="shared" si="1176"/>
        <v>0.22552175564423912</v>
      </c>
      <c r="N831" s="13">
        <f t="shared" si="1177"/>
        <v>0</v>
      </c>
      <c r="O831" s="13">
        <f t="shared" si="1178"/>
        <v>0.33587826649580554</v>
      </c>
      <c r="P831" s="13">
        <f t="shared" si="1179"/>
        <v>0</v>
      </c>
      <c r="Q831" s="13">
        <f t="shared" si="1180"/>
        <v>0</v>
      </c>
      <c r="R831" s="13">
        <f t="shared" si="1181"/>
        <v>0.2501182415460439</v>
      </c>
      <c r="S831" s="13">
        <f t="shared" si="1182"/>
        <v>0</v>
      </c>
      <c r="T831" s="13">
        <f t="shared" si="1183"/>
        <v>0</v>
      </c>
      <c r="U831" s="13">
        <f t="shared" si="1184"/>
        <v>0</v>
      </c>
      <c r="V831" s="13">
        <f t="shared" si="1185"/>
        <v>0</v>
      </c>
      <c r="W831" s="13">
        <f t="shared" si="1186"/>
        <v>0</v>
      </c>
      <c r="X831" s="13">
        <f t="shared" si="1187"/>
        <v>0</v>
      </c>
      <c r="Y831" s="13">
        <f t="shared" si="1188"/>
        <v>0</v>
      </c>
      <c r="Z831" s="13">
        <f t="shared" si="1189"/>
        <v>0.1241702545126646</v>
      </c>
      <c r="AA831" s="13">
        <f t="shared" si="1190"/>
        <v>0</v>
      </c>
      <c r="AB831" s="13">
        <f t="shared" si="1191"/>
        <v>0</v>
      </c>
      <c r="AC831" s="13">
        <f t="shared" si="1192"/>
        <v>0</v>
      </c>
      <c r="AD831" s="13">
        <f t="shared" si="1193"/>
        <v>0</v>
      </c>
      <c r="AE831" s="13">
        <f t="shared" si="1194"/>
        <v>0</v>
      </c>
      <c r="AF831" s="13">
        <f t="shared" si="1195"/>
        <v>0</v>
      </c>
      <c r="AG831" s="13">
        <f t="shared" si="1196"/>
        <v>0</v>
      </c>
      <c r="AH831" s="13">
        <f t="shared" si="1197"/>
        <v>4.6232889723783671E-2</v>
      </c>
      <c r="AI831" s="13">
        <f t="shared" si="1198"/>
        <v>0</v>
      </c>
      <c r="AJ831" s="13">
        <f t="shared" si="1199"/>
        <v>0</v>
      </c>
      <c r="AK831" s="13">
        <f t="shared" si="1200"/>
        <v>0</v>
      </c>
      <c r="AL831" s="13">
        <f t="shared" si="1201"/>
        <v>0</v>
      </c>
      <c r="AM831" s="13">
        <f t="shared" si="1202"/>
        <v>0</v>
      </c>
      <c r="AN831" s="13">
        <f t="shared" si="1203"/>
        <v>0</v>
      </c>
      <c r="AO831" s="13">
        <f t="shared" si="1204"/>
        <v>0</v>
      </c>
      <c r="AP831" s="13">
        <f t="shared" si="1205"/>
        <v>0</v>
      </c>
      <c r="AQ831" s="13">
        <f t="shared" si="1206"/>
        <v>0</v>
      </c>
      <c r="AR831" s="13">
        <f t="shared" si="1207"/>
        <v>1.3771285888721634E-2</v>
      </c>
      <c r="AS831" s="13">
        <f t="shared" si="1208"/>
        <v>0</v>
      </c>
      <c r="AT831" s="13">
        <f t="shared" si="1209"/>
        <v>0</v>
      </c>
      <c r="AU831" s="13">
        <f t="shared" si="1210"/>
        <v>0</v>
      </c>
      <c r="AV831" s="13">
        <f t="shared" si="1211"/>
        <v>0</v>
      </c>
      <c r="AW831" s="13">
        <f t="shared" si="1212"/>
        <v>0</v>
      </c>
      <c r="AX831" s="13">
        <f t="shared" si="1213"/>
        <v>0</v>
      </c>
      <c r="AY831" s="13">
        <f t="shared" si="1214"/>
        <v>0</v>
      </c>
      <c r="AZ831" s="13">
        <f t="shared" si="1215"/>
        <v>0</v>
      </c>
      <c r="BA831" s="13">
        <f t="shared" si="1216"/>
        <v>0</v>
      </c>
      <c r="BB831" s="13">
        <f t="shared" si="1217"/>
        <v>0</v>
      </c>
      <c r="BC831" s="13">
        <f t="shared" si="1218"/>
        <v>0</v>
      </c>
      <c r="BD831" s="13">
        <f t="shared" si="1219"/>
        <v>3.4183513829287066E-3</v>
      </c>
      <c r="BE831" s="13">
        <f t="shared" si="1220"/>
        <v>0</v>
      </c>
      <c r="BF831" s="13">
        <f t="shared" si="1221"/>
        <v>0</v>
      </c>
      <c r="BG831" s="13">
        <f t="shared" si="1222"/>
        <v>0</v>
      </c>
      <c r="BH831" s="13">
        <f t="shared" si="1223"/>
        <v>0</v>
      </c>
      <c r="BI831" s="13">
        <f t="shared" si="1224"/>
        <v>0</v>
      </c>
      <c r="BJ831" s="14">
        <f t="shared" si="1225"/>
        <v>0</v>
      </c>
      <c r="BK831" s="14">
        <f t="shared" si="1226"/>
        <v>0.22552175564423912</v>
      </c>
      <c r="BL831" s="14">
        <f t="shared" si="1227"/>
        <v>0.64941903503728349</v>
      </c>
      <c r="BM831" s="14">
        <f t="shared" si="1228"/>
        <v>0.1875927815080986</v>
      </c>
      <c r="BN831" s="14">
        <f t="shared" si="1229"/>
        <v>0.81151826368608859</v>
      </c>
    </row>
    <row r="832" spans="1:66" x14ac:dyDescent="0.25">
      <c r="A832" t="s">
        <v>347</v>
      </c>
      <c r="B832" t="s">
        <v>251</v>
      </c>
      <c r="C832" t="s">
        <v>247</v>
      </c>
      <c r="D832" s="11">
        <v>44450</v>
      </c>
      <c r="E832" s="10">
        <f>VLOOKUP(A832,home!$A$2:$E$405,3,FALSE)</f>
        <v>1.1607000000000001</v>
      </c>
      <c r="F832" s="10">
        <f>VLOOKUP(B832,home!$B$2:$E$405,3,FALSE)</f>
        <v>0.57440000000000002</v>
      </c>
      <c r="G832" s="10">
        <f>VLOOKUP(C832,away!$B$2:$E$405,4,FALSE)</f>
        <v>0.28720000000000001</v>
      </c>
      <c r="H832" s="10">
        <f>VLOOKUP(A832,away!$A$2:$E$405,3,FALSE)</f>
        <v>0.83930000000000005</v>
      </c>
      <c r="I832" s="10">
        <f>VLOOKUP(C832,away!$B$2:$E$405,3,FALSE)</f>
        <v>1.5886</v>
      </c>
      <c r="J832" s="10">
        <f>VLOOKUP(B832,home!$B$2:$E$405,4,FALSE)</f>
        <v>1.1915</v>
      </c>
      <c r="K832" s="12">
        <f t="shared" si="1174"/>
        <v>0.19147798617600004</v>
      </c>
      <c r="L832" s="12">
        <f t="shared" si="1175"/>
        <v>1.5886412241700003</v>
      </c>
      <c r="M832" s="13">
        <f t="shared" si="1176"/>
        <v>0.16861804505493047</v>
      </c>
      <c r="N832" s="13">
        <f t="shared" si="1177"/>
        <v>3.2286643700052131E-2</v>
      </c>
      <c r="O832" s="13">
        <f t="shared" si="1178"/>
        <v>0.26787357751321705</v>
      </c>
      <c r="P832" s="13">
        <f t="shared" si="1179"/>
        <v>5.129189317199144E-2</v>
      </c>
      <c r="Q832" s="13">
        <f t="shared" si="1180"/>
        <v>3.0910907580340096E-3</v>
      </c>
      <c r="R832" s="13">
        <f t="shared" si="1181"/>
        <v>0.21277750405169737</v>
      </c>
      <c r="S832" s="13">
        <f t="shared" si="1182"/>
        <v>3.9006179681272128E-3</v>
      </c>
      <c r="T832" s="13">
        <f t="shared" si="1183"/>
        <v>4.9106342058637233E-3</v>
      </c>
      <c r="U832" s="13">
        <f t="shared" si="1184"/>
        <v>4.0742207979374695E-2</v>
      </c>
      <c r="V832" s="13">
        <f t="shared" si="1185"/>
        <v>1.3183647631331163E-4</v>
      </c>
      <c r="W832" s="13">
        <f t="shared" si="1186"/>
        <v>1.9729194447853259E-4</v>
      </c>
      <c r="X832" s="13">
        <f t="shared" si="1187"/>
        <v>3.1342611619525573E-4</v>
      </c>
      <c r="Y832" s="13">
        <f t="shared" si="1188"/>
        <v>2.4896082445963999E-4</v>
      </c>
      <c r="Z832" s="13">
        <f t="shared" si="1189"/>
        <v>0.11267570483750852</v>
      </c>
      <c r="AA832" s="13">
        <f t="shared" si="1190"/>
        <v>2.1574917053247517E-2</v>
      </c>
      <c r="AB832" s="13">
        <f t="shared" si="1191"/>
        <v>2.065560834635037E-3</v>
      </c>
      <c r="AC832" s="13">
        <f t="shared" si="1192"/>
        <v>2.5064571443966999E-6</v>
      </c>
      <c r="AD832" s="13">
        <f t="shared" si="1193"/>
        <v>9.4442660543741542E-6</v>
      </c>
      <c r="AE832" s="13">
        <f t="shared" si="1194"/>
        <v>1.5003550386008135E-5</v>
      </c>
      <c r="AF832" s="13">
        <f t="shared" si="1195"/>
        <v>1.1917629326062126E-5</v>
      </c>
      <c r="AG832" s="13">
        <f t="shared" si="1196"/>
        <v>6.3109457472532087E-6</v>
      </c>
      <c r="AH832" s="13">
        <f t="shared" si="1197"/>
        <v>4.4750317416819313E-2</v>
      </c>
      <c r="AI832" s="13">
        <f t="shared" si="1198"/>
        <v>8.5687006597093412E-3</v>
      </c>
      <c r="AJ832" s="13">
        <f t="shared" si="1199"/>
        <v>8.2035877323305374E-4</v>
      </c>
      <c r="AK832" s="13">
        <f t="shared" si="1200"/>
        <v>5.2360215280159693E-5</v>
      </c>
      <c r="AL832" s="13">
        <f t="shared" si="1201"/>
        <v>3.0497550140304154E-8</v>
      </c>
      <c r="AM832" s="13">
        <f t="shared" si="1202"/>
        <v>3.6167380900038411E-7</v>
      </c>
      <c r="AN832" s="13">
        <f t="shared" si="1203"/>
        <v>5.7456992268059714E-7</v>
      </c>
      <c r="AO832" s="13">
        <f t="shared" si="1204"/>
        <v>4.5639273266928328E-7</v>
      </c>
      <c r="AP832" s="13">
        <f t="shared" si="1205"/>
        <v>2.4168143651000717E-7</v>
      </c>
      <c r="AQ832" s="13">
        <f t="shared" si="1206"/>
        <v>9.5986273289105561E-8</v>
      </c>
      <c r="AR832" s="13">
        <f t="shared" si="1207"/>
        <v>1.4218439808610374E-2</v>
      </c>
      <c r="AS832" s="13">
        <f t="shared" si="1208"/>
        <v>2.7225182211173858E-3</v>
      </c>
      <c r="AT832" s="13">
        <f t="shared" si="1209"/>
        <v>2.6065115315351145E-4</v>
      </c>
      <c r="AU832" s="13">
        <f t="shared" si="1210"/>
        <v>1.6636319300095517E-5</v>
      </c>
      <c r="AV832" s="13">
        <f t="shared" si="1211"/>
        <v>7.9637222924080275E-7</v>
      </c>
      <c r="AW832" s="13">
        <f t="shared" si="1212"/>
        <v>2.5769567665560703E-10</v>
      </c>
      <c r="AX832" s="13">
        <f t="shared" si="1213"/>
        <v>1.1542095433332808E-8</v>
      </c>
      <c r="AY832" s="13">
        <f t="shared" si="1214"/>
        <v>1.8336248618696802E-8</v>
      </c>
      <c r="AZ832" s="13">
        <f t="shared" si="1215"/>
        <v>1.4564860226145988E-8</v>
      </c>
      <c r="BA832" s="13">
        <f t="shared" si="1216"/>
        <v>7.7127791265098334E-9</v>
      </c>
      <c r="BB832" s="13">
        <f t="shared" si="1217"/>
        <v>3.0632097183228535E-9</v>
      </c>
      <c r="BC832" s="13">
        <f t="shared" si="1218"/>
        <v>9.7326824736117137E-10</v>
      </c>
      <c r="BD832" s="13">
        <f t="shared" si="1219"/>
        <v>3.7646666038897094E-3</v>
      </c>
      <c r="BE832" s="13">
        <f t="shared" si="1220"/>
        <v>7.2085077993684274E-4</v>
      </c>
      <c r="BF832" s="13">
        <f t="shared" si="1221"/>
        <v>6.9013527837852797E-5</v>
      </c>
      <c r="BG832" s="13">
        <f t="shared" si="1222"/>
        <v>4.4048571097644584E-6</v>
      </c>
      <c r="BH832" s="13">
        <f t="shared" si="1223"/>
        <v>2.1085829219268355E-7</v>
      </c>
      <c r="BI832" s="13">
        <f t="shared" si="1224"/>
        <v>8.0749442315131262E-9</v>
      </c>
      <c r="BJ832" s="14">
        <f t="shared" si="1225"/>
        <v>4.1092510437232513E-2</v>
      </c>
      <c r="BK832" s="14">
        <f t="shared" si="1226"/>
        <v>0.2239449479623056</v>
      </c>
      <c r="BL832" s="14">
        <f t="shared" si="1227"/>
        <v>0.6210037010736349</v>
      </c>
      <c r="BM832" s="14">
        <f t="shared" si="1228"/>
        <v>0.26277809198220597</v>
      </c>
      <c r="BN832" s="14">
        <f t="shared" si="1229"/>
        <v>0.7359387542499225</v>
      </c>
    </row>
    <row r="833" spans="1:66" x14ac:dyDescent="0.25">
      <c r="A833" t="s">
        <v>348</v>
      </c>
      <c r="B833" t="s">
        <v>267</v>
      </c>
      <c r="C833" t="s">
        <v>326</v>
      </c>
      <c r="D833" s="11">
        <v>44450</v>
      </c>
      <c r="E833" s="10">
        <f>VLOOKUP(A833,home!$A$2:$E$405,3,FALSE)</f>
        <v>1.2707999999999999</v>
      </c>
      <c r="F833" s="10">
        <f>VLOOKUP(B833,home!$B$2:$E$405,3,FALSE)</f>
        <v>1.5738000000000001</v>
      </c>
      <c r="G833" s="10">
        <f>VLOOKUP(C833,away!$B$2:$E$405,4,FALSE)</f>
        <v>1.0491999999999999</v>
      </c>
      <c r="H833" s="10">
        <f>VLOOKUP(A833,away!$A$2:$E$405,3,FALSE)</f>
        <v>1.2917000000000001</v>
      </c>
      <c r="I833" s="10">
        <f>VLOOKUP(C833,away!$B$2:$E$405,3,FALSE)</f>
        <v>1.0322</v>
      </c>
      <c r="J833" s="10">
        <f>VLOOKUP(B833,home!$B$2:$E$405,4,FALSE)</f>
        <v>0.7742</v>
      </c>
      <c r="K833" s="12">
        <f t="shared" si="1174"/>
        <v>2.0983843039679999</v>
      </c>
      <c r="L833" s="12">
        <f t="shared" si="1175"/>
        <v>1.0322352393080001</v>
      </c>
      <c r="M833" s="13">
        <f t="shared" si="1176"/>
        <v>4.3690720573874714E-2</v>
      </c>
      <c r="N833" s="13">
        <f t="shared" si="1177"/>
        <v>9.1679922281270462E-2</v>
      </c>
      <c r="O833" s="13">
        <f t="shared" si="1178"/>
        <v>4.5099101407112527E-2</v>
      </c>
      <c r="P833" s="13">
        <f t="shared" si="1179"/>
        <v>9.4635246515746063E-2</v>
      </c>
      <c r="Q833" s="13">
        <f t="shared" si="1180"/>
        <v>9.618985495201203E-2</v>
      </c>
      <c r="R833" s="13">
        <f t="shared" si="1181"/>
        <v>2.3276440866773277E-2</v>
      </c>
      <c r="S833" s="13">
        <f t="shared" si="1182"/>
        <v>5.124560642089325E-2</v>
      </c>
      <c r="T833" s="13">
        <f t="shared" si="1183"/>
        <v>9.9290557945391961E-2</v>
      </c>
      <c r="U833" s="13">
        <f t="shared" si="1184"/>
        <v>4.8842918167076352E-2</v>
      </c>
      <c r="V833" s="13">
        <f t="shared" si="1185"/>
        <v>1.2333258597885893E-2</v>
      </c>
      <c r="W833" s="13">
        <f t="shared" si="1186"/>
        <v>6.7281093944086892E-2</v>
      </c>
      <c r="X833" s="13">
        <f t="shared" si="1187"/>
        <v>6.9449916108278567E-2</v>
      </c>
      <c r="Y833" s="13">
        <f t="shared" si="1188"/>
        <v>3.5844325386974719E-2</v>
      </c>
      <c r="Z833" s="13">
        <f t="shared" si="1189"/>
        <v>8.0089208361174107E-3</v>
      </c>
      <c r="AA833" s="13">
        <f t="shared" si="1190"/>
        <v>1.6805793774231047E-2</v>
      </c>
      <c r="AB833" s="13">
        <f t="shared" si="1191"/>
        <v>1.7632506935784782E-2</v>
      </c>
      <c r="AC833" s="13">
        <f t="shared" si="1192"/>
        <v>1.6696350970280332E-3</v>
      </c>
      <c r="AD833" s="13">
        <f t="shared" si="1193"/>
        <v>3.5295397871517094E-2</v>
      </c>
      <c r="AE833" s="13">
        <f t="shared" si="1194"/>
        <v>3.6433153468376521E-2</v>
      </c>
      <c r="AF833" s="13">
        <f t="shared" si="1195"/>
        <v>1.8803792444587363E-2</v>
      </c>
      <c r="AG833" s="13">
        <f t="shared" si="1196"/>
        <v>6.4699790646455353E-3</v>
      </c>
      <c r="AH833" s="13">
        <f t="shared" si="1197"/>
        <v>2.0667725789671205E-3</v>
      </c>
      <c r="AI833" s="13">
        <f t="shared" si="1198"/>
        <v>4.3368831395760692E-3</v>
      </c>
      <c r="AJ833" s="13">
        <f t="shared" si="1199"/>
        <v>4.5502237541149423E-3</v>
      </c>
      <c r="AK833" s="13">
        <f t="shared" si="1200"/>
        <v>3.1827060350590481E-3</v>
      </c>
      <c r="AL833" s="13">
        <f t="shared" si="1201"/>
        <v>1.4465893619806399E-4</v>
      </c>
      <c r="AM833" s="13">
        <f t="shared" si="1202"/>
        <v>1.4812661779179403E-2</v>
      </c>
      <c r="AN833" s="13">
        <f t="shared" si="1203"/>
        <v>1.5290151476419718E-2</v>
      </c>
      <c r="AO833" s="13">
        <f t="shared" si="1204"/>
        <v>7.8915165841588371E-3</v>
      </c>
      <c r="AP833" s="13">
        <f t="shared" si="1205"/>
        <v>2.7153005032507505E-3</v>
      </c>
      <c r="AQ833" s="13">
        <f t="shared" si="1206"/>
        <v>7.0070721619154271E-4</v>
      </c>
      <c r="AR833" s="13">
        <f t="shared" si="1207"/>
        <v>4.2667909752906779E-4</v>
      </c>
      <c r="AS833" s="13">
        <f t="shared" si="1208"/>
        <v>8.9533672108622734E-4</v>
      </c>
      <c r="AT833" s="13">
        <f t="shared" si="1209"/>
        <v>9.3938026114675729E-4</v>
      </c>
      <c r="AU833" s="13">
        <f t="shared" si="1210"/>
        <v>6.5706026514923883E-4</v>
      </c>
      <c r="AV833" s="13">
        <f t="shared" si="1211"/>
        <v>3.446912367875537E-4</v>
      </c>
      <c r="AW833" s="13">
        <f t="shared" si="1212"/>
        <v>8.7037513712512159E-6</v>
      </c>
      <c r="AX833" s="13">
        <f t="shared" si="1213"/>
        <v>5.1804428295694639E-3</v>
      </c>
      <c r="AY833" s="13">
        <f t="shared" si="1214"/>
        <v>5.3474356439020482E-3</v>
      </c>
      <c r="AZ833" s="13">
        <f t="shared" si="1215"/>
        <v>2.7599057557836796E-3</v>
      </c>
      <c r="BA833" s="13">
        <f t="shared" si="1216"/>
        <v>9.4962399276296474E-4</v>
      </c>
      <c r="BB833" s="13">
        <f t="shared" si="1217"/>
        <v>2.4505883735557429E-4</v>
      </c>
      <c r="BC833" s="13">
        <f t="shared" si="1218"/>
        <v>5.0591673524454325E-5</v>
      </c>
      <c r="BD833" s="13">
        <f t="shared" si="1219"/>
        <v>7.3405533390939767E-5</v>
      </c>
      <c r="BE833" s="13">
        <f t="shared" si="1220"/>
        <v>1.5403301909194692E-4</v>
      </c>
      <c r="BF833" s="13">
        <f t="shared" si="1221"/>
        <v>1.6161023477767234E-4</v>
      </c>
      <c r="BG833" s="13">
        <f t="shared" si="1222"/>
        <v>1.1304012667268368E-4</v>
      </c>
      <c r="BH833" s="13">
        <f t="shared" si="1223"/>
        <v>5.9300406882128479E-5</v>
      </c>
      <c r="BI833" s="13">
        <f t="shared" si="1224"/>
        <v>2.4887008604074868E-5</v>
      </c>
      <c r="BJ833" s="14">
        <f t="shared" si="1225"/>
        <v>0.61268138975923969</v>
      </c>
      <c r="BK833" s="14">
        <f t="shared" si="1226"/>
        <v>0.20906656178552804</v>
      </c>
      <c r="BL833" s="14">
        <f t="shared" si="1227"/>
        <v>0.16964277056981342</v>
      </c>
      <c r="BM833" s="14">
        <f t="shared" si="1228"/>
        <v>0.59948962446137888</v>
      </c>
      <c r="BN833" s="14">
        <f t="shared" si="1229"/>
        <v>0.39457128659678908</v>
      </c>
    </row>
    <row r="834" spans="1:66" x14ac:dyDescent="0.25">
      <c r="A834" t="s">
        <v>348</v>
      </c>
      <c r="B834" t="s">
        <v>273</v>
      </c>
      <c r="C834" t="s">
        <v>260</v>
      </c>
      <c r="D834" s="11">
        <v>44450</v>
      </c>
      <c r="E834" s="10">
        <f>VLOOKUP(A834,home!$A$2:$E$405,3,FALSE)</f>
        <v>1.2707999999999999</v>
      </c>
      <c r="F834" s="10">
        <f>VLOOKUP(B834,home!$B$2:$E$405,3,FALSE)</f>
        <v>1.5738000000000001</v>
      </c>
      <c r="G834" s="10">
        <f>VLOOKUP(C834,away!$B$2:$E$405,4,FALSE)</f>
        <v>1.3115000000000001</v>
      </c>
      <c r="H834" s="10">
        <f>VLOOKUP(A834,away!$A$2:$E$405,3,FALSE)</f>
        <v>1.2917000000000001</v>
      </c>
      <c r="I834" s="10">
        <f>VLOOKUP(C834,away!$B$2:$E$405,3,FALSE)</f>
        <v>0.7742</v>
      </c>
      <c r="J834" s="10">
        <f>VLOOKUP(B834,home!$B$2:$E$405,4,FALSE)</f>
        <v>0.7742</v>
      </c>
      <c r="K834" s="12">
        <f t="shared" si="1174"/>
        <v>2.6229803799600004</v>
      </c>
      <c r="L834" s="12">
        <f t="shared" si="1175"/>
        <v>0.77422643118800005</v>
      </c>
      <c r="M834" s="13">
        <f t="shared" si="1176"/>
        <v>3.3466618114755084E-2</v>
      </c>
      <c r="N834" s="13">
        <f t="shared" si="1177"/>
        <v>8.7782282698616529E-2</v>
      </c>
      <c r="O834" s="13">
        <f t="shared" si="1178"/>
        <v>2.5910740306918503E-2</v>
      </c>
      <c r="P834" s="13">
        <f t="shared" si="1179"/>
        <v>6.7963363455285988E-2</v>
      </c>
      <c r="Q834" s="13">
        <f t="shared" si="1180"/>
        <v>0.11512560261328669</v>
      </c>
      <c r="R834" s="13">
        <f t="shared" si="1181"/>
        <v>1.0030389998632287E-2</v>
      </c>
      <c r="S834" s="13">
        <f t="shared" si="1182"/>
        <v>3.4504672359759778E-2</v>
      </c>
      <c r="T834" s="13">
        <f t="shared" si="1183"/>
        <v>8.9133284449652836E-2</v>
      </c>
      <c r="U834" s="13">
        <f t="shared" si="1184"/>
        <v>2.63095161697595E-2</v>
      </c>
      <c r="V834" s="13">
        <f t="shared" si="1185"/>
        <v>7.7857137801908985E-3</v>
      </c>
      <c r="W834" s="13">
        <f t="shared" si="1186"/>
        <v>0.10065739896190758</v>
      </c>
      <c r="X834" s="13">
        <f t="shared" si="1187"/>
        <v>7.79316187709444E-2</v>
      </c>
      <c r="Y834" s="13">
        <f t="shared" si="1188"/>
        <v>3.016835953886601E-2</v>
      </c>
      <c r="Z834" s="13">
        <f t="shared" si="1189"/>
        <v>2.5885976840216282E-3</v>
      </c>
      <c r="AA834" s="13">
        <f t="shared" si="1190"/>
        <v>6.7898409367986275E-3</v>
      </c>
      <c r="AB834" s="13">
        <f t="shared" si="1191"/>
        <v>8.9048097801360162E-3</v>
      </c>
      <c r="AC834" s="13">
        <f t="shared" si="1192"/>
        <v>9.8819234884210032E-4</v>
      </c>
      <c r="AD834" s="13">
        <f t="shared" si="1193"/>
        <v>6.6005595643722423E-2</v>
      </c>
      <c r="AE834" s="13">
        <f t="shared" si="1194"/>
        <v>5.1103276753677408E-2</v>
      </c>
      <c r="AF834" s="13">
        <f t="shared" si="1195"/>
        <v>1.9782753791506166E-2</v>
      </c>
      <c r="AG834" s="13">
        <f t="shared" si="1196"/>
        <v>5.1054436223562328E-3</v>
      </c>
      <c r="AH834" s="13">
        <f t="shared" si="1197"/>
        <v>5.0104018667039682E-4</v>
      </c>
      <c r="AI834" s="13">
        <f t="shared" si="1198"/>
        <v>1.314218579207947E-3</v>
      </c>
      <c r="AJ834" s="13">
        <f t="shared" si="1199"/>
        <v>1.7235847741206766E-3</v>
      </c>
      <c r="AK834" s="13">
        <f t="shared" si="1200"/>
        <v>1.506976348572108E-3</v>
      </c>
      <c r="AL834" s="13">
        <f t="shared" si="1201"/>
        <v>8.0272079524495407E-5</v>
      </c>
      <c r="AM834" s="13">
        <f t="shared" si="1202"/>
        <v>3.4626276468211439E-2</v>
      </c>
      <c r="AN834" s="13">
        <f t="shared" si="1203"/>
        <v>2.6808578455312367E-2</v>
      </c>
      <c r="AO834" s="13">
        <f t="shared" si="1204"/>
        <v>1.0377955011339998E-2</v>
      </c>
      <c r="AP834" s="13">
        <f t="shared" si="1205"/>
        <v>2.678295690486463E-3</v>
      </c>
      <c r="AQ834" s="13">
        <f t="shared" si="1206"/>
        <v>5.184018285278836E-4</v>
      </c>
      <c r="AR834" s="13">
        <f t="shared" si="1207"/>
        <v>7.7583711121518163E-5</v>
      </c>
      <c r="AS834" s="13">
        <f t="shared" si="1208"/>
        <v>2.0350055207622663E-4</v>
      </c>
      <c r="AT834" s="13">
        <f t="shared" si="1209"/>
        <v>2.6688897770348546E-4</v>
      </c>
      <c r="AU834" s="13">
        <f t="shared" si="1210"/>
        <v>2.3334818404794144E-4</v>
      </c>
      <c r="AV834" s="13">
        <f t="shared" si="1211"/>
        <v>1.5301692711426138E-4</v>
      </c>
      <c r="AW834" s="13">
        <f t="shared" si="1212"/>
        <v>4.5281942486092492E-6</v>
      </c>
      <c r="AX834" s="13">
        <f t="shared" si="1213"/>
        <v>1.5137340634531541E-2</v>
      </c>
      <c r="AY834" s="13">
        <f t="shared" si="1214"/>
        <v>1.171972921715045E-2</v>
      </c>
      <c r="AZ834" s="13">
        <f t="shared" si="1215"/>
        <v>4.5368620631420619E-3</v>
      </c>
      <c r="BA834" s="13">
        <f t="shared" si="1216"/>
        <v>1.1708528413129022E-3</v>
      </c>
      <c r="BB834" s="13">
        <f t="shared" si="1217"/>
        <v>2.2662630419400447E-4</v>
      </c>
      <c r="BC834" s="13">
        <f t="shared" si="1218"/>
        <v>3.5092014941890046E-5</v>
      </c>
      <c r="BD834" s="13">
        <f t="shared" si="1219"/>
        <v>1.0011226629988957E-5</v>
      </c>
      <c r="BE834" s="13">
        <f t="shared" si="1220"/>
        <v>2.6259251029794107E-5</v>
      </c>
      <c r="BF834" s="13">
        <f t="shared" si="1221"/>
        <v>3.4438750121797195E-5</v>
      </c>
      <c r="BG834" s="13">
        <f t="shared" si="1222"/>
        <v>3.0110721959939705E-5</v>
      </c>
      <c r="BH834" s="13">
        <f t="shared" si="1223"/>
        <v>1.9744958231838142E-5</v>
      </c>
      <c r="BI834" s="13">
        <f t="shared" si="1224"/>
        <v>1.035812760904823E-5</v>
      </c>
      <c r="BJ834" s="14">
        <f t="shared" si="1225"/>
        <v>0.75063162737368749</v>
      </c>
      <c r="BK834" s="14">
        <f t="shared" si="1226"/>
        <v>0.15650856135550881</v>
      </c>
      <c r="BL834" s="14">
        <f t="shared" si="1227"/>
        <v>8.4056378468461881E-2</v>
      </c>
      <c r="BM834" s="14">
        <f t="shared" si="1228"/>
        <v>0.64179096667128299</v>
      </c>
      <c r="BN834" s="14">
        <f t="shared" si="1229"/>
        <v>0.34027899718749505</v>
      </c>
    </row>
    <row r="835" spans="1:66" x14ac:dyDescent="0.25">
      <c r="A835" t="s">
        <v>348</v>
      </c>
      <c r="B835" t="s">
        <v>270</v>
      </c>
      <c r="C835" t="s">
        <v>265</v>
      </c>
      <c r="D835" s="11">
        <v>44450</v>
      </c>
      <c r="E835" s="10">
        <f>VLOOKUP(A835,home!$A$2:$E$405,3,FALSE)</f>
        <v>1.2707999999999999</v>
      </c>
      <c r="F835" s="10">
        <f>VLOOKUP(B835,home!$B$2:$E$405,3,FALSE)</f>
        <v>0.78690000000000004</v>
      </c>
      <c r="G835" s="10">
        <f>VLOOKUP(C835,away!$B$2:$E$405,4,FALSE)</f>
        <v>1.1803999999999999</v>
      </c>
      <c r="H835" s="10">
        <f>VLOOKUP(A835,away!$A$2:$E$405,3,FALSE)</f>
        <v>1.2917000000000001</v>
      </c>
      <c r="I835" s="10">
        <f>VLOOKUP(C835,away!$B$2:$E$405,3,FALSE)</f>
        <v>0.3871</v>
      </c>
      <c r="J835" s="10">
        <f>VLOOKUP(B835,home!$B$2:$E$405,4,FALSE)</f>
        <v>1.0322</v>
      </c>
      <c r="K835" s="12">
        <f t="shared" si="1174"/>
        <v>1.1803911706079999</v>
      </c>
      <c r="L835" s="12">
        <f t="shared" si="1175"/>
        <v>0.51611761965400005</v>
      </c>
      <c r="M835" s="13">
        <f t="shared" si="1176"/>
        <v>0.18332242517084282</v>
      </c>
      <c r="N835" s="13">
        <f t="shared" si="1177"/>
        <v>0.21639217204610861</v>
      </c>
      <c r="O835" s="13">
        <f t="shared" si="1178"/>
        <v>9.4615933708373942E-2</v>
      </c>
      <c r="P835" s="13">
        <f t="shared" si="1179"/>
        <v>0.11168381274819643</v>
      </c>
      <c r="Q835" s="13">
        <f t="shared" si="1180"/>
        <v>0.12771370463595699</v>
      </c>
      <c r="R835" s="13">
        <f t="shared" si="1181"/>
        <v>2.441647524345331E-2</v>
      </c>
      <c r="S835" s="13">
        <f t="shared" si="1182"/>
        <v>1.7010022121339008E-2</v>
      </c>
      <c r="T835" s="13">
        <f t="shared" si="1183"/>
        <v>6.5915293233904146E-2</v>
      </c>
      <c r="U835" s="13">
        <f t="shared" si="1184"/>
        <v>2.88209917947411E-2</v>
      </c>
      <c r="V835" s="13">
        <f t="shared" si="1185"/>
        <v>1.1514285849534621E-3</v>
      </c>
      <c r="W835" s="13">
        <f t="shared" si="1186"/>
        <v>5.0250709772640519E-2</v>
      </c>
      <c r="X835" s="13">
        <f t="shared" si="1187"/>
        <v>2.5935276713779223E-2</v>
      </c>
      <c r="Y835" s="13">
        <f t="shared" si="1188"/>
        <v>6.6928266412917738E-3</v>
      </c>
      <c r="Z835" s="13">
        <f t="shared" si="1189"/>
        <v>4.2005910276639814E-3</v>
      </c>
      <c r="AA835" s="13">
        <f t="shared" si="1190"/>
        <v>4.9583405603897479E-3</v>
      </c>
      <c r="AB835" s="13">
        <f t="shared" si="1191"/>
        <v>2.9263907091757915E-3</v>
      </c>
      <c r="AC835" s="13">
        <f t="shared" si="1192"/>
        <v>4.3842131682410599E-5</v>
      </c>
      <c r="AD835" s="13">
        <f t="shared" si="1193"/>
        <v>1.4828873533102506E-2</v>
      </c>
      <c r="AE835" s="13">
        <f t="shared" si="1194"/>
        <v>7.6534429100550668E-3</v>
      </c>
      <c r="AF835" s="13">
        <f t="shared" si="1195"/>
        <v>1.9750383684477022E-3</v>
      </c>
      <c r="AG835" s="13">
        <f t="shared" si="1196"/>
        <v>3.3978403381618264E-4</v>
      </c>
      <c r="AH835" s="13">
        <f t="shared" si="1197"/>
        <v>5.4199976058447088E-4</v>
      </c>
      <c r="AI835" s="13">
        <f t="shared" si="1198"/>
        <v>6.3977173186555917E-4</v>
      </c>
      <c r="AJ835" s="13">
        <f t="shared" si="1199"/>
        <v>3.7759045174934753E-4</v>
      </c>
      <c r="AK835" s="13">
        <f t="shared" si="1200"/>
        <v>1.4856814511693858E-4</v>
      </c>
      <c r="AL835" s="13">
        <f t="shared" si="1201"/>
        <v>1.0683813332137587E-6</v>
      </c>
      <c r="AM835" s="13">
        <f t="shared" si="1202"/>
        <v>3.5007742777073692E-3</v>
      </c>
      <c r="AN835" s="13">
        <f t="shared" si="1203"/>
        <v>1.8068112871562785E-3</v>
      </c>
      <c r="AO835" s="13">
        <f t="shared" si="1204"/>
        <v>4.6626357034553921E-4</v>
      </c>
      <c r="AP835" s="13">
        <f t="shared" si="1205"/>
        <v>8.0215614686038374E-5</v>
      </c>
      <c r="AQ835" s="13">
        <f t="shared" si="1206"/>
        <v>1.035017302771014E-5</v>
      </c>
      <c r="AR835" s="13">
        <f t="shared" si="1207"/>
        <v>5.594712525717901E-5</v>
      </c>
      <c r="AS835" s="13">
        <f t="shared" si="1208"/>
        <v>6.6039492674473926E-5</v>
      </c>
      <c r="AT835" s="13">
        <f t="shared" si="1209"/>
        <v>3.897621703219037E-5</v>
      </c>
      <c r="AU835" s="13">
        <f t="shared" si="1210"/>
        <v>1.533572748283288E-5</v>
      </c>
      <c r="AV835" s="13">
        <f t="shared" si="1211"/>
        <v>4.5255393288965967E-6</v>
      </c>
      <c r="AW835" s="13">
        <f t="shared" si="1212"/>
        <v>1.8080000101084135E-8</v>
      </c>
      <c r="AX835" s="13">
        <f t="shared" si="1213"/>
        <v>6.8871384128289565E-4</v>
      </c>
      <c r="AY835" s="13">
        <f t="shared" si="1214"/>
        <v>3.554573483856909E-4</v>
      </c>
      <c r="AZ835" s="13">
        <f t="shared" si="1215"/>
        <v>9.1728900268672693E-5</v>
      </c>
      <c r="BA835" s="13">
        <f t="shared" si="1216"/>
        <v>1.5780967220048839E-5</v>
      </c>
      <c r="BB835" s="13">
        <f t="shared" si="1217"/>
        <v>2.036208809362352E-6</v>
      </c>
      <c r="BC835" s="13">
        <f t="shared" si="1218"/>
        <v>2.1018464876132054E-7</v>
      </c>
      <c r="BD835" s="13">
        <f t="shared" si="1219"/>
        <v>4.8125495190365688E-6</v>
      </c>
      <c r="BE835" s="13">
        <f t="shared" si="1220"/>
        <v>5.680690960384541E-6</v>
      </c>
      <c r="BF835" s="13">
        <f t="shared" si="1221"/>
        <v>3.3527187262952973E-6</v>
      </c>
      <c r="BG835" s="13">
        <f t="shared" si="1222"/>
        <v>1.3191731940170224E-6</v>
      </c>
      <c r="BH835" s="13">
        <f t="shared" si="1223"/>
        <v>3.8928509768011194E-7</v>
      </c>
      <c r="BI835" s="13">
        <f t="shared" si="1224"/>
        <v>9.1901738430175344E-8</v>
      </c>
      <c r="BJ835" s="14">
        <f t="shared" si="1225"/>
        <v>0.52471546426264126</v>
      </c>
      <c r="BK835" s="14">
        <f t="shared" si="1226"/>
        <v>0.31356805648673308</v>
      </c>
      <c r="BL835" s="14">
        <f t="shared" si="1227"/>
        <v>0.1576425325264616</v>
      </c>
      <c r="BM835" s="14">
        <f t="shared" si="1228"/>
        <v>0.24162668148218203</v>
      </c>
      <c r="BN835" s="14">
        <f t="shared" si="1229"/>
        <v>0.75814452355293216</v>
      </c>
    </row>
    <row r="836" spans="1:66" x14ac:dyDescent="0.25">
      <c r="A836" t="s">
        <v>349</v>
      </c>
      <c r="B836" t="s">
        <v>283</v>
      </c>
      <c r="C836" t="s">
        <v>285</v>
      </c>
      <c r="D836" s="11">
        <v>44450</v>
      </c>
      <c r="E836" s="10">
        <f>VLOOKUP(A836,home!$A$2:$E$405,3,FALSE)</f>
        <v>1.4559</v>
      </c>
      <c r="F836" s="10">
        <f>VLOOKUP(B836,home!$B$2:$E$405,3,FALSE)</f>
        <v>1.8029999999999999</v>
      </c>
      <c r="G836" s="10">
        <f>VLOOKUP(C836,away!$B$2:$E$405,4,FALSE)</f>
        <v>0.76319999999999999</v>
      </c>
      <c r="H836" s="10">
        <f>VLOOKUP(A836,away!$A$2:$E$405,3,FALSE)</f>
        <v>1.0662</v>
      </c>
      <c r="I836" s="10">
        <f>VLOOKUP(C836,away!$B$2:$E$405,3,FALSE)</f>
        <v>1.1463000000000001</v>
      </c>
      <c r="J836" s="10">
        <f>VLOOKUP(B836,home!$B$2:$E$405,4,FALSE)</f>
        <v>1.1724000000000001</v>
      </c>
      <c r="K836" s="12">
        <f t="shared" si="1174"/>
        <v>2.0033906126399996</v>
      </c>
      <c r="L836" s="12">
        <f t="shared" si="1175"/>
        <v>1.4328897643440004</v>
      </c>
      <c r="M836" s="13">
        <f t="shared" si="1176"/>
        <v>3.2184175961694338E-2</v>
      </c>
      <c r="N836" s="13">
        <f t="shared" si="1177"/>
        <v>6.4477475997212361E-2</v>
      </c>
      <c r="O836" s="13">
        <f t="shared" si="1178"/>
        <v>4.6116376309358047E-2</v>
      </c>
      <c r="P836" s="13">
        <f t="shared" si="1179"/>
        <v>9.2389115387141563E-2</v>
      </c>
      <c r="Q836" s="13">
        <f t="shared" si="1180"/>
        <v>6.4586785069768088E-2</v>
      </c>
      <c r="R836" s="13">
        <f t="shared" si="1181"/>
        <v>3.3039841791157654E-2</v>
      </c>
      <c r="S836" s="13">
        <f t="shared" si="1182"/>
        <v>6.6303924109924597E-2</v>
      </c>
      <c r="T836" s="13">
        <f t="shared" si="1183"/>
        <v>9.2545743238356598E-2</v>
      </c>
      <c r="U836" s="13">
        <f t="shared" si="1184"/>
        <v>6.6191708887515979E-2</v>
      </c>
      <c r="V836" s="13">
        <f t="shared" si="1185"/>
        <v>2.1148284184069537E-2</v>
      </c>
      <c r="W836" s="13">
        <f t="shared" si="1186"/>
        <v>4.3130852969790225E-2</v>
      </c>
      <c r="X836" s="13">
        <f t="shared" si="1187"/>
        <v>6.180175774783845E-2</v>
      </c>
      <c r="Y836" s="13">
        <f t="shared" si="1188"/>
        <v>4.4277553047672627E-2</v>
      </c>
      <c r="Z836" s="13">
        <f t="shared" si="1189"/>
        <v>1.5780817039364983E-2</v>
      </c>
      <c r="AA836" s="13">
        <f t="shared" si="1190"/>
        <v>3.1615140716453154E-2</v>
      </c>
      <c r="AB836" s="13">
        <f t="shared" si="1191"/>
        <v>3.1668738064317449E-2</v>
      </c>
      <c r="AC836" s="13">
        <f t="shared" si="1192"/>
        <v>3.7943166349193643E-3</v>
      </c>
      <c r="AD836" s="13">
        <f t="shared" si="1193"/>
        <v>2.1601986488708438E-2</v>
      </c>
      <c r="AE836" s="13">
        <f t="shared" si="1194"/>
        <v>3.0953265329167718E-2</v>
      </c>
      <c r="AF836" s="13">
        <f t="shared" si="1195"/>
        <v>2.2176308531594229E-2</v>
      </c>
      <c r="AG836" s="13">
        <f t="shared" si="1196"/>
        <v>1.0592068501951967E-2</v>
      </c>
      <c r="AH836" s="13">
        <f t="shared" si="1197"/>
        <v>5.6530428021728659E-3</v>
      </c>
      <c r="AI836" s="13">
        <f t="shared" si="1198"/>
        <v>1.1325252882725236E-2</v>
      </c>
      <c r="AJ836" s="13">
        <f t="shared" si="1199"/>
        <v>1.134445265551292E-2</v>
      </c>
      <c r="AK836" s="13">
        <f t="shared" si="1200"/>
        <v>7.5757899851978333E-3</v>
      </c>
      <c r="AL836" s="13">
        <f t="shared" si="1201"/>
        <v>4.3568436590223184E-4</v>
      </c>
      <c r="AM836" s="13">
        <f t="shared" si="1202"/>
        <v>8.6554433891709286E-3</v>
      </c>
      <c r="AN836" s="13">
        <f t="shared" si="1203"/>
        <v>1.2402296238201967E-2</v>
      </c>
      <c r="AO836" s="13">
        <f t="shared" si="1204"/>
        <v>8.8855616670408515E-3</v>
      </c>
      <c r="AP836" s="13">
        <f t="shared" si="1205"/>
        <v>4.2440101210500835E-3</v>
      </c>
      <c r="AQ836" s="13">
        <f t="shared" si="1206"/>
        <v>1.5202996655562509E-3</v>
      </c>
      <c r="AR836" s="13">
        <f t="shared" si="1207"/>
        <v>1.6200374337264054E-3</v>
      </c>
      <c r="AS836" s="13">
        <f t="shared" si="1208"/>
        <v>3.2455677868528754E-3</v>
      </c>
      <c r="AT836" s="13">
        <f t="shared" si="1209"/>
        <v>3.2510700184339159E-3</v>
      </c>
      <c r="AU836" s="13">
        <f t="shared" si="1210"/>
        <v>2.1710543853219527E-3</v>
      </c>
      <c r="AV836" s="13">
        <f t="shared" si="1211"/>
        <v>1.0873674937712258E-3</v>
      </c>
      <c r="AW836" s="13">
        <f t="shared" si="1212"/>
        <v>3.474144595642924E-5</v>
      </c>
      <c r="AX836" s="13">
        <f t="shared" si="1213"/>
        <v>2.8900390056836611E-3</v>
      </c>
      <c r="AY836" s="13">
        <f t="shared" si="1214"/>
        <v>4.14110730979903E-3</v>
      </c>
      <c r="AZ836" s="13">
        <f t="shared" si="1215"/>
        <v>2.9668751386305757E-3</v>
      </c>
      <c r="BA836" s="13">
        <f t="shared" si="1216"/>
        <v>1.4170683394101465E-3</v>
      </c>
      <c r="BB836" s="13">
        <f t="shared" si="1217"/>
        <v>5.0762567972918694E-4</v>
      </c>
      <c r="BC836" s="13">
        <f t="shared" si="1218"/>
        <v>1.4547432812042356E-4</v>
      </c>
      <c r="BD836" s="13">
        <f t="shared" si="1219"/>
        <v>3.868891761067813E-4</v>
      </c>
      <c r="BE836" s="13">
        <f t="shared" si="1220"/>
        <v>7.7509014354434913E-4</v>
      </c>
      <c r="BF836" s="13">
        <f t="shared" si="1221"/>
        <v>7.7640415876326964E-4</v>
      </c>
      <c r="BG836" s="13">
        <f t="shared" si="1222"/>
        <v>5.1848026776033017E-4</v>
      </c>
      <c r="BH836" s="13">
        <f t="shared" si="1223"/>
        <v>2.5967962531752965E-4</v>
      </c>
      <c r="BI836" s="13">
        <f t="shared" si="1224"/>
        <v>1.0404794473100235E-4</v>
      </c>
      <c r="BJ836" s="14">
        <f t="shared" si="1225"/>
        <v>0.50391959780445372</v>
      </c>
      <c r="BK836" s="14">
        <f t="shared" si="1226"/>
        <v>0.22039660795345067</v>
      </c>
      <c r="BL836" s="14">
        <f t="shared" si="1227"/>
        <v>0.25872603252874088</v>
      </c>
      <c r="BM836" s="14">
        <f t="shared" si="1228"/>
        <v>0.66192291894583521</v>
      </c>
      <c r="BN836" s="14">
        <f t="shared" si="1229"/>
        <v>0.33279377051633202</v>
      </c>
    </row>
    <row r="837" spans="1:66" x14ac:dyDescent="0.25">
      <c r="A837" t="s">
        <v>349</v>
      </c>
      <c r="B837" t="s">
        <v>288</v>
      </c>
      <c r="C837" t="s">
        <v>287</v>
      </c>
      <c r="D837" s="11">
        <v>44450</v>
      </c>
      <c r="E837" s="10">
        <f>VLOOKUP(A837,home!$A$2:$E$405,3,FALSE)</f>
        <v>1.4559</v>
      </c>
      <c r="F837" s="10">
        <f>VLOOKUP(B837,home!$B$2:$E$405,3,FALSE)</f>
        <v>0.68689999999999996</v>
      </c>
      <c r="G837" s="10">
        <f>VLOOKUP(C837,away!$B$2:$E$405,4,FALSE)</f>
        <v>1.5454000000000001</v>
      </c>
      <c r="H837" s="10">
        <f>VLOOKUP(A837,away!$A$2:$E$405,3,FALSE)</f>
        <v>1.0662</v>
      </c>
      <c r="I837" s="10">
        <f>VLOOKUP(C837,away!$B$2:$E$405,3,FALSE)</f>
        <v>0.23449999999999999</v>
      </c>
      <c r="J837" s="10">
        <f>VLOOKUP(B837,home!$B$2:$E$405,4,FALSE)</f>
        <v>0.82069999999999999</v>
      </c>
      <c r="K837" s="12">
        <f t="shared" si="1174"/>
        <v>1.545489185034</v>
      </c>
      <c r="L837" s="12">
        <f t="shared" si="1175"/>
        <v>0.20519461473</v>
      </c>
      <c r="M837" s="13">
        <f t="shared" si="1176"/>
        <v>0.17365515748645993</v>
      </c>
      <c r="N837" s="13">
        <f t="shared" si="1177"/>
        <v>0.2683821678206999</v>
      </c>
      <c r="O837" s="13">
        <f t="shared" si="1178"/>
        <v>3.5633103136311621E-2</v>
      </c>
      <c r="P837" s="13">
        <f t="shared" si="1179"/>
        <v>5.5070575526370721E-2</v>
      </c>
      <c r="Q837" s="13">
        <f t="shared" si="1180"/>
        <v>0.2073908689114359</v>
      </c>
      <c r="R837" s="13">
        <f t="shared" si="1181"/>
        <v>3.6558604348449091E-3</v>
      </c>
      <c r="S837" s="13">
        <f t="shared" si="1182"/>
        <v>4.3660786306363667E-3</v>
      </c>
      <c r="T837" s="13">
        <f t="shared" si="1183"/>
        <v>4.2555489444802024E-2</v>
      </c>
      <c r="U837" s="13">
        <f t="shared" si="1184"/>
        <v>5.6500927640465038E-3</v>
      </c>
      <c r="V837" s="13">
        <f t="shared" si="1185"/>
        <v>1.5384414495356723E-4</v>
      </c>
      <c r="W837" s="13">
        <f t="shared" si="1186"/>
        <v>0.10684011499247607</v>
      </c>
      <c r="X837" s="13">
        <f t="shared" si="1187"/>
        <v>2.1923016233590022E-2</v>
      </c>
      <c r="Y837" s="13">
        <f t="shared" si="1188"/>
        <v>2.2492424348855202E-3</v>
      </c>
      <c r="Z837" s="13">
        <f t="shared" si="1189"/>
        <v>2.5005429114488391E-4</v>
      </c>
      <c r="AA837" s="13">
        <f t="shared" si="1190"/>
        <v>3.8645620263576123E-4</v>
      </c>
      <c r="AB837" s="13">
        <f t="shared" si="1191"/>
        <v>2.9863194083143852E-4</v>
      </c>
      <c r="AC837" s="13">
        <f t="shared" si="1192"/>
        <v>3.0492492011848027E-6</v>
      </c>
      <c r="AD837" s="13">
        <f t="shared" si="1193"/>
        <v>4.1280060562165176E-2</v>
      </c>
      <c r="AE837" s="13">
        <f t="shared" si="1194"/>
        <v>8.4704461230845508E-3</v>
      </c>
      <c r="AF837" s="13">
        <f t="shared" si="1195"/>
        <v>8.6904496440877834E-4</v>
      </c>
      <c r="AG837" s="13">
        <f t="shared" si="1196"/>
        <v>5.9441115551635299E-5</v>
      </c>
      <c r="AH837" s="13">
        <f t="shared" si="1197"/>
        <v>1.2827448483264421E-5</v>
      </c>
      <c r="AI837" s="13">
        <f t="shared" si="1198"/>
        <v>1.9824682902465949E-5</v>
      </c>
      <c r="AJ837" s="13">
        <f t="shared" si="1199"/>
        <v>1.5319416511244789E-5</v>
      </c>
      <c r="AK837" s="13">
        <f t="shared" si="1200"/>
        <v>7.8919975130533722E-6</v>
      </c>
      <c r="AL837" s="13">
        <f t="shared" si="1201"/>
        <v>3.8679855148135504E-8</v>
      </c>
      <c r="AM837" s="13">
        <f t="shared" si="1202"/>
        <v>1.2759577431274961E-2</v>
      </c>
      <c r="AN837" s="13">
        <f t="shared" si="1203"/>
        <v>2.618196575128069E-3</v>
      </c>
      <c r="AO837" s="13">
        <f t="shared" si="1204"/>
        <v>2.6861991876040478E-4</v>
      </c>
      <c r="AP837" s="13">
        <f t="shared" si="1205"/>
        <v>1.8373120246281728E-5</v>
      </c>
      <c r="AQ837" s="13">
        <f t="shared" si="1206"/>
        <v>9.4251633258093515E-7</v>
      </c>
      <c r="AR837" s="13">
        <f t="shared" si="1207"/>
        <v>5.2642466989847312E-7</v>
      </c>
      <c r="AS837" s="13">
        <f t="shared" si="1208"/>
        <v>8.1358363406318374E-7</v>
      </c>
      <c r="AT837" s="13">
        <f t="shared" si="1209"/>
        <v>6.2869235378265507E-7</v>
      </c>
      <c r="AU837" s="13">
        <f t="shared" si="1210"/>
        <v>3.2387907782822098E-7</v>
      </c>
      <c r="AV837" s="13">
        <f t="shared" si="1211"/>
        <v>1.2513790301057519E-7</v>
      </c>
      <c r="AW837" s="13">
        <f t="shared" si="1212"/>
        <v>3.4073305508273795E-10</v>
      </c>
      <c r="AX837" s="13">
        <f t="shared" si="1213"/>
        <v>3.286631487606561E-3</v>
      </c>
      <c r="AY837" s="13">
        <f t="shared" si="1214"/>
        <v>6.7439908185891505E-4</v>
      </c>
      <c r="AZ837" s="13">
        <f t="shared" si="1215"/>
        <v>6.9191529888152896E-5</v>
      </c>
      <c r="BA837" s="13">
        <f t="shared" si="1216"/>
        <v>4.7325764393262737E-6</v>
      </c>
      <c r="BB837" s="13">
        <f t="shared" si="1217"/>
        <v>2.4277479978695739E-7</v>
      </c>
      <c r="BC837" s="13">
        <f t="shared" si="1218"/>
        <v>9.963216301687522E-9</v>
      </c>
      <c r="BD837" s="13">
        <f t="shared" si="1219"/>
        <v>1.8003251220697448E-8</v>
      </c>
      <c r="BE837" s="13">
        <f t="shared" si="1220"/>
        <v>2.7823830057038067E-8</v>
      </c>
      <c r="BF837" s="13">
        <f t="shared" si="1221"/>
        <v>2.1500714219688143E-8</v>
      </c>
      <c r="BG837" s="13">
        <f t="shared" si="1222"/>
        <v>1.1076373765678254E-8</v>
      </c>
      <c r="BH837" s="13">
        <f t="shared" si="1223"/>
        <v>4.2796039660625162E-9</v>
      </c>
      <c r="BI837" s="13">
        <f t="shared" si="1224"/>
        <v>1.3228163291556463E-9</v>
      </c>
      <c r="BJ837" s="14">
        <f t="shared" si="1225"/>
        <v>0.71972080957865092</v>
      </c>
      <c r="BK837" s="14">
        <f t="shared" si="1226"/>
        <v>0.23392314279933588</v>
      </c>
      <c r="BL837" s="14">
        <f t="shared" si="1227"/>
        <v>4.5682509748308398E-2</v>
      </c>
      <c r="BM837" s="14">
        <f t="shared" si="1228"/>
        <v>0.25511438436019129</v>
      </c>
      <c r="BN837" s="14">
        <f t="shared" si="1229"/>
        <v>0.74378773331612291</v>
      </c>
    </row>
    <row r="838" spans="1:66" x14ac:dyDescent="0.25">
      <c r="A838" t="s">
        <v>357</v>
      </c>
      <c r="B838" t="s">
        <v>328</v>
      </c>
      <c r="C838" t="s">
        <v>334</v>
      </c>
      <c r="D838" s="11">
        <v>44450</v>
      </c>
      <c r="E838" s="10">
        <f>VLOOKUP(A838,home!$A$2:$E$405,3,FALSE)</f>
        <v>1.9167000000000001</v>
      </c>
      <c r="F838" s="10">
        <f>VLOOKUP(B838,home!$B$2:$E$405,3,FALSE)</f>
        <v>0.86960000000000004</v>
      </c>
      <c r="G838" s="10">
        <f>VLOOKUP(C838,away!$B$2:$E$405,4,FALSE)</f>
        <v>0.52170000000000005</v>
      </c>
      <c r="H838" s="10">
        <f>VLOOKUP(A838,away!$A$2:$E$405,3,FALSE)</f>
        <v>1.5417000000000001</v>
      </c>
      <c r="I838" s="10">
        <f>VLOOKUP(C838,away!$B$2:$E$405,3,FALSE)</f>
        <v>0.32429999999999998</v>
      </c>
      <c r="J838" s="10">
        <f>VLOOKUP(B838,home!$B$2:$E$405,4,FALSE)</f>
        <v>1.7297</v>
      </c>
      <c r="K838" s="12">
        <f t="shared" si="1174"/>
        <v>0.8695499023440002</v>
      </c>
      <c r="L838" s="12">
        <f t="shared" si="1175"/>
        <v>0.86480383430700003</v>
      </c>
      <c r="M838" s="13">
        <f t="shared" si="1176"/>
        <v>0.17651423811580705</v>
      </c>
      <c r="N838" s="13">
        <f t="shared" si="1177"/>
        <v>0.1534879385159256</v>
      </c>
      <c r="O838" s="13">
        <f t="shared" si="1178"/>
        <v>0.15265018993232873</v>
      </c>
      <c r="P838" s="13">
        <f t="shared" si="1179"/>
        <v>0.13273695774844954</v>
      </c>
      <c r="Q838" s="13">
        <f t="shared" si="1180"/>
        <v>6.673271097375251E-2</v>
      </c>
      <c r="R838" s="13">
        <f t="shared" si="1181"/>
        <v>6.6006234780584844E-2</v>
      </c>
      <c r="S838" s="13">
        <f t="shared" si="1182"/>
        <v>2.4954219189890756E-2</v>
      </c>
      <c r="T838" s="13">
        <f t="shared" si="1183"/>
        <v>5.7710704323801987E-2</v>
      </c>
      <c r="U838" s="13">
        <f t="shared" si="1184"/>
        <v>5.7395715007552695E-2</v>
      </c>
      <c r="V838" s="13">
        <f t="shared" si="1185"/>
        <v>2.085036169578898E-3</v>
      </c>
      <c r="W838" s="13">
        <f t="shared" si="1186"/>
        <v>1.9342474103458962E-2</v>
      </c>
      <c r="X838" s="13">
        <f t="shared" si="1187"/>
        <v>1.6727445769655163E-2</v>
      </c>
      <c r="Y838" s="13">
        <f t="shared" si="1188"/>
        <v>7.2329796198800948E-3</v>
      </c>
      <c r="Z838" s="13">
        <f t="shared" si="1189"/>
        <v>1.9027481642139282E-2</v>
      </c>
      <c r="AA838" s="13">
        <f t="shared" si="1190"/>
        <v>1.6545344803774467E-2</v>
      </c>
      <c r="AB838" s="13">
        <f t="shared" si="1191"/>
        <v>7.1935014791849492E-3</v>
      </c>
      <c r="AC838" s="13">
        <f t="shared" si="1192"/>
        <v>9.7995408507714187E-5</v>
      </c>
      <c r="AD838" s="13">
        <f t="shared" si="1193"/>
        <v>4.2048116169385221E-3</v>
      </c>
      <c r="AE838" s="13">
        <f t="shared" si="1194"/>
        <v>3.6363372088670507E-3</v>
      </c>
      <c r="AF838" s="13">
        <f t="shared" si="1195"/>
        <v>1.5723591805307197E-3</v>
      </c>
      <c r="AG838" s="13">
        <f t="shared" si="1196"/>
        <v>4.5326074941025969E-4</v>
      </c>
      <c r="AH838" s="13">
        <f t="shared" si="1197"/>
        <v>4.1137597703320245E-3</v>
      </c>
      <c r="AI838" s="13">
        <f t="shared" si="1198"/>
        <v>3.5771194065588887E-3</v>
      </c>
      <c r="AJ838" s="13">
        <f t="shared" si="1199"/>
        <v>1.5552419153230547E-3</v>
      </c>
      <c r="AK838" s="13">
        <f t="shared" si="1200"/>
        <v>4.5078681853015268E-4</v>
      </c>
      <c r="AL838" s="13">
        <f t="shared" si="1201"/>
        <v>2.9476630412321792E-6</v>
      </c>
      <c r="AM838" s="13">
        <f t="shared" si="1202"/>
        <v>7.3125870617676218E-4</v>
      </c>
      <c r="AN838" s="13">
        <f t="shared" si="1203"/>
        <v>6.3239533297203981E-4</v>
      </c>
      <c r="AO838" s="13">
        <f t="shared" si="1204"/>
        <v>2.7344895437603597E-4</v>
      </c>
      <c r="AP838" s="13">
        <f t="shared" si="1205"/>
        <v>7.8826568077211947E-5</v>
      </c>
      <c r="AQ838" s="13">
        <f t="shared" si="1206"/>
        <v>1.7042379579608661E-5</v>
      </c>
      <c r="AR838" s="13">
        <f t="shared" si="1207"/>
        <v>7.1151904456020413E-4</v>
      </c>
      <c r="AS838" s="13">
        <f t="shared" si="1208"/>
        <v>6.1870131571322177E-4</v>
      </c>
      <c r="AT838" s="13">
        <f t="shared" si="1209"/>
        <v>2.6899583432926823E-4</v>
      </c>
      <c r="AU838" s="13">
        <f t="shared" si="1210"/>
        <v>7.7968433823986008E-5</v>
      </c>
      <c r="AV838" s="13">
        <f t="shared" si="1211"/>
        <v>1.6949361004390416E-5</v>
      </c>
      <c r="AW838" s="13">
        <f t="shared" si="1212"/>
        <v>6.1572594296897821E-8</v>
      </c>
      <c r="AX838" s="13">
        <f t="shared" si="1213"/>
        <v>1.0597765609070055E-4</v>
      </c>
      <c r="AY838" s="13">
        <f t="shared" si="1214"/>
        <v>9.1649883338106426E-5</v>
      </c>
      <c r="AZ838" s="13">
        <f t="shared" si="1215"/>
        <v>3.9629585262291826E-5</v>
      </c>
      <c r="BA838" s="13">
        <f t="shared" si="1216"/>
        <v>1.1423939095608719E-5</v>
      </c>
      <c r="BB838" s="13">
        <f t="shared" si="1217"/>
        <v>2.4698665831930145E-6</v>
      </c>
      <c r="BC838" s="13">
        <f t="shared" si="1218"/>
        <v>4.2719001827440984E-7</v>
      </c>
      <c r="BD838" s="13">
        <f t="shared" si="1219"/>
        <v>1.0255406631968624E-4</v>
      </c>
      <c r="BE838" s="13">
        <f t="shared" si="1220"/>
        <v>8.9175878353263291E-5</v>
      </c>
      <c r="BF838" s="13">
        <f t="shared" si="1221"/>
        <v>3.8771438156760262E-5</v>
      </c>
      <c r="BG838" s="13">
        <f t="shared" si="1222"/>
        <v>1.1237900087649111E-5</v>
      </c>
      <c r="BH838" s="13">
        <f t="shared" si="1223"/>
        <v>2.4429787309417286E-6</v>
      </c>
      <c r="BI838" s="13">
        <f t="shared" si="1224"/>
        <v>4.2485838338377E-7</v>
      </c>
      <c r="BJ838" s="14">
        <f t="shared" si="1225"/>
        <v>0.3330855721237907</v>
      </c>
      <c r="BK838" s="14">
        <f t="shared" si="1226"/>
        <v>0.33648304417861324</v>
      </c>
      <c r="BL838" s="14">
        <f t="shared" si="1227"/>
        <v>0.3114266350236326</v>
      </c>
      <c r="BM838" s="14">
        <f t="shared" si="1228"/>
        <v>0.2518028745905837</v>
      </c>
      <c r="BN838" s="14">
        <f t="shared" si="1229"/>
        <v>0.74812827006684834</v>
      </c>
    </row>
    <row r="839" spans="1:66" x14ac:dyDescent="0.25">
      <c r="A839" t="s">
        <v>357</v>
      </c>
      <c r="B839" t="s">
        <v>329</v>
      </c>
      <c r="C839" t="s">
        <v>333</v>
      </c>
      <c r="D839" s="11">
        <v>44450</v>
      </c>
      <c r="E839" s="10">
        <f>VLOOKUP(A839,home!$A$2:$E$405,3,FALSE)</f>
        <v>1.9167000000000001</v>
      </c>
      <c r="F839" s="10">
        <f>VLOOKUP(B839,home!$B$2:$E$405,3,FALSE)</f>
        <v>0</v>
      </c>
      <c r="G839" s="10">
        <f>VLOOKUP(C839,away!$B$2:$E$405,4,FALSE)</f>
        <v>0.6956</v>
      </c>
      <c r="H839" s="10">
        <f>VLOOKUP(A839,away!$A$2:$E$405,3,FALSE)</f>
        <v>1.5417000000000001</v>
      </c>
      <c r="I839" s="10">
        <f>VLOOKUP(C839,away!$B$2:$E$405,3,FALSE)</f>
        <v>1.7297</v>
      </c>
      <c r="J839" s="10">
        <f>VLOOKUP(B839,home!$B$2:$E$405,4,FALSE)</f>
        <v>0</v>
      </c>
      <c r="K839" s="12">
        <f t="shared" si="1174"/>
        <v>0</v>
      </c>
      <c r="L839" s="12">
        <f t="shared" si="1175"/>
        <v>0</v>
      </c>
      <c r="M839" s="13">
        <f t="shared" si="1176"/>
        <v>1</v>
      </c>
      <c r="N839" s="13">
        <f t="shared" si="1177"/>
        <v>0</v>
      </c>
      <c r="O839" s="13">
        <f t="shared" si="1178"/>
        <v>0</v>
      </c>
      <c r="P839" s="13">
        <f t="shared" si="1179"/>
        <v>0</v>
      </c>
      <c r="Q839" s="13">
        <f t="shared" si="1180"/>
        <v>0</v>
      </c>
      <c r="R839" s="13">
        <f t="shared" si="1181"/>
        <v>0</v>
      </c>
      <c r="S839" s="13">
        <f t="shared" si="1182"/>
        <v>0</v>
      </c>
      <c r="T839" s="13">
        <f t="shared" si="1183"/>
        <v>0</v>
      </c>
      <c r="U839" s="13">
        <f t="shared" si="1184"/>
        <v>0</v>
      </c>
      <c r="V839" s="13">
        <f t="shared" si="1185"/>
        <v>0</v>
      </c>
      <c r="W839" s="13">
        <f t="shared" si="1186"/>
        <v>0</v>
      </c>
      <c r="X839" s="13">
        <f t="shared" si="1187"/>
        <v>0</v>
      </c>
      <c r="Y839" s="13">
        <f t="shared" si="1188"/>
        <v>0</v>
      </c>
      <c r="Z839" s="13">
        <f t="shared" si="1189"/>
        <v>0</v>
      </c>
      <c r="AA839" s="13">
        <f t="shared" si="1190"/>
        <v>0</v>
      </c>
      <c r="AB839" s="13">
        <f t="shared" si="1191"/>
        <v>0</v>
      </c>
      <c r="AC839" s="13">
        <f t="shared" si="1192"/>
        <v>0</v>
      </c>
      <c r="AD839" s="13">
        <f t="shared" si="1193"/>
        <v>0</v>
      </c>
      <c r="AE839" s="13">
        <f t="shared" si="1194"/>
        <v>0</v>
      </c>
      <c r="AF839" s="13">
        <f t="shared" si="1195"/>
        <v>0</v>
      </c>
      <c r="AG839" s="13">
        <f t="shared" si="1196"/>
        <v>0</v>
      </c>
      <c r="AH839" s="13">
        <f t="shared" si="1197"/>
        <v>0</v>
      </c>
      <c r="AI839" s="13">
        <f t="shared" si="1198"/>
        <v>0</v>
      </c>
      <c r="AJ839" s="13">
        <f t="shared" si="1199"/>
        <v>0</v>
      </c>
      <c r="AK839" s="13">
        <f t="shared" si="1200"/>
        <v>0</v>
      </c>
      <c r="AL839" s="13">
        <f t="shared" si="1201"/>
        <v>0</v>
      </c>
      <c r="AM839" s="13">
        <f t="shared" si="1202"/>
        <v>0</v>
      </c>
      <c r="AN839" s="13">
        <f t="shared" si="1203"/>
        <v>0</v>
      </c>
      <c r="AO839" s="13">
        <f t="shared" si="1204"/>
        <v>0</v>
      </c>
      <c r="AP839" s="13">
        <f t="shared" si="1205"/>
        <v>0</v>
      </c>
      <c r="AQ839" s="13">
        <f t="shared" si="1206"/>
        <v>0</v>
      </c>
      <c r="AR839" s="13">
        <f t="shared" si="1207"/>
        <v>0</v>
      </c>
      <c r="AS839" s="13">
        <f t="shared" si="1208"/>
        <v>0</v>
      </c>
      <c r="AT839" s="13">
        <f t="shared" si="1209"/>
        <v>0</v>
      </c>
      <c r="AU839" s="13">
        <f t="shared" si="1210"/>
        <v>0</v>
      </c>
      <c r="AV839" s="13">
        <f t="shared" si="1211"/>
        <v>0</v>
      </c>
      <c r="AW839" s="13">
        <f t="shared" si="1212"/>
        <v>0</v>
      </c>
      <c r="AX839" s="13">
        <f t="shared" si="1213"/>
        <v>0</v>
      </c>
      <c r="AY839" s="13">
        <f t="shared" si="1214"/>
        <v>0</v>
      </c>
      <c r="AZ839" s="13">
        <f t="shared" si="1215"/>
        <v>0</v>
      </c>
      <c r="BA839" s="13">
        <f t="shared" si="1216"/>
        <v>0</v>
      </c>
      <c r="BB839" s="13">
        <f t="shared" si="1217"/>
        <v>0</v>
      </c>
      <c r="BC839" s="13">
        <f t="shared" si="1218"/>
        <v>0</v>
      </c>
      <c r="BD839" s="13">
        <f t="shared" si="1219"/>
        <v>0</v>
      </c>
      <c r="BE839" s="13">
        <f t="shared" si="1220"/>
        <v>0</v>
      </c>
      <c r="BF839" s="13">
        <f t="shared" si="1221"/>
        <v>0</v>
      </c>
      <c r="BG839" s="13">
        <f t="shared" si="1222"/>
        <v>0</v>
      </c>
      <c r="BH839" s="13">
        <f t="shared" si="1223"/>
        <v>0</v>
      </c>
      <c r="BI839" s="13">
        <f t="shared" si="1224"/>
        <v>0</v>
      </c>
      <c r="BJ839" s="14">
        <f t="shared" si="1225"/>
        <v>0</v>
      </c>
      <c r="BK839" s="14">
        <f t="shared" si="1226"/>
        <v>1</v>
      </c>
      <c r="BL839" s="14">
        <f t="shared" si="1227"/>
        <v>0</v>
      </c>
      <c r="BM839" s="14">
        <f t="shared" si="1228"/>
        <v>0</v>
      </c>
      <c r="BN839" s="14">
        <f t="shared" si="1229"/>
        <v>1</v>
      </c>
    </row>
    <row r="840" spans="1:66" x14ac:dyDescent="0.25">
      <c r="A840" t="s">
        <v>290</v>
      </c>
      <c r="B840" t="s">
        <v>291</v>
      </c>
      <c r="C840" t="s">
        <v>309</v>
      </c>
      <c r="D840" s="11">
        <v>44450</v>
      </c>
      <c r="E840" s="10">
        <f>VLOOKUP(A840,home!$A$2:$E$405,3,FALSE)</f>
        <v>1.5758000000000001</v>
      </c>
      <c r="F840" s="10">
        <f>VLOOKUP(B840,home!$B$2:$E$405,3,FALSE)</f>
        <v>0.63460000000000005</v>
      </c>
      <c r="G840" s="10">
        <f>VLOOKUP(C840,away!$B$2:$E$405,4,FALSE)</f>
        <v>1.0788</v>
      </c>
      <c r="H840" s="10">
        <f>VLOOKUP(A840,away!$A$2:$E$405,3,FALSE)</f>
        <v>1.1246</v>
      </c>
      <c r="I840" s="10">
        <f>VLOOKUP(C840,away!$B$2:$E$405,3,FALSE)</f>
        <v>1.0669999999999999</v>
      </c>
      <c r="J840" s="10">
        <f>VLOOKUP(B840,home!$B$2:$E$405,4,FALSE)</f>
        <v>0.80030000000000001</v>
      </c>
      <c r="K840" s="12">
        <f t="shared" si="1174"/>
        <v>1.0788028911840002</v>
      </c>
      <c r="L840" s="12">
        <f t="shared" si="1175"/>
        <v>0.96031854445999998</v>
      </c>
      <c r="M840" s="13">
        <f t="shared" si="1176"/>
        <v>0.13014299966673676</v>
      </c>
      <c r="N840" s="13">
        <f t="shared" si="1177"/>
        <v>0.14039864430783397</v>
      </c>
      <c r="O840" s="13">
        <f t="shared" si="1178"/>
        <v>0.12497873601161891</v>
      </c>
      <c r="P840" s="13">
        <f t="shared" si="1179"/>
        <v>0.13482742174585641</v>
      </c>
      <c r="Q840" s="13">
        <f t="shared" si="1180"/>
        <v>7.5731231698802692E-2</v>
      </c>
      <c r="R840" s="13">
        <f t="shared" si="1181"/>
        <v>6.000969892756422E-2</v>
      </c>
      <c r="S840" s="13">
        <f t="shared" si="1182"/>
        <v>3.492011422278838E-2</v>
      </c>
      <c r="T840" s="13">
        <f t="shared" si="1183"/>
        <v>7.2726106195157209E-2</v>
      </c>
      <c r="U840" s="13">
        <f t="shared" si="1184"/>
        <v>6.473863670213767E-2</v>
      </c>
      <c r="V840" s="13">
        <f t="shared" si="1185"/>
        <v>4.019671506459003E-3</v>
      </c>
      <c r="W840" s="13">
        <f t="shared" si="1186"/>
        <v>2.7233023903197914E-2</v>
      </c>
      <c r="X840" s="13">
        <f t="shared" si="1187"/>
        <v>2.615237787596341E-2</v>
      </c>
      <c r="Y840" s="13">
        <f t="shared" si="1188"/>
        <v>1.2557306728006543E-2</v>
      </c>
      <c r="Z840" s="13">
        <f t="shared" si="1189"/>
        <v>1.9209475575867101E-2</v>
      </c>
      <c r="AA840" s="13">
        <f t="shared" si="1190"/>
        <v>2.0723237789373867E-2</v>
      </c>
      <c r="AB840" s="13">
        <f t="shared" si="1191"/>
        <v>1.1178144420935027E-2</v>
      </c>
      <c r="AC840" s="13">
        <f t="shared" si="1192"/>
        <v>2.602723287407779E-4</v>
      </c>
      <c r="AD840" s="13">
        <f t="shared" si="1193"/>
        <v>7.3447662306132229E-3</v>
      </c>
      <c r="AE840" s="13">
        <f t="shared" si="1194"/>
        <v>7.0533152159814507E-3</v>
      </c>
      <c r="AF840" s="13">
        <f t="shared" si="1195"/>
        <v>3.3867147009144383E-3</v>
      </c>
      <c r="AG840" s="13">
        <f t="shared" si="1196"/>
        <v>1.0841083106944793E-3</v>
      </c>
      <c r="AH840" s="13">
        <f t="shared" si="1197"/>
        <v>4.6118039062141526E-3</v>
      </c>
      <c r="AI840" s="13">
        <f t="shared" si="1198"/>
        <v>4.9752273875974936E-3</v>
      </c>
      <c r="AJ840" s="13">
        <f t="shared" si="1199"/>
        <v>2.6836448450189981E-3</v>
      </c>
      <c r="AK840" s="13">
        <f t="shared" si="1200"/>
        <v>9.6504127257251114E-4</v>
      </c>
      <c r="AL840" s="13">
        <f t="shared" si="1201"/>
        <v>1.0785627233357273E-5</v>
      </c>
      <c r="AM840" s="13">
        <f t="shared" si="1202"/>
        <v>1.5847110089312318E-3</v>
      </c>
      <c r="AN840" s="13">
        <f t="shared" si="1203"/>
        <v>1.5218273694865786E-3</v>
      </c>
      <c r="AO840" s="13">
        <f t="shared" si="1204"/>
        <v>7.3071952219237073E-4</v>
      </c>
      <c r="AP840" s="13">
        <f t="shared" si="1205"/>
        <v>2.3390783598676142E-4</v>
      </c>
      <c r="AQ840" s="13">
        <f t="shared" si="1206"/>
        <v>5.6156508148148772E-5</v>
      </c>
      <c r="AR840" s="13">
        <f t="shared" si="1207"/>
        <v>8.8576016291010368E-4</v>
      </c>
      <c r="AS840" s="13">
        <f t="shared" si="1208"/>
        <v>9.5556062464303081E-4</v>
      </c>
      <c r="AT840" s="13">
        <f t="shared" si="1209"/>
        <v>5.1543078228324544E-4</v>
      </c>
      <c r="AU840" s="13">
        <f t="shared" si="1210"/>
        <v>1.8534940604413204E-4</v>
      </c>
      <c r="AV840" s="13">
        <f t="shared" si="1211"/>
        <v>4.9988868779911703E-5</v>
      </c>
      <c r="AW840" s="13">
        <f t="shared" si="1212"/>
        <v>3.1038471260871329E-7</v>
      </c>
      <c r="AX840" s="13">
        <f t="shared" si="1213"/>
        <v>2.8493180302102098E-4</v>
      </c>
      <c r="AY840" s="13">
        <f t="shared" si="1214"/>
        <v>2.7362529434751034E-4</v>
      </c>
      <c r="AZ840" s="13">
        <f t="shared" si="1215"/>
        <v>1.3138372219762006E-4</v>
      </c>
      <c r="BA840" s="13">
        <f t="shared" si="1216"/>
        <v>4.2056741622185177E-5</v>
      </c>
      <c r="BB840" s="13">
        <f t="shared" si="1217"/>
        <v>1.0096967224836788E-5</v>
      </c>
      <c r="BC840" s="13">
        <f t="shared" si="1218"/>
        <v>1.9392609737631187E-6</v>
      </c>
      <c r="BD840" s="13">
        <f t="shared" si="1219"/>
        <v>1.417686517310805E-4</v>
      </c>
      <c r="BE840" s="13">
        <f t="shared" si="1220"/>
        <v>1.5294043136674724E-4</v>
      </c>
      <c r="BF840" s="13">
        <f t="shared" si="1221"/>
        <v>8.2496289768687538E-5</v>
      </c>
      <c r="BG840" s="13">
        <f t="shared" si="1222"/>
        <v>2.9665745304804392E-5</v>
      </c>
      <c r="BH840" s="13">
        <f t="shared" si="1223"/>
        <v>8.0008729509877881E-6</v>
      </c>
      <c r="BI840" s="13">
        <f t="shared" si="1224"/>
        <v>1.7262729743042984E-6</v>
      </c>
      <c r="BJ840" s="14">
        <f t="shared" si="1225"/>
        <v>0.37853895120129732</v>
      </c>
      <c r="BK840" s="14">
        <f t="shared" si="1226"/>
        <v>0.30445489039216217</v>
      </c>
      <c r="BL840" s="14">
        <f t="shared" si="1227"/>
        <v>0.29787285937178987</v>
      </c>
      <c r="BM840" s="14">
        <f t="shared" si="1228"/>
        <v>0.33371412927306859</v>
      </c>
      <c r="BN840" s="14">
        <f t="shared" si="1229"/>
        <v>0.66608873235841293</v>
      </c>
    </row>
    <row r="841" spans="1:66" x14ac:dyDescent="0.25">
      <c r="A841" t="s">
        <v>290</v>
      </c>
      <c r="B841" t="s">
        <v>317</v>
      </c>
      <c r="C841" t="s">
        <v>311</v>
      </c>
      <c r="D841" s="11">
        <v>44450</v>
      </c>
      <c r="E841" s="10">
        <f>VLOOKUP(A841,home!$A$2:$E$405,3,FALSE)</f>
        <v>1.5758000000000001</v>
      </c>
      <c r="F841" s="10">
        <f>VLOOKUP(B841,home!$B$2:$E$405,3,FALSE)</f>
        <v>0.92310000000000003</v>
      </c>
      <c r="G841" s="10">
        <f>VLOOKUP(C841,away!$B$2:$E$405,4,FALSE)</f>
        <v>1.2692000000000001</v>
      </c>
      <c r="H841" s="10">
        <f>VLOOKUP(A841,away!$A$2:$E$405,3,FALSE)</f>
        <v>1.1246</v>
      </c>
      <c r="I841" s="10">
        <f>VLOOKUP(C841,away!$B$2:$E$405,3,FALSE)</f>
        <v>1.0374000000000001</v>
      </c>
      <c r="J841" s="10">
        <f>VLOOKUP(B841,home!$B$2:$E$405,4,FALSE)</f>
        <v>1.0508999999999999</v>
      </c>
      <c r="K841" s="12">
        <f t="shared" si="1174"/>
        <v>1.8462049478160003</v>
      </c>
      <c r="L841" s="12">
        <f t="shared" si="1175"/>
        <v>1.2260430360360002</v>
      </c>
      <c r="M841" s="13">
        <f t="shared" si="1176"/>
        <v>4.6316918056139716E-2</v>
      </c>
      <c r="N841" s="13">
        <f t="shared" si="1177"/>
        <v>8.5510523282833387E-2</v>
      </c>
      <c r="O841" s="13">
        <f t="shared" si="1178"/>
        <v>5.6786534833380177E-2</v>
      </c>
      <c r="P841" s="13">
        <f t="shared" si="1179"/>
        <v>0.10483958157871213</v>
      </c>
      <c r="Q841" s="13">
        <f t="shared" si="1180"/>
        <v>7.8934975587551151E-2</v>
      </c>
      <c r="R841" s="13">
        <f t="shared" si="1181"/>
        <v>3.4811367786540766E-2</v>
      </c>
      <c r="S841" s="13">
        <f t="shared" si="1182"/>
        <v>5.9326798537615785E-2</v>
      </c>
      <c r="T841" s="13">
        <f t="shared" si="1183"/>
        <v>9.6777677118788791E-2</v>
      </c>
      <c r="U841" s="13">
        <f t="shared" si="1184"/>
        <v>6.4268919447754091E-2</v>
      </c>
      <c r="V841" s="13">
        <f t="shared" si="1185"/>
        <v>1.4920865962697621E-2</v>
      </c>
      <c r="W841" s="13">
        <f t="shared" si="1186"/>
        <v>4.857671416182404E-2</v>
      </c>
      <c r="X841" s="13">
        <f t="shared" si="1187"/>
        <v>5.9557142111615717E-2</v>
      </c>
      <c r="Y841" s="13">
        <f t="shared" si="1188"/>
        <v>3.6509809666076434E-2</v>
      </c>
      <c r="Z841" s="13">
        <f t="shared" si="1189"/>
        <v>1.4226745016525419E-2</v>
      </c>
      <c r="AA841" s="13">
        <f t="shared" si="1190"/>
        <v>2.6265487040825857E-2</v>
      </c>
      <c r="AB841" s="13">
        <f t="shared" si="1191"/>
        <v>2.4245736065784868E-2</v>
      </c>
      <c r="AC841" s="13">
        <f t="shared" si="1192"/>
        <v>2.1108611739143793E-3</v>
      </c>
      <c r="AD841" s="13">
        <f t="shared" si="1193"/>
        <v>2.2420642508550782E-2</v>
      </c>
      <c r="AE841" s="13">
        <f t="shared" si="1194"/>
        <v>2.7488672611061409E-2</v>
      </c>
      <c r="AF841" s="13">
        <f t="shared" si="1195"/>
        <v>1.6851147812332691E-2</v>
      </c>
      <c r="AG841" s="13">
        <f t="shared" si="1196"/>
        <v>6.8867441415079254E-3</v>
      </c>
      <c r="AH841" s="13">
        <f t="shared" si="1197"/>
        <v>4.3606504132427159E-3</v>
      </c>
      <c r="AI841" s="13">
        <f t="shared" si="1198"/>
        <v>8.05065436862459E-3</v>
      </c>
      <c r="AJ841" s="13">
        <f t="shared" si="1199"/>
        <v>7.431578964255608E-3</v>
      </c>
      <c r="AK841" s="13">
        <f t="shared" si="1200"/>
        <v>4.573405951298003E-3</v>
      </c>
      <c r="AL841" s="13">
        <f t="shared" si="1201"/>
        <v>1.9111962672101586E-4</v>
      </c>
      <c r="AM841" s="13">
        <f t="shared" si="1202"/>
        <v>8.2786202265000466E-3</v>
      </c>
      <c r="AN841" s="13">
        <f t="shared" si="1203"/>
        <v>1.0149944676687159E-2</v>
      </c>
      <c r="AO841" s="13">
        <f t="shared" si="1204"/>
        <v>6.2221344935014826E-3</v>
      </c>
      <c r="AP841" s="13">
        <f t="shared" si="1205"/>
        <v>2.5428682216789597E-3</v>
      </c>
      <c r="AQ841" s="13">
        <f t="shared" si="1206"/>
        <v>7.794164686866842E-4</v>
      </c>
      <c r="AR841" s="13">
        <f t="shared" si="1207"/>
        <v>1.0692690143487467E-3</v>
      </c>
      <c r="AS841" s="13">
        <f t="shared" si="1208"/>
        <v>1.9740897448369938E-3</v>
      </c>
      <c r="AT841" s="13">
        <f t="shared" si="1209"/>
        <v>1.822287127175442E-3</v>
      </c>
      <c r="AU841" s="13">
        <f t="shared" si="1210"/>
        <v>1.1214385035109018E-3</v>
      </c>
      <c r="AV841" s="13">
        <f t="shared" si="1211"/>
        <v>5.1760132846329955E-4</v>
      </c>
      <c r="AW841" s="13">
        <f t="shared" si="1212"/>
        <v>1.2016788379946871E-5</v>
      </c>
      <c r="AX841" s="13">
        <f t="shared" si="1213"/>
        <v>2.5473382705423313E-3</v>
      </c>
      <c r="AY841" s="13">
        <f t="shared" si="1214"/>
        <v>3.1231463470264139E-3</v>
      </c>
      <c r="AZ841" s="13">
        <f t="shared" si="1215"/>
        <v>1.9145559146465044E-3</v>
      </c>
      <c r="BA841" s="13">
        <f t="shared" si="1216"/>
        <v>7.8244264875129395E-4</v>
      </c>
      <c r="BB841" s="13">
        <f t="shared" si="1217"/>
        <v>2.3982709014977159E-4</v>
      </c>
      <c r="BC841" s="13">
        <f t="shared" si="1218"/>
        <v>5.8807666746181033E-5</v>
      </c>
      <c r="BD841" s="13">
        <f t="shared" si="1219"/>
        <v>2.1849497144856009E-4</v>
      </c>
      <c r="BE841" s="13">
        <f t="shared" si="1220"/>
        <v>4.0338649736124739E-4</v>
      </c>
      <c r="BF841" s="13">
        <f t="shared" si="1221"/>
        <v>3.7236707365525049E-4</v>
      </c>
      <c r="BG841" s="13">
        <f t="shared" si="1222"/>
        <v>2.2915531126202945E-4</v>
      </c>
      <c r="BH841" s="13">
        <f t="shared" si="1223"/>
        <v>1.0576691736756862E-4</v>
      </c>
      <c r="BI841" s="13">
        <f t="shared" si="1224"/>
        <v>3.9053481231850288E-5</v>
      </c>
      <c r="BJ841" s="14">
        <f t="shared" si="1225"/>
        <v>0.51615315102705916</v>
      </c>
      <c r="BK841" s="14">
        <f t="shared" si="1226"/>
        <v>0.23082929128282706</v>
      </c>
      <c r="BL841" s="14">
        <f t="shared" si="1227"/>
        <v>0.23866724484236856</v>
      </c>
      <c r="BM841" s="14">
        <f t="shared" si="1228"/>
        <v>0.5895654014849766</v>
      </c>
      <c r="BN841" s="14">
        <f t="shared" si="1229"/>
        <v>0.4071999011251573</v>
      </c>
    </row>
    <row r="842" spans="1:66" x14ac:dyDescent="0.25">
      <c r="A842" t="s">
        <v>290</v>
      </c>
      <c r="B842" t="s">
        <v>295</v>
      </c>
      <c r="C842" t="s">
        <v>303</v>
      </c>
      <c r="D842" s="11">
        <v>44450</v>
      </c>
      <c r="E842" s="10">
        <f>VLOOKUP(A842,home!$A$2:$E$405,3,FALSE)</f>
        <v>1.5758000000000001</v>
      </c>
      <c r="F842" s="10">
        <f>VLOOKUP(B842,home!$B$2:$E$405,3,FALSE)</f>
        <v>1.1423000000000001</v>
      </c>
      <c r="G842" s="10">
        <f>VLOOKUP(C842,away!$B$2:$E$405,4,FALSE)</f>
        <v>1.3327</v>
      </c>
      <c r="H842" s="10">
        <f>VLOOKUP(A842,away!$A$2:$E$405,3,FALSE)</f>
        <v>1.1246</v>
      </c>
      <c r="I842" s="10">
        <f>VLOOKUP(C842,away!$B$2:$E$405,3,FALSE)</f>
        <v>1.3338000000000001</v>
      </c>
      <c r="J842" s="10">
        <f>VLOOKUP(B842,home!$B$2:$E$405,4,FALSE)</f>
        <v>0.80030000000000001</v>
      </c>
      <c r="K842" s="12">
        <f t="shared" si="1174"/>
        <v>2.3989084303180004</v>
      </c>
      <c r="L842" s="12">
        <f t="shared" si="1175"/>
        <v>1.2004431814440002</v>
      </c>
      <c r="M842" s="13">
        <f t="shared" si="1176"/>
        <v>2.7341444572333583E-2</v>
      </c>
      <c r="N842" s="13">
        <f t="shared" si="1177"/>
        <v>6.558962188164337E-2</v>
      </c>
      <c r="O842" s="13">
        <f t="shared" si="1178"/>
        <v>3.2821850707686923E-2</v>
      </c>
      <c r="P842" s="13">
        <f t="shared" si="1179"/>
        <v>7.8736614361308979E-2</v>
      </c>
      <c r="Q842" s="13">
        <f t="shared" si="1180"/>
        <v>7.8671748436622141E-2</v>
      </c>
      <c r="R842" s="13">
        <f t="shared" si="1181"/>
        <v>1.9700383442207852E-2</v>
      </c>
      <c r="S842" s="13">
        <f t="shared" si="1182"/>
        <v>5.668550563120784E-2</v>
      </c>
      <c r="T842" s="13">
        <f t="shared" si="1183"/>
        <v>9.4440963983020737E-2</v>
      </c>
      <c r="U842" s="13">
        <f t="shared" si="1184"/>
        <v>4.7259415920009561E-2</v>
      </c>
      <c r="V842" s="13">
        <f t="shared" si="1185"/>
        <v>1.8137807788272425E-2</v>
      </c>
      <c r="W842" s="13">
        <f t="shared" si="1186"/>
        <v>6.2908773517489941E-2</v>
      </c>
      <c r="X842" s="13">
        <f t="shared" si="1187"/>
        <v>7.55184082220757E-2</v>
      </c>
      <c r="Y842" s="13">
        <f t="shared" si="1188"/>
        <v>4.5327779111847655E-2</v>
      </c>
      <c r="Z842" s="13">
        <f t="shared" si="1189"/>
        <v>7.8830636583435629E-3</v>
      </c>
      <c r="AA842" s="13">
        <f t="shared" si="1190"/>
        <v>1.8910747866733829E-2</v>
      </c>
      <c r="AB842" s="13">
        <f t="shared" si="1191"/>
        <v>2.2682576240562965E-2</v>
      </c>
      <c r="AC842" s="13">
        <f t="shared" si="1192"/>
        <v>3.2645257033845541E-3</v>
      </c>
      <c r="AD842" s="13">
        <f t="shared" si="1193"/>
        <v>3.7728096783018104E-2</v>
      </c>
      <c r="AE842" s="13">
        <f t="shared" si="1194"/>
        <v>4.5290436532033414E-2</v>
      </c>
      <c r="AF842" s="13">
        <f t="shared" si="1195"/>
        <v>2.7184297859750885E-2</v>
      </c>
      <c r="AG842" s="13">
        <f t="shared" si="1196"/>
        <v>1.0877735002693555E-2</v>
      </c>
      <c r="AH842" s="13">
        <f t="shared" si="1197"/>
        <v>2.3657925043868823E-3</v>
      </c>
      <c r="AI842" s="13">
        <f t="shared" si="1198"/>
        <v>5.6753195831568274E-3</v>
      </c>
      <c r="AJ842" s="13">
        <f t="shared" si="1199"/>
        <v>6.8072859963918767E-3</v>
      </c>
      <c r="AK842" s="13">
        <f t="shared" si="1200"/>
        <v>5.4433519214433807E-3</v>
      </c>
      <c r="AL842" s="13">
        <f t="shared" si="1201"/>
        <v>3.7604114252260589E-4</v>
      </c>
      <c r="AM842" s="13">
        <f t="shared" si="1202"/>
        <v>1.8101249886527119E-2</v>
      </c>
      <c r="AN842" s="13">
        <f t="shared" si="1203"/>
        <v>2.1729522001895464E-2</v>
      </c>
      <c r="AO842" s="13">
        <f t="shared" si="1204"/>
        <v>1.3042528261606397E-2</v>
      </c>
      <c r="AP842" s="13">
        <f t="shared" si="1205"/>
        <v>5.2189380401453543E-3</v>
      </c>
      <c r="AQ842" s="13">
        <f t="shared" si="1206"/>
        <v>1.5662596461678017E-3</v>
      </c>
      <c r="AR842" s="13">
        <f t="shared" si="1207"/>
        <v>5.6799989612051148E-4</v>
      </c>
      <c r="AS842" s="13">
        <f t="shared" si="1208"/>
        <v>1.3625797392232432E-3</v>
      </c>
      <c r="AT842" s="13">
        <f t="shared" si="1209"/>
        <v>1.6343520117015706E-3</v>
      </c>
      <c r="AU842" s="13">
        <f t="shared" si="1210"/>
        <v>1.3068869396593602E-3</v>
      </c>
      <c r="AV842" s="13">
        <f t="shared" si="1211"/>
        <v>7.8377552425533306E-4</v>
      </c>
      <c r="AW842" s="13">
        <f t="shared" si="1212"/>
        <v>3.0080714142039687E-5</v>
      </c>
      <c r="AX842" s="13">
        <f t="shared" si="1213"/>
        <v>7.2372068253471035E-3</v>
      </c>
      <c r="AY842" s="13">
        <f t="shared" si="1214"/>
        <v>8.6878555861879102E-3</v>
      </c>
      <c r="AZ842" s="13">
        <f t="shared" si="1215"/>
        <v>5.2146384999047233E-3</v>
      </c>
      <c r="BA842" s="13">
        <f t="shared" si="1216"/>
        <v>2.0866257436353308E-3</v>
      </c>
      <c r="BB842" s="13">
        <f t="shared" si="1217"/>
        <v>6.2621891154313752E-4</v>
      </c>
      <c r="BC842" s="13">
        <f t="shared" si="1218"/>
        <v>1.5034804449064854E-4</v>
      </c>
      <c r="BD842" s="13">
        <f t="shared" si="1219"/>
        <v>1.1364193372646132E-4</v>
      </c>
      <c r="BE842" s="13">
        <f t="shared" si="1220"/>
        <v>2.7261659285404753E-4</v>
      </c>
      <c r="BF842" s="13">
        <f t="shared" si="1221"/>
        <v>3.2699112142107236E-4</v>
      </c>
      <c r="BG842" s="13">
        <f t="shared" si="1222"/>
        <v>2.6147391927204913E-4</v>
      </c>
      <c r="BH842" s="13">
        <f t="shared" si="1223"/>
        <v>1.5681299731250178E-4</v>
      </c>
      <c r="BI842" s="13">
        <f t="shared" si="1224"/>
        <v>7.5236004247278903E-5</v>
      </c>
      <c r="BJ842" s="14">
        <f t="shared" si="1225"/>
        <v>0.62719925277764665</v>
      </c>
      <c r="BK842" s="14">
        <f t="shared" si="1226"/>
        <v>0.19322979478521787</v>
      </c>
      <c r="BL842" s="14">
        <f t="shared" si="1227"/>
        <v>0.1685290908623735</v>
      </c>
      <c r="BM842" s="14">
        <f t="shared" si="1228"/>
        <v>0.68532176380973309</v>
      </c>
      <c r="BN842" s="14">
        <f t="shared" si="1229"/>
        <v>0.30286166340180282</v>
      </c>
    </row>
    <row r="843" spans="1:66" x14ac:dyDescent="0.25">
      <c r="A843" t="s">
        <v>290</v>
      </c>
      <c r="B843" t="s">
        <v>314</v>
      </c>
      <c r="C843" t="s">
        <v>304</v>
      </c>
      <c r="D843" s="11">
        <v>44450</v>
      </c>
      <c r="E843" s="10">
        <f>VLOOKUP(A843,home!$A$2:$E$405,3,FALSE)</f>
        <v>1.5758000000000001</v>
      </c>
      <c r="F843" s="10">
        <f>VLOOKUP(B843,home!$B$2:$E$405,3,FALSE)</f>
        <v>0.95189999999999997</v>
      </c>
      <c r="G843" s="10">
        <f>VLOOKUP(C843,away!$B$2:$E$405,4,FALSE)</f>
        <v>1.0788</v>
      </c>
      <c r="H843" s="10">
        <f>VLOOKUP(A843,away!$A$2:$E$405,3,FALSE)</f>
        <v>1.1246</v>
      </c>
      <c r="I843" s="10">
        <f>VLOOKUP(C843,away!$B$2:$E$405,3,FALSE)</f>
        <v>1.0669999999999999</v>
      </c>
      <c r="J843" s="10">
        <f>VLOOKUP(B843,home!$B$2:$E$405,4,FALSE)</f>
        <v>0.81510000000000005</v>
      </c>
      <c r="K843" s="12">
        <f t="shared" si="1174"/>
        <v>1.618204336776</v>
      </c>
      <c r="L843" s="12">
        <f t="shared" si="1175"/>
        <v>0.97807777781999994</v>
      </c>
      <c r="M843" s="13">
        <f t="shared" si="1176"/>
        <v>7.4550232833088897E-2</v>
      </c>
      <c r="N843" s="13">
        <f t="shared" si="1177"/>
        <v>0.12063751007816499</v>
      </c>
      <c r="O843" s="13">
        <f t="shared" si="1178"/>
        <v>7.2915926065351189E-2</v>
      </c>
      <c r="P843" s="13">
        <f t="shared" si="1179"/>
        <v>0.11799286777898946</v>
      </c>
      <c r="Q843" s="13">
        <f t="shared" si="1180"/>
        <v>9.7608070993172508E-2</v>
      </c>
      <c r="R843" s="13">
        <f t="shared" si="1181"/>
        <v>3.5658723466843047E-2</v>
      </c>
      <c r="S843" s="13">
        <f t="shared" si="1182"/>
        <v>4.6687704107782182E-2</v>
      </c>
      <c r="T843" s="13">
        <f t="shared" si="1183"/>
        <v>9.5468285174298964E-2</v>
      </c>
      <c r="U843" s="13">
        <f t="shared" si="1184"/>
        <v>5.7703100957941539E-2</v>
      </c>
      <c r="V843" s="13">
        <f t="shared" si="1185"/>
        <v>8.210446222106163E-3</v>
      </c>
      <c r="W843" s="13">
        <f t="shared" si="1186"/>
        <v>5.264993459516381E-2</v>
      </c>
      <c r="X843" s="13">
        <f t="shared" si="1187"/>
        <v>5.1495731031206159E-2</v>
      </c>
      <c r="Y843" s="13">
        <f t="shared" si="1188"/>
        <v>2.5183415087109265E-2</v>
      </c>
      <c r="Z843" s="13">
        <f t="shared" si="1189"/>
        <v>1.162566833611591E-2</v>
      </c>
      <c r="AA843" s="13">
        <f t="shared" si="1190"/>
        <v>1.881270691942219E-2</v>
      </c>
      <c r="AB843" s="13">
        <f t="shared" si="1191"/>
        <v>1.5221401961752427E-2</v>
      </c>
      <c r="AC843" s="13">
        <f t="shared" si="1192"/>
        <v>8.1218231878335632E-4</v>
      </c>
      <c r="AD843" s="13">
        <f t="shared" si="1193"/>
        <v>2.1299588123216709E-2</v>
      </c>
      <c r="AE843" s="13">
        <f t="shared" si="1194"/>
        <v>2.0832653820037059E-2</v>
      </c>
      <c r="AF843" s="13">
        <f t="shared" si="1195"/>
        <v>1.018797787719759E-2</v>
      </c>
      <c r="AG843" s="13">
        <f t="shared" si="1196"/>
        <v>3.3215449208695799E-3</v>
      </c>
      <c r="AH843" s="13">
        <f t="shared" si="1197"/>
        <v>2.842701962965146E-3</v>
      </c>
      <c r="AI843" s="13">
        <f t="shared" si="1198"/>
        <v>4.6000726446318472E-3</v>
      </c>
      <c r="AJ843" s="13">
        <f t="shared" si="1199"/>
        <v>3.7219287515139498E-3</v>
      </c>
      <c r="AK843" s="13">
        <f t="shared" si="1200"/>
        <v>2.0076137489570523E-3</v>
      </c>
      <c r="AL843" s="13">
        <f t="shared" si="1201"/>
        <v>5.1418603167717054E-5</v>
      </c>
      <c r="AM843" s="13">
        <f t="shared" si="1202"/>
        <v>6.8934171745063753E-3</v>
      </c>
      <c r="AN843" s="13">
        <f t="shared" si="1203"/>
        <v>6.742298151627418E-3</v>
      </c>
      <c r="AO843" s="13">
        <f t="shared" si="1204"/>
        <v>3.2972459967718186E-3</v>
      </c>
      <c r="AP843" s="13">
        <f t="shared" si="1205"/>
        <v>1.0749876791494905E-3</v>
      </c>
      <c r="AQ843" s="13">
        <f t="shared" si="1206"/>
        <v>2.6285539010160314E-4</v>
      </c>
      <c r="AR843" s="13">
        <f t="shared" si="1207"/>
        <v>5.5607672378830053E-4</v>
      </c>
      <c r="AS843" s="13">
        <f t="shared" si="1208"/>
        <v>8.9984576601441783E-4</v>
      </c>
      <c r="AT843" s="13">
        <f t="shared" si="1209"/>
        <v>7.2806716049702636E-4</v>
      </c>
      <c r="AU843" s="13">
        <f t="shared" si="1210"/>
        <v>3.9272047886015871E-4</v>
      </c>
      <c r="AV843" s="13">
        <f t="shared" si="1211"/>
        <v>1.5887549550806405E-4</v>
      </c>
      <c r="AW843" s="13">
        <f t="shared" si="1212"/>
        <v>2.2606041793667293E-6</v>
      </c>
      <c r="AX843" s="13">
        <f t="shared" si="1213"/>
        <v>1.85915959449873E-3</v>
      </c>
      <c r="AY843" s="13">
        <f t="shared" si="1214"/>
        <v>1.8184026848000498E-3</v>
      </c>
      <c r="AZ843" s="13">
        <f t="shared" si="1215"/>
        <v>8.8926962856557712E-4</v>
      </c>
      <c r="BA843" s="13">
        <f t="shared" si="1216"/>
        <v>2.899249540634122E-4</v>
      </c>
      <c r="BB843" s="13">
        <f t="shared" si="1217"/>
        <v>7.0892288701226918E-5</v>
      </c>
      <c r="BC843" s="13">
        <f t="shared" si="1218"/>
        <v>1.3867634439493989E-5</v>
      </c>
      <c r="BD843" s="13">
        <f t="shared" si="1219"/>
        <v>9.064771438338112E-5</v>
      </c>
      <c r="BE843" s="13">
        <f t="shared" si="1220"/>
        <v>1.4668652453401953E-4</v>
      </c>
      <c r="BF843" s="13">
        <f t="shared" si="1221"/>
        <v>1.1868438507377476E-4</v>
      </c>
      <c r="BG843" s="13">
        <f t="shared" si="1222"/>
        <v>6.401852887799169E-5</v>
      </c>
      <c r="BH843" s="13">
        <f t="shared" si="1223"/>
        <v>2.5898765266096435E-5</v>
      </c>
      <c r="BI843" s="13">
        <f t="shared" si="1224"/>
        <v>8.3818988541481812E-6</v>
      </c>
      <c r="BJ843" s="14">
        <f t="shared" si="1225"/>
        <v>0.52189703287766198</v>
      </c>
      <c r="BK843" s="14">
        <f t="shared" si="1226"/>
        <v>0.25012325454871781</v>
      </c>
      <c r="BL843" s="14">
        <f t="shared" si="1227"/>
        <v>0.21667407992103579</v>
      </c>
      <c r="BM843" s="14">
        <f t="shared" si="1228"/>
        <v>0.47914056238730052</v>
      </c>
      <c r="BN843" s="14">
        <f t="shared" si="1229"/>
        <v>0.51936333121561007</v>
      </c>
    </row>
    <row r="844" spans="1:66" x14ac:dyDescent="0.25">
      <c r="A844" t="s">
        <v>350</v>
      </c>
      <c r="B844" t="s">
        <v>99</v>
      </c>
      <c r="C844" t="s">
        <v>104</v>
      </c>
      <c r="D844" s="11">
        <v>44451</v>
      </c>
      <c r="E844" s="10">
        <f>VLOOKUP(A844,home!$A$2:$E$405,3,FALSE)</f>
        <v>1.6389</v>
      </c>
      <c r="F844" s="10">
        <f>VLOOKUP(B844,home!$B$2:$E$405,3,FALSE)</f>
        <v>0.61019999999999996</v>
      </c>
      <c r="G844" s="10">
        <f>VLOOKUP(C844,away!$B$2:$E$405,4,FALSE)</f>
        <v>2.2372999999999998</v>
      </c>
      <c r="H844" s="10">
        <f>VLOOKUP(A844,away!$A$2:$E$405,3,FALSE)</f>
        <v>1.1943999999999999</v>
      </c>
      <c r="I844" s="10">
        <f>VLOOKUP(C844,away!$B$2:$E$405,3,FALSE)</f>
        <v>0.55820000000000003</v>
      </c>
      <c r="J844" s="10">
        <f>VLOOKUP(B844,home!$B$2:$E$405,4,FALSE)</f>
        <v>1.1163000000000001</v>
      </c>
      <c r="K844" s="12">
        <f t="shared" si="1174"/>
        <v>2.2374270338939999</v>
      </c>
      <c r="L844" s="12">
        <f t="shared" si="1175"/>
        <v>0.74425292750400007</v>
      </c>
      <c r="M844" s="13">
        <f t="shared" si="1176"/>
        <v>5.0707575500143112E-2</v>
      </c>
      <c r="N844" s="13">
        <f t="shared" si="1177"/>
        <v>0.11345450024724127</v>
      </c>
      <c r="O844" s="13">
        <f t="shared" si="1178"/>
        <v>3.7739261512611616E-2</v>
      </c>
      <c r="P844" s="13">
        <f t="shared" si="1179"/>
        <v>8.443884394751261E-2</v>
      </c>
      <c r="Q844" s="13">
        <f t="shared" si="1180"/>
        <v>0.12692308298505559</v>
      </c>
      <c r="R844" s="13">
        <f t="shared" si="1181"/>
        <v>1.4043777931300119E-2</v>
      </c>
      <c r="S844" s="13">
        <f t="shared" si="1182"/>
        <v>3.5152136031293128E-2</v>
      </c>
      <c r="T844" s="13">
        <f t="shared" si="1183"/>
        <v>9.4462876079460745E-2</v>
      </c>
      <c r="U844" s="13">
        <f t="shared" si="1184"/>
        <v>3.1421928401494839E-2</v>
      </c>
      <c r="V844" s="13">
        <f t="shared" si="1185"/>
        <v>6.5039717098849953E-3</v>
      </c>
      <c r="W844" s="13">
        <f t="shared" si="1186"/>
        <v>9.4660379031978284E-2</v>
      </c>
      <c r="X844" s="13">
        <f t="shared" si="1187"/>
        <v>7.0451264213188106E-2</v>
      </c>
      <c r="Y844" s="13">
        <f t="shared" si="1188"/>
        <v>2.6216779818511522E-2</v>
      </c>
      <c r="Z844" s="13">
        <f t="shared" si="1189"/>
        <v>3.4840409461953941E-3</v>
      </c>
      <c r="AA844" s="13">
        <f t="shared" si="1190"/>
        <v>7.7952874002112059E-3</v>
      </c>
      <c r="AB844" s="13">
        <f t="shared" si="1191"/>
        <v>8.7206933831029156E-3</v>
      </c>
      <c r="AC844" s="13">
        <f t="shared" si="1192"/>
        <v>6.7690557923695506E-4</v>
      </c>
      <c r="AD844" s="13">
        <f t="shared" si="1193"/>
        <v>5.2948922771200259E-2</v>
      </c>
      <c r="AE844" s="13">
        <f t="shared" si="1194"/>
        <v>3.9407390780648997E-2</v>
      </c>
      <c r="AF844" s="13">
        <f t="shared" si="1195"/>
        <v>1.4664532976896082E-2</v>
      </c>
      <c r="AG844" s="13">
        <f t="shared" si="1196"/>
        <v>3.6380405328446191E-3</v>
      </c>
      <c r="AH844" s="13">
        <f t="shared" si="1197"/>
        <v>6.482519184374322E-4</v>
      </c>
      <c r="AI844" s="13">
        <f t="shared" si="1198"/>
        <v>1.4504163670855589E-3</v>
      </c>
      <c r="AJ844" s="13">
        <f t="shared" si="1199"/>
        <v>1.6226003950597771E-3</v>
      </c>
      <c r="AK844" s="13">
        <f t="shared" si="1200"/>
        <v>1.2101499963712763E-3</v>
      </c>
      <c r="AL844" s="13">
        <f t="shared" si="1201"/>
        <v>4.5087641448941717E-5</v>
      </c>
      <c r="AM844" s="13">
        <f t="shared" si="1202"/>
        <v>2.369387024476979E-2</v>
      </c>
      <c r="AN844" s="13">
        <f t="shared" si="1203"/>
        <v>1.7634232293569835E-2</v>
      </c>
      <c r="AO844" s="13">
        <f t="shared" si="1204"/>
        <v>6.5621645043874646E-3</v>
      </c>
      <c r="AP844" s="13">
        <f t="shared" si="1205"/>
        <v>1.627970047717735E-3</v>
      </c>
      <c r="AQ844" s="13">
        <f t="shared" si="1206"/>
        <v>3.029053684756878E-4</v>
      </c>
      <c r="AR844" s="13">
        <f t="shared" si="1207"/>
        <v>9.6492677611428662E-5</v>
      </c>
      <c r="AS844" s="13">
        <f t="shared" si="1208"/>
        <v>2.1589532546062882E-4</v>
      </c>
      <c r="AT844" s="13">
        <f t="shared" si="1209"/>
        <v>2.415250188384773E-4</v>
      </c>
      <c r="AU844" s="13">
        <f t="shared" si="1210"/>
        <v>1.8013153550365557E-4</v>
      </c>
      <c r="AV844" s="13">
        <f t="shared" si="1211"/>
        <v>1.0075779179817898E-4</v>
      </c>
      <c r="AW844" s="13">
        <f t="shared" si="1212"/>
        <v>2.0855684572645841E-6</v>
      </c>
      <c r="AX844" s="13">
        <f t="shared" si="1213"/>
        <v>8.8355509705374379E-3</v>
      </c>
      <c r="AY844" s="13">
        <f t="shared" si="1214"/>
        <v>6.5758846759332969E-3</v>
      </c>
      <c r="AZ844" s="13">
        <f t="shared" si="1215"/>
        <v>2.4470607104960249E-3</v>
      </c>
      <c r="BA844" s="13">
        <f t="shared" si="1216"/>
        <v>6.0707736585556159E-4</v>
      </c>
      <c r="BB844" s="13">
        <f t="shared" si="1217"/>
        <v>1.1295477668985466E-4</v>
      </c>
      <c r="BC844" s="13">
        <f t="shared" si="1218"/>
        <v>1.6813384645396988E-5</v>
      </c>
      <c r="BD844" s="13">
        <f t="shared" si="1219"/>
        <v>1.1969159632500905E-5</v>
      </c>
      <c r="BE844" s="13">
        <f t="shared" si="1220"/>
        <v>2.6780121334750299E-5</v>
      </c>
      <c r="BF844" s="13">
        <f t="shared" si="1221"/>
        <v>2.9959283722665901E-5</v>
      </c>
      <c r="BG844" s="13">
        <f t="shared" si="1222"/>
        <v>2.2343903772397716E-5</v>
      </c>
      <c r="BH844" s="13">
        <f t="shared" si="1223"/>
        <v>1.2498213585772198E-5</v>
      </c>
      <c r="BI844" s="13">
        <f t="shared" si="1224"/>
        <v>5.5927681904375908E-6</v>
      </c>
      <c r="BJ844" s="14">
        <f t="shared" si="1225"/>
        <v>0.70524425378010358</v>
      </c>
      <c r="BK844" s="14">
        <f t="shared" si="1226"/>
        <v>0.184100405085453</v>
      </c>
      <c r="BL844" s="14">
        <f t="shared" si="1227"/>
        <v>0.10559631310512561</v>
      </c>
      <c r="BM844" s="14">
        <f t="shared" si="1228"/>
        <v>0.56454417168553728</v>
      </c>
      <c r="BN844" s="14">
        <f t="shared" si="1229"/>
        <v>0.42730704212386433</v>
      </c>
    </row>
    <row r="845" spans="1:66" x14ac:dyDescent="0.25">
      <c r="A845" t="s">
        <v>350</v>
      </c>
      <c r="B845" t="s">
        <v>102</v>
      </c>
      <c r="C845" t="s">
        <v>100</v>
      </c>
      <c r="D845" s="11">
        <v>44451</v>
      </c>
      <c r="E845" s="10">
        <f>VLOOKUP(A845,home!$A$2:$E$405,3,FALSE)</f>
        <v>1.6389</v>
      </c>
      <c r="F845" s="10">
        <f>VLOOKUP(B845,home!$B$2:$E$405,3,FALSE)</f>
        <v>0.61019999999999996</v>
      </c>
      <c r="G845" s="10">
        <f>VLOOKUP(C845,away!$B$2:$E$405,4,FALSE)</f>
        <v>1.0168999999999999</v>
      </c>
      <c r="H845" s="10">
        <f>VLOOKUP(A845,away!$A$2:$E$405,3,FALSE)</f>
        <v>1.1943999999999999</v>
      </c>
      <c r="I845" s="10">
        <f>VLOOKUP(C845,away!$B$2:$E$405,3,FALSE)</f>
        <v>0.83720000000000006</v>
      </c>
      <c r="J845" s="10">
        <f>VLOOKUP(B845,home!$B$2:$E$405,4,FALSE)</f>
        <v>1.3954</v>
      </c>
      <c r="K845" s="12">
        <f t="shared" si="1174"/>
        <v>1.016957739582</v>
      </c>
      <c r="L845" s="12">
        <f t="shared" si="1175"/>
        <v>1.395332574272</v>
      </c>
      <c r="M845" s="13">
        <f t="shared" si="1176"/>
        <v>8.9609824743801705E-2</v>
      </c>
      <c r="N845" s="13">
        <f t="shared" si="1177"/>
        <v>9.1129404815795748E-2</v>
      </c>
      <c r="O845" s="13">
        <f t="shared" si="1178"/>
        <v>0.12503550743983158</v>
      </c>
      <c r="P845" s="13">
        <f t="shared" si="1179"/>
        <v>0.12715582701349945</v>
      </c>
      <c r="Q845" s="13">
        <f t="shared" si="1180"/>
        <v>4.6337376765462332E-2</v>
      </c>
      <c r="R845" s="13">
        <f t="shared" si="1181"/>
        <v>8.7233058235713035E-2</v>
      </c>
      <c r="S845" s="13">
        <f t="shared" si="1182"/>
        <v>4.5108347186577288E-2</v>
      </c>
      <c r="T845" s="13">
        <f t="shared" si="1183"/>
        <v>6.4656051207164111E-2</v>
      </c>
      <c r="U845" s="13">
        <f t="shared" si="1184"/>
        <v>8.8712333720215683E-2</v>
      </c>
      <c r="V845" s="13">
        <f t="shared" si="1185"/>
        <v>7.1120539741412418E-3</v>
      </c>
      <c r="W845" s="13">
        <f t="shared" si="1186"/>
        <v>1.5707717977854686E-2</v>
      </c>
      <c r="X845" s="13">
        <f t="shared" si="1187"/>
        <v>2.1917490561978552E-2</v>
      </c>
      <c r="Y845" s="13">
        <f t="shared" si="1188"/>
        <v>1.5291094263713903E-2</v>
      </c>
      <c r="Z845" s="13">
        <f t="shared" si="1189"/>
        <v>4.0573042569885573E-2</v>
      </c>
      <c r="AA845" s="13">
        <f t="shared" si="1190"/>
        <v>4.1261069659835087E-2</v>
      </c>
      <c r="AB845" s="13">
        <f t="shared" si="1191"/>
        <v>2.0980382067000664E-2</v>
      </c>
      <c r="AC845" s="13">
        <f t="shared" si="1192"/>
        <v>6.3074773569201195E-4</v>
      </c>
      <c r="AD845" s="13">
        <f t="shared" si="1193"/>
        <v>3.9935213421876609E-3</v>
      </c>
      <c r="AE845" s="13">
        <f t="shared" si="1194"/>
        <v>5.5722904148048811E-3</v>
      </c>
      <c r="AF845" s="13">
        <f t="shared" si="1195"/>
        <v>3.8875991645404436E-3</v>
      </c>
      <c r="AG845" s="13">
        <f t="shared" si="1196"/>
        <v>1.808164583331964E-3</v>
      </c>
      <c r="AH845" s="13">
        <f t="shared" si="1197"/>
        <v>1.4153221983771469E-2</v>
      </c>
      <c r="AI845" s="13">
        <f t="shared" si="1198"/>
        <v>1.4393228636418502E-2</v>
      </c>
      <c r="AJ845" s="13">
        <f t="shared" si="1199"/>
        <v>7.318652629689535E-3</v>
      </c>
      <c r="AK845" s="13">
        <f t="shared" si="1200"/>
        <v>2.480920145024977E-3</v>
      </c>
      <c r="AL845" s="13">
        <f t="shared" si="1201"/>
        <v>3.5801096675778329E-5</v>
      </c>
      <c r="AM845" s="13">
        <f t="shared" si="1202"/>
        <v>8.1224848742472797E-4</v>
      </c>
      <c r="AN845" s="13">
        <f t="shared" si="1203"/>
        <v>1.1333567729068838E-3</v>
      </c>
      <c r="AO845" s="13">
        <f t="shared" si="1204"/>
        <v>7.9070481175438456E-4</v>
      </c>
      <c r="AP845" s="13">
        <f t="shared" si="1205"/>
        <v>3.6776539349150076E-4</v>
      </c>
      <c r="AQ845" s="13">
        <f t="shared" si="1206"/>
        <v>1.282887583071627E-4</v>
      </c>
      <c r="AR845" s="13">
        <f t="shared" si="1207"/>
        <v>3.9496903329717791E-3</v>
      </c>
      <c r="AS845" s="13">
        <f t="shared" si="1208"/>
        <v>4.0166681530678571E-3</v>
      </c>
      <c r="AT845" s="13">
        <f t="shared" si="1209"/>
        <v>2.042390882797447E-3</v>
      </c>
      <c r="AU845" s="13">
        <f t="shared" si="1210"/>
        <v>6.9234173850419244E-4</v>
      </c>
      <c r="AV845" s="13">
        <f t="shared" si="1211"/>
        <v>1.7602057235187389E-4</v>
      </c>
      <c r="AW845" s="13">
        <f t="shared" si="1212"/>
        <v>1.4111541863772265E-6</v>
      </c>
      <c r="AX845" s="13">
        <f t="shared" si="1213"/>
        <v>1.3767039762505826E-4</v>
      </c>
      <c r="AY845" s="13">
        <f t="shared" si="1214"/>
        <v>1.9209599031922233E-4</v>
      </c>
      <c r="AZ845" s="13">
        <f t="shared" si="1215"/>
        <v>1.340188963397249E-4</v>
      </c>
      <c r="BA845" s="13">
        <f t="shared" si="1216"/>
        <v>6.2333643876933529E-5</v>
      </c>
      <c r="BB845" s="13">
        <f t="shared" si="1217"/>
        <v>2.1744040943638939E-5</v>
      </c>
      <c r="BC845" s="13">
        <f t="shared" si="1218"/>
        <v>6.0680337249926939E-6</v>
      </c>
      <c r="BD845" s="13">
        <f t="shared" si="1219"/>
        <v>9.1852192998045652E-4</v>
      </c>
      <c r="BE845" s="13">
        <f t="shared" si="1220"/>
        <v>9.3409798566942103E-4</v>
      </c>
      <c r="BF845" s="13">
        <f t="shared" si="1221"/>
        <v>4.7496908802723687E-4</v>
      </c>
      <c r="BG845" s="13">
        <f t="shared" si="1222"/>
        <v>1.6100783004383427E-4</v>
      </c>
      <c r="BH845" s="13">
        <f t="shared" si="1223"/>
        <v>4.0934539724095127E-5</v>
      </c>
      <c r="BI845" s="13">
        <f t="shared" si="1224"/>
        <v>8.3257393977290762E-6</v>
      </c>
      <c r="BJ845" s="14">
        <f t="shared" si="1225"/>
        <v>0.27408700632354849</v>
      </c>
      <c r="BK845" s="14">
        <f t="shared" si="1226"/>
        <v>0.26984469774070668</v>
      </c>
      <c r="BL845" s="14">
        <f t="shared" si="1227"/>
        <v>0.41498334331003639</v>
      </c>
      <c r="BM845" s="14">
        <f t="shared" si="1228"/>
        <v>0.43279640609394054</v>
      </c>
      <c r="BN845" s="14">
        <f t="shared" si="1229"/>
        <v>0.56650099901410389</v>
      </c>
    </row>
    <row r="846" spans="1:66" x14ac:dyDescent="0.25">
      <c r="A846" t="s">
        <v>350</v>
      </c>
      <c r="B846" t="s">
        <v>106</v>
      </c>
      <c r="C846" t="s">
        <v>97</v>
      </c>
      <c r="D846" s="11">
        <v>44451</v>
      </c>
      <c r="E846" s="10">
        <f>VLOOKUP(A846,home!$A$2:$E$405,3,FALSE)</f>
        <v>1.6389</v>
      </c>
      <c r="F846" s="10">
        <f>VLOOKUP(B846,home!$B$2:$E$405,3,FALSE)</f>
        <v>1.2202999999999999</v>
      </c>
      <c r="G846" s="10">
        <f>VLOOKUP(C846,away!$B$2:$E$405,4,FALSE)</f>
        <v>1.6271</v>
      </c>
      <c r="H846" s="10">
        <f>VLOOKUP(A846,away!$A$2:$E$405,3,FALSE)</f>
        <v>1.1943999999999999</v>
      </c>
      <c r="I846" s="10">
        <f>VLOOKUP(C846,away!$B$2:$E$405,3,FALSE)</f>
        <v>0.55820000000000003</v>
      </c>
      <c r="J846" s="10">
        <f>VLOOKUP(B846,home!$B$2:$E$405,4,FALSE)</f>
        <v>1.6745000000000001</v>
      </c>
      <c r="K846" s="12">
        <f t="shared" si="1174"/>
        <v>3.2541181080569999</v>
      </c>
      <c r="L846" s="12">
        <f t="shared" si="1175"/>
        <v>1.1164127269599999</v>
      </c>
      <c r="M846" s="13">
        <f t="shared" si="1176"/>
        <v>1.2644526628658033E-2</v>
      </c>
      <c r="N846" s="13">
        <f t="shared" si="1177"/>
        <v>4.1146783070125037E-2</v>
      </c>
      <c r="O846" s="13">
        <f t="shared" si="1178"/>
        <v>1.4116510454618448E-2</v>
      </c>
      <c r="P846" s="13">
        <f t="shared" si="1179"/>
        <v>4.5936792292949849E-2</v>
      </c>
      <c r="Q846" s="13">
        <f t="shared" si="1180"/>
        <v>6.6948245938393533E-2</v>
      </c>
      <c r="R846" s="13">
        <f t="shared" si="1181"/>
        <v>7.8799259658999653E-3</v>
      </c>
      <c r="S846" s="13">
        <f t="shared" si="1182"/>
        <v>4.172138958098686E-2</v>
      </c>
      <c r="T846" s="13">
        <f t="shared" si="1183"/>
        <v>7.4741873813270659E-2</v>
      </c>
      <c r="U846" s="13">
        <f t="shared" si="1184"/>
        <v>2.5642209775783627E-2</v>
      </c>
      <c r="V846" s="13">
        <f t="shared" si="1185"/>
        <v>1.6841250883922649E-2</v>
      </c>
      <c r="W846" s="13">
        <f t="shared" si="1186"/>
        <v>7.2619166470259969E-2</v>
      </c>
      <c r="X846" s="13">
        <f t="shared" si="1187"/>
        <v>8.1072961668625113E-2</v>
      </c>
      <c r="Y846" s="13">
        <f t="shared" si="1188"/>
        <v>4.5255443109596664E-2</v>
      </c>
      <c r="Z846" s="13">
        <f t="shared" si="1189"/>
        <v>2.9324165452777641E-3</v>
      </c>
      <c r="AA846" s="13">
        <f t="shared" si="1190"/>
        <v>9.5424297803543227E-3</v>
      </c>
      <c r="AB846" s="13">
        <f t="shared" si="1191"/>
        <v>1.552609677155669E-2</v>
      </c>
      <c r="AC846" s="13">
        <f t="shared" si="1192"/>
        <v>3.8239521856378821E-3</v>
      </c>
      <c r="AD846" s="13">
        <f t="shared" si="1193"/>
        <v>5.9077836150719674E-2</v>
      </c>
      <c r="AE846" s="13">
        <f t="shared" si="1194"/>
        <v>6.5955248159921015E-2</v>
      </c>
      <c r="AF846" s="13">
        <f t="shared" si="1195"/>
        <v>3.6816639227770474E-2</v>
      </c>
      <c r="AG846" s="13">
        <f t="shared" si="1196"/>
        <v>1.3700854865925913E-2</v>
      </c>
      <c r="AH846" s="13">
        <f t="shared" si="1197"/>
        <v>8.1844678797404248E-4</v>
      </c>
      <c r="AI846" s="13">
        <f t="shared" si="1198"/>
        <v>2.6633225132274198E-3</v>
      </c>
      <c r="AJ846" s="13">
        <f t="shared" si="1199"/>
        <v>4.333383008944613E-3</v>
      </c>
      <c r="AK846" s="13">
        <f t="shared" si="1200"/>
        <v>4.7004467061843979E-3</v>
      </c>
      <c r="AL846" s="13">
        <f t="shared" si="1201"/>
        <v>5.5568738142144827E-4</v>
      </c>
      <c r="AM846" s="13">
        <f t="shared" si="1202"/>
        <v>3.844925128057626E-2</v>
      </c>
      <c r="AN846" s="13">
        <f t="shared" si="1203"/>
        <v>4.2925233471718408E-2</v>
      </c>
      <c r="AO846" s="13">
        <f t="shared" si="1204"/>
        <v>2.3961138477777907E-2</v>
      </c>
      <c r="AP846" s="13">
        <f t="shared" si="1205"/>
        <v>8.9168399830140722E-3</v>
      </c>
      <c r="AQ846" s="13">
        <f t="shared" si="1206"/>
        <v>2.4887184103256745E-3</v>
      </c>
      <c r="AR846" s="13">
        <f t="shared" si="1207"/>
        <v>1.8274488208675066E-4</v>
      </c>
      <c r="AS846" s="13">
        <f t="shared" si="1208"/>
        <v>5.9467342995323663E-4</v>
      </c>
      <c r="AT846" s="13">
        <f t="shared" si="1209"/>
        <v>9.6756878839559656E-4</v>
      </c>
      <c r="AU846" s="13">
        <f t="shared" si="1210"/>
        <v>1.0495277050362943E-3</v>
      </c>
      <c r="AV846" s="13">
        <f t="shared" si="1211"/>
        <v>8.5382177746652773E-4</v>
      </c>
      <c r="AW846" s="13">
        <f t="shared" si="1212"/>
        <v>5.6077174667100748E-5</v>
      </c>
      <c r="AX846" s="13">
        <f t="shared" si="1213"/>
        <v>2.085306747222616E-2</v>
      </c>
      <c r="AY846" s="13">
        <f t="shared" si="1214"/>
        <v>2.3280629922148879E-2</v>
      </c>
      <c r="AZ846" s="13">
        <f t="shared" si="1215"/>
        <v>1.2995395768366402E-2</v>
      </c>
      <c r="BA846" s="13">
        <f t="shared" si="1216"/>
        <v>4.8360750758954596E-3</v>
      </c>
      <c r="BB846" s="13">
        <f t="shared" si="1217"/>
        <v>1.3497639408159342E-3</v>
      </c>
      <c r="BC846" s="13">
        <f t="shared" si="1218"/>
        <v>3.0137872838371851E-4</v>
      </c>
      <c r="BD846" s="13">
        <f t="shared" si="1219"/>
        <v>3.400311869140884E-5</v>
      </c>
      <c r="BE846" s="13">
        <f t="shared" si="1220"/>
        <v>1.1065016426412496E-4</v>
      </c>
      <c r="BF846" s="13">
        <f t="shared" si="1221"/>
        <v>1.8003435159568527E-4</v>
      </c>
      <c r="BG846" s="13">
        <f t="shared" si="1222"/>
        <v>1.9528434786660669E-4</v>
      </c>
      <c r="BH846" s="13">
        <f t="shared" si="1223"/>
        <v>1.5886958315320681E-4</v>
      </c>
      <c r="BI846" s="13">
        <f t="shared" si="1224"/>
        <v>1.0339607747166349E-4</v>
      </c>
      <c r="BJ846" s="14">
        <f t="shared" si="1225"/>
        <v>0.7376925450058569</v>
      </c>
      <c r="BK846" s="14">
        <f t="shared" si="1226"/>
        <v>0.14480422887572558</v>
      </c>
      <c r="BL846" s="14">
        <f t="shared" si="1227"/>
        <v>8.9653345990524616E-2</v>
      </c>
      <c r="BM846" s="14">
        <f t="shared" si="1228"/>
        <v>0.76318519931925821</v>
      </c>
      <c r="BN846" s="14">
        <f t="shared" si="1229"/>
        <v>0.18867278435064486</v>
      </c>
    </row>
    <row r="847" spans="1:66" x14ac:dyDescent="0.25">
      <c r="A847" t="s">
        <v>339</v>
      </c>
      <c r="B847" t="s">
        <v>126</v>
      </c>
      <c r="C847" t="s">
        <v>113</v>
      </c>
      <c r="D847" s="11">
        <v>44451</v>
      </c>
      <c r="E847" s="10">
        <f>VLOOKUP(A847,home!$A$2:$E$405,3,FALSE)</f>
        <v>1.1719999999999999</v>
      </c>
      <c r="F847" s="10">
        <f>VLOOKUP(B847,home!$B$2:$E$405,3,FALSE)</f>
        <v>0.93859999999999999</v>
      </c>
      <c r="G847" s="10">
        <f>VLOOKUP(C847,away!$B$2:$E$405,4,FALSE)</f>
        <v>1.5168999999999999</v>
      </c>
      <c r="H847" s="10">
        <f>VLOOKUP(A847,away!$A$2:$E$405,3,FALSE)</f>
        <v>1.0484</v>
      </c>
      <c r="I847" s="10">
        <f>VLOOKUP(C847,away!$B$2:$E$405,3,FALSE)</f>
        <v>1.0598000000000001</v>
      </c>
      <c r="J847" s="10">
        <f>VLOOKUP(B847,home!$B$2:$E$405,4,FALSE)</f>
        <v>0.85850000000000004</v>
      </c>
      <c r="K847" s="12">
        <f t="shared" si="1174"/>
        <v>1.6686494624799997</v>
      </c>
      <c r="L847" s="12">
        <f t="shared" si="1175"/>
        <v>0.95387447372000012</v>
      </c>
      <c r="M847" s="13">
        <f t="shared" si="1176"/>
        <v>7.2619344737877997E-2</v>
      </c>
      <c r="N847" s="13">
        <f t="shared" si="1177"/>
        <v>0.12117623056250988</v>
      </c>
      <c r="O847" s="13">
        <f t="shared" si="1178"/>
        <v>6.9269739243734627E-2</v>
      </c>
      <c r="P847" s="13">
        <f t="shared" si="1179"/>
        <v>0.1155869131551875</v>
      </c>
      <c r="Q847" s="13">
        <f t="shared" si="1180"/>
        <v>0.10110032599674235</v>
      </c>
      <c r="R847" s="13">
        <f t="shared" si="1181"/>
        <v>3.3037318032919503E-2</v>
      </c>
      <c r="S847" s="13">
        <f t="shared" si="1182"/>
        <v>4.5994405970507746E-2</v>
      </c>
      <c r="T847" s="13">
        <f t="shared" si="1183"/>
        <v>9.6437020253063041E-2</v>
      </c>
      <c r="U847" s="13">
        <f t="shared" si="1184"/>
        <v>5.5127702977411916E-2</v>
      </c>
      <c r="V847" s="13">
        <f t="shared" si="1185"/>
        <v>8.1342748849070022E-3</v>
      </c>
      <c r="W847" s="13">
        <f t="shared" si="1186"/>
        <v>5.6233668210338955E-2</v>
      </c>
      <c r="X847" s="13">
        <f t="shared" si="1187"/>
        <v>5.3639860669482169E-2</v>
      </c>
      <c r="Y847" s="13">
        <f t="shared" si="1188"/>
        <v>2.5582846933258217E-2</v>
      </c>
      <c r="Z847" s="13">
        <f t="shared" si="1189"/>
        <v>1.0504484783923788E-2</v>
      </c>
      <c r="AA847" s="13">
        <f t="shared" si="1190"/>
        <v>1.7528302888323761E-2</v>
      </c>
      <c r="AB847" s="13">
        <f t="shared" si="1191"/>
        <v>1.462429659639404E-2</v>
      </c>
      <c r="AC847" s="13">
        <f t="shared" si="1192"/>
        <v>8.0919874733095321E-4</v>
      </c>
      <c r="AD847" s="13">
        <f t="shared" si="1193"/>
        <v>2.3458570058115181E-2</v>
      </c>
      <c r="AE847" s="13">
        <f t="shared" si="1194"/>
        <v>2.2376531168408369E-2</v>
      </c>
      <c r="AF847" s="13">
        <f t="shared" si="1195"/>
        <v>1.0672200945972356E-2</v>
      </c>
      <c r="AG847" s="13">
        <f t="shared" si="1196"/>
        <v>3.393313353591157E-3</v>
      </c>
      <c r="AH847" s="13">
        <f t="shared" si="1197"/>
        <v>2.504989973741263E-3</v>
      </c>
      <c r="AI847" s="13">
        <f t="shared" si="1198"/>
        <v>4.1799501732011461E-3</v>
      </c>
      <c r="AJ847" s="13">
        <f t="shared" si="1199"/>
        <v>3.4874358048526378E-3</v>
      </c>
      <c r="AK847" s="13">
        <f t="shared" si="1200"/>
        <v>1.9397692937336202E-3</v>
      </c>
      <c r="AL847" s="13">
        <f t="shared" si="1201"/>
        <v>5.1519487360090719E-5</v>
      </c>
      <c r="AM847" s="13">
        <f t="shared" si="1202"/>
        <v>7.8288260636046568E-3</v>
      </c>
      <c r="AN847" s="13">
        <f t="shared" si="1203"/>
        <v>7.4677173412663125E-3</v>
      </c>
      <c r="AO847" s="13">
        <f t="shared" si="1204"/>
        <v>3.5616324743950609E-3</v>
      </c>
      <c r="AP847" s="13">
        <f t="shared" si="1205"/>
        <v>1.1324501006992171E-3</v>
      </c>
      <c r="AQ847" s="13">
        <f t="shared" si="1206"/>
        <v>2.700538109546567E-4</v>
      </c>
      <c r="AR847" s="13">
        <f t="shared" si="1207"/>
        <v>4.7788919857526491E-4</v>
      </c>
      <c r="AS847" s="13">
        <f t="shared" si="1208"/>
        <v>7.9742955432761343E-4</v>
      </c>
      <c r="AT847" s="13">
        <f t="shared" si="1209"/>
        <v>6.6531519859721916E-4</v>
      </c>
      <c r="AU847" s="13">
        <f t="shared" si="1210"/>
        <v>3.700592828396747E-4</v>
      </c>
      <c r="AV847" s="13">
        <f t="shared" si="1211"/>
        <v>1.5437480584903931E-4</v>
      </c>
      <c r="AW847" s="13">
        <f t="shared" si="1212"/>
        <v>2.2778513129682872E-6</v>
      </c>
      <c r="AX847" s="13">
        <f t="shared" si="1213"/>
        <v>2.1772610671472242E-3</v>
      </c>
      <c r="AY847" s="13">
        <f t="shared" si="1214"/>
        <v>2.076833754576104E-3</v>
      </c>
      <c r="AZ847" s="13">
        <f t="shared" si="1215"/>
        <v>9.9051935232510641E-4</v>
      </c>
      <c r="BA847" s="13">
        <f t="shared" si="1216"/>
        <v>3.1494370863619555E-4</v>
      </c>
      <c r="BB847" s="13">
        <f t="shared" si="1217"/>
        <v>7.5104191081694011E-5</v>
      </c>
      <c r="BC847" s="13">
        <f t="shared" si="1218"/>
        <v>1.4327994148443441E-5</v>
      </c>
      <c r="BD847" s="13">
        <f t="shared" si="1219"/>
        <v>7.5974384631242209E-5</v>
      </c>
      <c r="BE847" s="13">
        <f t="shared" si="1220"/>
        <v>1.2677461607717104E-4</v>
      </c>
      <c r="BF847" s="13">
        <f t="shared" si="1221"/>
        <v>1.0577119748663992E-4</v>
      </c>
      <c r="BG847" s="13">
        <f t="shared" si="1222"/>
        <v>5.8831683943982537E-5</v>
      </c>
      <c r="BH847" s="13">
        <f t="shared" si="1223"/>
        <v>2.4542364447479915E-5</v>
      </c>
      <c r="BI847" s="13">
        <f t="shared" si="1224"/>
        <v>8.1905206486551191E-6</v>
      </c>
      <c r="BJ847" s="14">
        <f t="shared" si="1225"/>
        <v>0.53998023801031636</v>
      </c>
      <c r="BK847" s="14">
        <f t="shared" si="1226"/>
        <v>0.2452724907377474</v>
      </c>
      <c r="BL847" s="14">
        <f t="shared" si="1227"/>
        <v>0.20456465779173655</v>
      </c>
      <c r="BM847" s="14">
        <f t="shared" si="1228"/>
        <v>0.48545744369148913</v>
      </c>
      <c r="BN847" s="14">
        <f t="shared" si="1229"/>
        <v>0.51278987172897184</v>
      </c>
    </row>
    <row r="848" spans="1:66" x14ac:dyDescent="0.25">
      <c r="A848" t="s">
        <v>339</v>
      </c>
      <c r="B848" t="s">
        <v>122</v>
      </c>
      <c r="C848" t="s">
        <v>115</v>
      </c>
      <c r="D848" s="11">
        <v>44451</v>
      </c>
      <c r="E848" s="10">
        <f>VLOOKUP(A848,home!$A$2:$E$405,3,FALSE)</f>
        <v>1.1719999999999999</v>
      </c>
      <c r="F848" s="10">
        <f>VLOOKUP(B848,home!$B$2:$E$405,3,FALSE)</f>
        <v>0.66359999999999997</v>
      </c>
      <c r="G848" s="10">
        <f>VLOOKUP(C848,away!$B$2:$E$405,4,FALSE)</f>
        <v>1.0428999999999999</v>
      </c>
      <c r="H848" s="10">
        <f>VLOOKUP(A848,away!$A$2:$E$405,3,FALSE)</f>
        <v>1.0484</v>
      </c>
      <c r="I848" s="10">
        <f>VLOOKUP(C848,away!$B$2:$E$405,3,FALSE)</f>
        <v>0.52990000000000004</v>
      </c>
      <c r="J848" s="10">
        <f>VLOOKUP(B848,home!$B$2:$E$405,4,FALSE)</f>
        <v>0.7419</v>
      </c>
      <c r="K848" s="12">
        <f t="shared" si="1174"/>
        <v>0.81110421167999991</v>
      </c>
      <c r="L848" s="12">
        <f t="shared" si="1175"/>
        <v>0.41216043800400004</v>
      </c>
      <c r="M848" s="13">
        <f t="shared" si="1176"/>
        <v>0.29426791541453617</v>
      </c>
      <c r="N848" s="13">
        <f t="shared" si="1177"/>
        <v>0.23868194555502426</v>
      </c>
      <c r="O848" s="13">
        <f t="shared" si="1178"/>
        <v>0.12128559290777927</v>
      </c>
      <c r="P848" s="13">
        <f t="shared" si="1179"/>
        <v>9.8375255223605684E-2</v>
      </c>
      <c r="Q848" s="13">
        <f t="shared" si="1180"/>
        <v>9.6797965645828307E-2</v>
      </c>
      <c r="R848" s="13">
        <f t="shared" si="1181"/>
        <v>2.4994561548222573E-2</v>
      </c>
      <c r="S848" s="13">
        <f t="shared" si="1182"/>
        <v>8.2218365759282354E-3</v>
      </c>
      <c r="T848" s="13">
        <f t="shared" si="1183"/>
        <v>3.9896291918480743E-2</v>
      </c>
      <c r="U848" s="13">
        <f t="shared" si="1184"/>
        <v>2.0273194140858306E-2</v>
      </c>
      <c r="V848" s="13">
        <f t="shared" si="1185"/>
        <v>3.0540018095955626E-4</v>
      </c>
      <c r="W848" s="13">
        <f t="shared" si="1186"/>
        <v>2.6171079205795766E-2</v>
      </c>
      <c r="X848" s="13">
        <f t="shared" si="1187"/>
        <v>1.0786683468498159E-2</v>
      </c>
      <c r="Y848" s="13">
        <f t="shared" si="1188"/>
        <v>2.2229220914933541E-3</v>
      </c>
      <c r="Z848" s="13">
        <f t="shared" si="1189"/>
        <v>3.4339231451444518E-3</v>
      </c>
      <c r="AA848" s="13">
        <f t="shared" si="1190"/>
        <v>2.7852695256120963E-3</v>
      </c>
      <c r="AB848" s="13">
        <f t="shared" si="1191"/>
        <v>1.1295719214439632E-3</v>
      </c>
      <c r="AC848" s="13">
        <f t="shared" si="1192"/>
        <v>6.3810517502623577E-6</v>
      </c>
      <c r="AD848" s="13">
        <f t="shared" si="1193"/>
        <v>5.3068681420079524E-3</v>
      </c>
      <c r="AE848" s="13">
        <f t="shared" si="1194"/>
        <v>2.1872810978394715E-3</v>
      </c>
      <c r="AF848" s="13">
        <f t="shared" si="1195"/>
        <v>4.507553676616933E-4</v>
      </c>
      <c r="AG848" s="13">
        <f t="shared" si="1196"/>
        <v>6.1927843256032538E-5</v>
      </c>
      <c r="AH848" s="13">
        <f t="shared" si="1197"/>
        <v>3.5383181689370262E-4</v>
      </c>
      <c r="AI848" s="13">
        <f t="shared" si="1198"/>
        <v>2.8699447690886873E-4</v>
      </c>
      <c r="AJ848" s="13">
        <f t="shared" si="1199"/>
        <v>1.1639121447484094E-4</v>
      </c>
      <c r="AK848" s="13">
        <f t="shared" si="1200"/>
        <v>3.1468468087697893E-5</v>
      </c>
      <c r="AL848" s="13">
        <f t="shared" si="1201"/>
        <v>8.5328717355108123E-8</v>
      </c>
      <c r="AM848" s="13">
        <f t="shared" si="1202"/>
        <v>8.6088462016261334E-4</v>
      </c>
      <c r="AN848" s="13">
        <f t="shared" si="1203"/>
        <v>3.5482258211712992E-4</v>
      </c>
      <c r="AO848" s="13">
        <f t="shared" si="1204"/>
        <v>7.3121915429553267E-5</v>
      </c>
      <c r="AP848" s="13">
        <f t="shared" si="1205"/>
        <v>1.0045986897045378E-5</v>
      </c>
      <c r="AQ848" s="13">
        <f t="shared" si="1206"/>
        <v>1.0351395899171668E-6</v>
      </c>
      <c r="AR848" s="13">
        <f t="shared" si="1207"/>
        <v>2.9167095326131934E-5</v>
      </c>
      <c r="AS848" s="13">
        <f t="shared" si="1208"/>
        <v>2.3657553861497651E-5</v>
      </c>
      <c r="AT848" s="13">
        <f t="shared" si="1209"/>
        <v>9.5943707875535945E-6</v>
      </c>
      <c r="AU848" s="13">
        <f t="shared" si="1210"/>
        <v>2.5940115180680931E-6</v>
      </c>
      <c r="AV848" s="13">
        <f t="shared" si="1211"/>
        <v>5.2600341686286508E-7</v>
      </c>
      <c r="AW848" s="13">
        <f t="shared" si="1212"/>
        <v>7.9238396070754855E-10</v>
      </c>
      <c r="AX848" s="13">
        <f t="shared" si="1213"/>
        <v>1.1637785686407207E-4</v>
      </c>
      <c r="AY848" s="13">
        <f t="shared" si="1214"/>
        <v>4.7966348459062767E-5</v>
      </c>
      <c r="AZ848" s="13">
        <f t="shared" si="1215"/>
        <v>9.8849155951699012E-6</v>
      </c>
      <c r="BA848" s="13">
        <f t="shared" si="1216"/>
        <v>1.3580570471125994E-6</v>
      </c>
      <c r="BB848" s="13">
        <f t="shared" si="1217"/>
        <v>1.3993434684308694E-7</v>
      </c>
      <c r="BC848" s="13">
        <f t="shared" si="1218"/>
        <v>1.153508033733008E-8</v>
      </c>
      <c r="BD848" s="13">
        <f t="shared" si="1219"/>
        <v>2.0035871308204923E-6</v>
      </c>
      <c r="BE848" s="13">
        <f t="shared" si="1220"/>
        <v>1.6251179602763479E-6</v>
      </c>
      <c r="BF848" s="13">
        <f t="shared" si="1221"/>
        <v>6.5907001102847833E-7</v>
      </c>
      <c r="BG848" s="13">
        <f t="shared" si="1222"/>
        <v>1.7819148724572762E-7</v>
      </c>
      <c r="BH848" s="13">
        <f t="shared" si="1223"/>
        <v>3.6132966447633162E-8</v>
      </c>
      <c r="BI848" s="13">
        <f t="shared" si="1224"/>
        <v>5.8615202532334771E-9</v>
      </c>
      <c r="BJ848" s="14">
        <f t="shared" si="1225"/>
        <v>0.42403936922747448</v>
      </c>
      <c r="BK848" s="14">
        <f t="shared" si="1226"/>
        <v>0.40122484012395632</v>
      </c>
      <c r="BL848" s="14">
        <f t="shared" si="1227"/>
        <v>0.17132692301626745</v>
      </c>
      <c r="BM848" s="14">
        <f t="shared" si="1228"/>
        <v>0.12557385366177146</v>
      </c>
      <c r="BN848" s="14">
        <f t="shared" si="1229"/>
        <v>0.87440323629499628</v>
      </c>
    </row>
    <row r="849" spans="1:66" x14ac:dyDescent="0.25">
      <c r="A849" t="s">
        <v>339</v>
      </c>
      <c r="B849" t="s">
        <v>121</v>
      </c>
      <c r="C849" t="s">
        <v>111</v>
      </c>
      <c r="D849" s="11">
        <v>44451</v>
      </c>
      <c r="E849" s="10">
        <f>VLOOKUP(A849,home!$A$2:$E$405,3,FALSE)</f>
        <v>1.1719999999999999</v>
      </c>
      <c r="F849" s="10">
        <f>VLOOKUP(B849,home!$B$2:$E$405,3,FALSE)</f>
        <v>1.6116999999999999</v>
      </c>
      <c r="G849" s="10">
        <f>VLOOKUP(C849,away!$B$2:$E$405,4,FALSE)</f>
        <v>0.68259999999999998</v>
      </c>
      <c r="H849" s="10">
        <f>VLOOKUP(A849,away!$A$2:$E$405,3,FALSE)</f>
        <v>1.0484</v>
      </c>
      <c r="I849" s="10">
        <f>VLOOKUP(C849,away!$B$2:$E$405,3,FALSE)</f>
        <v>1.0491999999999999</v>
      </c>
      <c r="J849" s="10">
        <f>VLOOKUP(B849,home!$B$2:$E$405,4,FALSE)</f>
        <v>0.52990000000000004</v>
      </c>
      <c r="K849" s="12">
        <f t="shared" si="1174"/>
        <v>1.2893716042399999</v>
      </c>
      <c r="L849" s="12">
        <f t="shared" si="1175"/>
        <v>0.582880080272</v>
      </c>
      <c r="M849" s="13">
        <f t="shared" si="1176"/>
        <v>0.15377701436969252</v>
      </c>
      <c r="N849" s="13">
        <f t="shared" si="1177"/>
        <v>0.19827571571308797</v>
      </c>
      <c r="O849" s="13">
        <f t="shared" si="1178"/>
        <v>8.9633558479794886E-2</v>
      </c>
      <c r="P849" s="13">
        <f t="shared" si="1179"/>
        <v>0.11557096509083296</v>
      </c>
      <c r="Q849" s="13">
        <f t="shared" si="1180"/>
        <v>0.12782553882540923</v>
      </c>
      <c r="R849" s="13">
        <f t="shared" si="1181"/>
        <v>2.6122807880883923E-2</v>
      </c>
      <c r="S849" s="13">
        <f t="shared" si="1182"/>
        <v>2.1714311509384718E-2</v>
      </c>
      <c r="T849" s="13">
        <f t="shared" si="1183"/>
        <v>7.4506960331366195E-2</v>
      </c>
      <c r="U849" s="13">
        <f t="shared" si="1184"/>
        <v>3.3682006704628613E-2</v>
      </c>
      <c r="V849" s="13">
        <f t="shared" si="1185"/>
        <v>1.8132632917350381E-3</v>
      </c>
      <c r="W849" s="13">
        <f t="shared" si="1186"/>
        <v>5.4938206686053433E-2</v>
      </c>
      <c r="X849" s="13">
        <f t="shared" si="1187"/>
        <v>3.2022386323166556E-2</v>
      </c>
      <c r="Y849" s="13">
        <f t="shared" si="1188"/>
        <v>9.3326055552741573E-3</v>
      </c>
      <c r="Z849" s="13">
        <f t="shared" si="1189"/>
        <v>5.0754881181798855E-3</v>
      </c>
      <c r="AA849" s="13">
        <f t="shared" si="1190"/>
        <v>6.5441902572386567E-3</v>
      </c>
      <c r="AB849" s="13">
        <f t="shared" si="1191"/>
        <v>4.2189465452137937E-3</v>
      </c>
      <c r="AC849" s="13">
        <f t="shared" si="1192"/>
        <v>8.5172266092787971E-5</v>
      </c>
      <c r="AD849" s="13">
        <f t="shared" si="1193"/>
        <v>1.7708940922216344E-2</v>
      </c>
      <c r="AE849" s="13">
        <f t="shared" si="1194"/>
        <v>1.032218890627357E-2</v>
      </c>
      <c r="AF849" s="13">
        <f t="shared" si="1195"/>
        <v>3.0082991491357427E-3</v>
      </c>
      <c r="AG849" s="13">
        <f t="shared" si="1196"/>
        <v>5.8449254984347711E-4</v>
      </c>
      <c r="AH849" s="13">
        <f t="shared" si="1197"/>
        <v>7.3960023043606843E-4</v>
      </c>
      <c r="AI849" s="13">
        <f t="shared" si="1198"/>
        <v>9.5361953561362708E-4</v>
      </c>
      <c r="AJ849" s="13">
        <f t="shared" si="1199"/>
        <v>6.1478497523437324E-4</v>
      </c>
      <c r="AK849" s="13">
        <f t="shared" si="1200"/>
        <v>2.6422876326019748E-4</v>
      </c>
      <c r="AL849" s="13">
        <f t="shared" si="1201"/>
        <v>2.5604453387688493E-6</v>
      </c>
      <c r="AM849" s="13">
        <f t="shared" si="1202"/>
        <v>4.5666811132538954E-3</v>
      </c>
      <c r="AN849" s="13">
        <f t="shared" si="1203"/>
        <v>2.6618274538700568E-3</v>
      </c>
      <c r="AO849" s="13">
        <f t="shared" si="1204"/>
        <v>7.7576309999099601E-4</v>
      </c>
      <c r="AP849" s="13">
        <f t="shared" si="1205"/>
        <v>1.5072561933160246E-4</v>
      </c>
      <c r="AQ849" s="13">
        <f t="shared" si="1206"/>
        <v>2.1963740273762838E-5</v>
      </c>
      <c r="AR849" s="13">
        <f t="shared" si="1207"/>
        <v>8.6219648337153071E-5</v>
      </c>
      <c r="AS849" s="13">
        <f t="shared" si="1208"/>
        <v>1.111691662934837E-4</v>
      </c>
      <c r="AT849" s="13">
        <f t="shared" si="1209"/>
        <v>7.166918314292622E-5</v>
      </c>
      <c r="AU849" s="13">
        <f t="shared" si="1210"/>
        <v>3.080273654785505E-5</v>
      </c>
      <c r="AV849" s="13">
        <f t="shared" si="1211"/>
        <v>9.9290434594224817E-6</v>
      </c>
      <c r="AW849" s="13">
        <f t="shared" si="1212"/>
        <v>5.3452783217154759E-8</v>
      </c>
      <c r="AX849" s="13">
        <f t="shared" si="1213"/>
        <v>9.8135815884144812E-4</v>
      </c>
      <c r="AY849" s="13">
        <f t="shared" si="1214"/>
        <v>5.7201412240108539E-4</v>
      </c>
      <c r="AZ849" s="13">
        <f t="shared" si="1215"/>
        <v>1.6670781879093112E-4</v>
      </c>
      <c r="BA849" s="13">
        <f t="shared" si="1216"/>
        <v>3.2390222266275988E-5</v>
      </c>
      <c r="BB849" s="13">
        <f t="shared" si="1217"/>
        <v>4.719903838648718E-6</v>
      </c>
      <c r="BC849" s="13">
        <f t="shared" si="1218"/>
        <v>5.5022758566953724E-7</v>
      </c>
      <c r="BD849" s="13">
        <f t="shared" si="1219"/>
        <v>8.3759525906305628E-6</v>
      </c>
      <c r="BE849" s="13">
        <f t="shared" si="1220"/>
        <v>1.0799715428819512E-5</v>
      </c>
      <c r="BF849" s="13">
        <f t="shared" si="1221"/>
        <v>6.962423203896249E-6</v>
      </c>
      <c r="BG849" s="13">
        <f t="shared" si="1222"/>
        <v>2.9923835919351691E-6</v>
      </c>
      <c r="BH849" s="13">
        <f t="shared" si="1223"/>
        <v>9.6457360810872518E-7</v>
      </c>
      <c r="BI849" s="13">
        <f t="shared" si="1224"/>
        <v>2.4873876409894245E-7</v>
      </c>
      <c r="BJ849" s="14">
        <f t="shared" si="1225"/>
        <v>0.53846003644227092</v>
      </c>
      <c r="BK849" s="14">
        <f t="shared" si="1226"/>
        <v>0.29353530109547787</v>
      </c>
      <c r="BL849" s="14">
        <f t="shared" si="1227"/>
        <v>0.16311387693727242</v>
      </c>
      <c r="BM849" s="14">
        <f t="shared" si="1228"/>
        <v>0.28840714156388186</v>
      </c>
      <c r="BN849" s="14">
        <f t="shared" si="1229"/>
        <v>0.71120560035970148</v>
      </c>
    </row>
    <row r="850" spans="1:66" x14ac:dyDescent="0.25">
      <c r="A850" t="s">
        <v>339</v>
      </c>
      <c r="B850" t="s">
        <v>125</v>
      </c>
      <c r="C850" t="s">
        <v>119</v>
      </c>
      <c r="D850" s="11">
        <v>44451</v>
      </c>
      <c r="E850" s="10">
        <f>VLOOKUP(A850,home!$A$2:$E$405,3,FALSE)</f>
        <v>1.1719999999999999</v>
      </c>
      <c r="F850" s="10">
        <f>VLOOKUP(B850,home!$B$2:$E$405,3,FALSE)</f>
        <v>1.6212</v>
      </c>
      <c r="G850" s="10">
        <f>VLOOKUP(C850,away!$B$2:$E$405,4,FALSE)</f>
        <v>0.5333</v>
      </c>
      <c r="H850" s="10">
        <f>VLOOKUP(A850,away!$A$2:$E$405,3,FALSE)</f>
        <v>1.0484</v>
      </c>
      <c r="I850" s="10">
        <f>VLOOKUP(C850,away!$B$2:$E$405,3,FALSE)</f>
        <v>2.2654000000000001</v>
      </c>
      <c r="J850" s="10">
        <f>VLOOKUP(B850,home!$B$2:$E$405,4,FALSE)</f>
        <v>1.24</v>
      </c>
      <c r="K850" s="12">
        <f t="shared" si="1174"/>
        <v>1.0132947451199998</v>
      </c>
      <c r="L850" s="12">
        <f t="shared" si="1175"/>
        <v>2.9450562464000001</v>
      </c>
      <c r="M850" s="13">
        <f t="shared" si="1176"/>
        <v>1.9094575461472484E-2</v>
      </c>
      <c r="N850" s="13">
        <f t="shared" si="1177"/>
        <v>1.9348432975407361E-2</v>
      </c>
      <c r="O850" s="13">
        <f t="shared" si="1178"/>
        <v>5.6234598735165703E-2</v>
      </c>
      <c r="P850" s="13">
        <f t="shared" si="1179"/>
        <v>5.6982223392275197E-2</v>
      </c>
      <c r="Q850" s="13">
        <f t="shared" si="1180"/>
        <v>9.8028327301434015E-3</v>
      </c>
      <c r="R850" s="13">
        <f t="shared" si="1181"/>
        <v>8.2807028134398664E-2</v>
      </c>
      <c r="S850" s="13">
        <f t="shared" si="1182"/>
        <v>4.2511730481762218E-2</v>
      </c>
      <c r="T850" s="13">
        <f t="shared" si="1183"/>
        <v>2.8869893764323189E-2</v>
      </c>
      <c r="U850" s="13">
        <f t="shared" si="1184"/>
        <v>8.3907926467590141E-2</v>
      </c>
      <c r="V850" s="13">
        <f t="shared" si="1185"/>
        <v>1.409599244555503E-2</v>
      </c>
      <c r="W850" s="13">
        <f t="shared" si="1186"/>
        <v>3.3110529642482165E-3</v>
      </c>
      <c r="X850" s="13">
        <f t="shared" si="1187"/>
        <v>9.751237214520446E-3</v>
      </c>
      <c r="Y850" s="13">
        <f t="shared" si="1188"/>
        <v>1.435897103437579E-2</v>
      </c>
      <c r="Z850" s="13">
        <f t="shared" si="1189"/>
        <v>8.1290451817677092E-2</v>
      </c>
      <c r="AA850" s="13">
        <f t="shared" si="1190"/>
        <v>8.2371187655282743E-2</v>
      </c>
      <c r="AB850" s="13">
        <f t="shared" si="1191"/>
        <v>4.1733145800195694E-2</v>
      </c>
      <c r="AC850" s="13">
        <f t="shared" si="1192"/>
        <v>2.62908761734817E-3</v>
      </c>
      <c r="AD850" s="13">
        <f t="shared" si="1193"/>
        <v>8.3876814237167905E-4</v>
      </c>
      <c r="AE850" s="13">
        <f t="shared" si="1194"/>
        <v>2.470219356973038E-3</v>
      </c>
      <c r="AF850" s="13">
        <f t="shared" si="1195"/>
        <v>3.637467473615819E-3</v>
      </c>
      <c r="AG850" s="13">
        <f t="shared" si="1196"/>
        <v>3.5708487680830318E-3</v>
      </c>
      <c r="AH850" s="13">
        <f t="shared" si="1197"/>
        <v>5.9851238224582055E-2</v>
      </c>
      <c r="AI850" s="13">
        <f t="shared" si="1198"/>
        <v>6.0646945181894264E-2</v>
      </c>
      <c r="AJ850" s="13">
        <f t="shared" si="1199"/>
        <v>3.0726615430197071E-2</v>
      </c>
      <c r="AK850" s="13">
        <f t="shared" si="1200"/>
        <v>1.0378372650247266E-2</v>
      </c>
      <c r="AL850" s="13">
        <f t="shared" si="1201"/>
        <v>3.1382998429449265E-4</v>
      </c>
      <c r="AM850" s="13">
        <f t="shared" si="1202"/>
        <v>1.6998387020785731E-4</v>
      </c>
      <c r="AN850" s="13">
        <f t="shared" si="1203"/>
        <v>5.0061205874289705E-4</v>
      </c>
      <c r="AO850" s="13">
        <f t="shared" si="1204"/>
        <v>7.3716533531196647E-4</v>
      </c>
      <c r="AP850" s="13">
        <f t="shared" si="1205"/>
        <v>7.2366445846335241E-4</v>
      </c>
      <c r="AQ850" s="13">
        <f t="shared" si="1206"/>
        <v>5.3280813342379248E-4</v>
      </c>
      <c r="AR850" s="13">
        <f t="shared" si="1207"/>
        <v>3.5253052597615936E-2</v>
      </c>
      <c r="AS850" s="13">
        <f t="shared" si="1208"/>
        <v>3.5721732946603184E-2</v>
      </c>
      <c r="AT850" s="13">
        <f t="shared" si="1209"/>
        <v>1.8098322140686487E-2</v>
      </c>
      <c r="AU850" s="13">
        <f t="shared" si="1210"/>
        <v>6.1129782402155209E-3</v>
      </c>
      <c r="AV850" s="13">
        <f t="shared" si="1211"/>
        <v>1.5485621819608228E-3</v>
      </c>
      <c r="AW850" s="13">
        <f t="shared" si="1212"/>
        <v>2.6014849534892712E-5</v>
      </c>
      <c r="AX850" s="13">
        <f t="shared" si="1213"/>
        <v>2.8707293739463642E-5</v>
      </c>
      <c r="AY850" s="13">
        <f t="shared" si="1214"/>
        <v>8.4544594744647014E-5</v>
      </c>
      <c r="AZ850" s="13">
        <f t="shared" si="1215"/>
        <v>1.2449429342603968E-4</v>
      </c>
      <c r="BA850" s="13">
        <f t="shared" si="1216"/>
        <v>1.2221423216517087E-4</v>
      </c>
      <c r="BB850" s="13">
        <f t="shared" si="1217"/>
        <v>8.9981946959254071E-5</v>
      </c>
      <c r="BC850" s="13">
        <f t="shared" si="1218"/>
        <v>5.3000378991116892E-5</v>
      </c>
      <c r="BD850" s="13">
        <f t="shared" si="1219"/>
        <v>1.7303703792879439E-2</v>
      </c>
      <c r="BE850" s="13">
        <f t="shared" si="1220"/>
        <v>1.7533752124437745E-2</v>
      </c>
      <c r="BF850" s="13">
        <f t="shared" si="1221"/>
        <v>8.8834294449647005E-3</v>
      </c>
      <c r="BG850" s="13">
        <f t="shared" si="1222"/>
        <v>3.0005107917423354E-3</v>
      </c>
      <c r="BH850" s="13">
        <f t="shared" si="1223"/>
        <v>7.6010045448708966E-4</v>
      </c>
      <c r="BI850" s="13">
        <f t="shared" si="1224"/>
        <v>1.5404115925901838E-4</v>
      </c>
      <c r="BJ850" s="14">
        <f t="shared" si="1225"/>
        <v>9.9126901020237523E-2</v>
      </c>
      <c r="BK850" s="14">
        <f t="shared" si="1226"/>
        <v>0.13571198397745224</v>
      </c>
      <c r="BL850" s="14">
        <f t="shared" si="1227"/>
        <v>0.65302724415440583</v>
      </c>
      <c r="BM850" s="14">
        <f t="shared" si="1228"/>
        <v>0.72482835979570037</v>
      </c>
      <c r="BN850" s="14">
        <f t="shared" si="1229"/>
        <v>0.24426969142886282</v>
      </c>
    </row>
    <row r="851" spans="1:66" x14ac:dyDescent="0.25">
      <c r="A851" t="s">
        <v>339</v>
      </c>
      <c r="B851" t="s">
        <v>112</v>
      </c>
      <c r="C851" t="s">
        <v>117</v>
      </c>
      <c r="D851" s="11">
        <v>44451</v>
      </c>
      <c r="E851" s="10">
        <f>VLOOKUP(A851,home!$A$2:$E$405,3,FALSE)</f>
        <v>1.1719999999999999</v>
      </c>
      <c r="F851" s="10">
        <f>VLOOKUP(B851,home!$B$2:$E$405,3,FALSE)</f>
        <v>0.68259999999999998</v>
      </c>
      <c r="G851" s="10">
        <f>VLOOKUP(C851,away!$B$2:$E$405,4,FALSE)</f>
        <v>0.34129999999999999</v>
      </c>
      <c r="H851" s="10">
        <f>VLOOKUP(A851,away!$A$2:$E$405,3,FALSE)</f>
        <v>1.0484</v>
      </c>
      <c r="I851" s="10">
        <f>VLOOKUP(C851,away!$B$2:$E$405,3,FALSE)</f>
        <v>0.7631</v>
      </c>
      <c r="J851" s="10">
        <f>VLOOKUP(B851,home!$B$2:$E$405,4,FALSE)</f>
        <v>0.7631</v>
      </c>
      <c r="K851" s="12">
        <f t="shared" si="1174"/>
        <v>0.27304245735999999</v>
      </c>
      <c r="L851" s="12">
        <f t="shared" si="1175"/>
        <v>0.61050597592400002</v>
      </c>
      <c r="M851" s="13">
        <f t="shared" si="1176"/>
        <v>0.41331369045052135</v>
      </c>
      <c r="N851" s="13">
        <f t="shared" si="1177"/>
        <v>0.11285218570114071</v>
      </c>
      <c r="O851" s="13">
        <f t="shared" si="1178"/>
        <v>0.25233047795124558</v>
      </c>
      <c r="P851" s="13">
        <f t="shared" si="1179"/>
        <v>6.8896933766631391E-2</v>
      </c>
      <c r="Q851" s="13">
        <f t="shared" si="1180"/>
        <v>1.5406719051143257E-2</v>
      </c>
      <c r="R851" s="13">
        <f t="shared" si="1181"/>
        <v>7.7024632348497268E-2</v>
      </c>
      <c r="S851" s="13">
        <f t="shared" si="1182"/>
        <v>2.8711772632485787E-3</v>
      </c>
      <c r="T851" s="13">
        <f t="shared" si="1183"/>
        <v>9.4058940501050986E-3</v>
      </c>
      <c r="U851" s="13">
        <f t="shared" si="1184"/>
        <v>2.1030994893684242E-2</v>
      </c>
      <c r="V851" s="13">
        <f t="shared" si="1185"/>
        <v>5.3178685747990725E-5</v>
      </c>
      <c r="W851" s="13">
        <f t="shared" si="1186"/>
        <v>1.4022294765264275E-3</v>
      </c>
      <c r="X851" s="13">
        <f t="shared" si="1187"/>
        <v>8.5606947503616632E-4</v>
      </c>
      <c r="Y851" s="13">
        <f t="shared" si="1188"/>
        <v>2.613177651578505E-4</v>
      </c>
      <c r="Z851" s="13">
        <f t="shared" si="1189"/>
        <v>1.5674666114035542E-2</v>
      </c>
      <c r="AA851" s="13">
        <f t="shared" si="1190"/>
        <v>4.2798493540737864E-3</v>
      </c>
      <c r="AB851" s="13">
        <f t="shared" si="1191"/>
        <v>5.8429029238345773E-4</v>
      </c>
      <c r="AC851" s="13">
        <f t="shared" si="1192"/>
        <v>5.5403566262560518E-7</v>
      </c>
      <c r="AD851" s="13">
        <f t="shared" si="1193"/>
        <v>9.5717045513350554E-5</v>
      </c>
      <c r="AE851" s="13">
        <f t="shared" si="1194"/>
        <v>5.8435828283690006E-5</v>
      </c>
      <c r="AF851" s="13">
        <f t="shared" si="1195"/>
        <v>1.7837711187630724E-5</v>
      </c>
      <c r="AG851" s="13">
        <f t="shared" si="1196"/>
        <v>3.6300097589516496E-6</v>
      </c>
      <c r="AH851" s="13">
        <f t="shared" si="1197"/>
        <v>2.3923693333080301E-3</v>
      </c>
      <c r="AI851" s="13">
        <f t="shared" si="1198"/>
        <v>6.5321840167912942E-4</v>
      </c>
      <c r="AJ851" s="13">
        <f t="shared" si="1199"/>
        <v>8.917817879362054E-5</v>
      </c>
      <c r="AK851" s="13">
        <f t="shared" si="1200"/>
        <v>8.1164763602331974E-6</v>
      </c>
      <c r="AL851" s="13">
        <f t="shared" si="1201"/>
        <v>3.6941779799900116E-9</v>
      </c>
      <c r="AM851" s="13">
        <f t="shared" si="1202"/>
        <v>5.2269634636408433E-6</v>
      </c>
      <c r="AN851" s="13">
        <f t="shared" si="1203"/>
        <v>3.1910924304891443E-6</v>
      </c>
      <c r="AO851" s="13">
        <f t="shared" si="1204"/>
        <v>9.74090499269732E-7</v>
      </c>
      <c r="AP851" s="13">
        <f t="shared" si="1205"/>
        <v>1.9822935696498807E-7</v>
      </c>
      <c r="AQ851" s="13">
        <f t="shared" si="1206"/>
        <v>3.0255051757674249E-8</v>
      </c>
      <c r="AR851" s="13">
        <f t="shared" si="1207"/>
        <v>2.9211115492037379E-4</v>
      </c>
      <c r="AS851" s="13">
        <f t="shared" si="1208"/>
        <v>7.9758747561726502E-5</v>
      </c>
      <c r="AT851" s="13">
        <f t="shared" si="1209"/>
        <v>1.0888762215104858E-5</v>
      </c>
      <c r="AU851" s="13">
        <f t="shared" si="1210"/>
        <v>9.9103146427364894E-7</v>
      </c>
      <c r="AV851" s="13">
        <f t="shared" si="1211"/>
        <v>6.7648416581589046E-8</v>
      </c>
      <c r="AW851" s="13">
        <f t="shared" si="1212"/>
        <v>1.7105485997820419E-11</v>
      </c>
      <c r="AX851" s="13">
        <f t="shared" si="1213"/>
        <v>2.3786382477390525E-7</v>
      </c>
      <c r="AY851" s="13">
        <f t="shared" si="1214"/>
        <v>1.4521728648060835E-7</v>
      </c>
      <c r="AZ851" s="13">
        <f t="shared" si="1215"/>
        <v>4.4328010601939446E-8</v>
      </c>
      <c r="BA851" s="13">
        <f t="shared" si="1216"/>
        <v>9.0208384577688199E-9</v>
      </c>
      <c r="BB851" s="13">
        <f t="shared" si="1217"/>
        <v>1.3768189465782262E-9</v>
      </c>
      <c r="BC851" s="13">
        <f t="shared" si="1218"/>
        <v>1.6811123893027878E-10</v>
      </c>
      <c r="BD851" s="13">
        <f t="shared" si="1219"/>
        <v>2.9722600952158236E-5</v>
      </c>
      <c r="BE851" s="13">
        <f t="shared" si="1220"/>
        <v>8.1155320031079601E-6</v>
      </c>
      <c r="BF851" s="13">
        <f t="shared" si="1221"/>
        <v>1.1079424004561604E-6</v>
      </c>
      <c r="BG851" s="13">
        <f t="shared" si="1222"/>
        <v>1.0083843854462906E-7</v>
      </c>
      <c r="BH851" s="13">
        <f t="shared" si="1223"/>
        <v>6.8832937641427161E-9</v>
      </c>
      <c r="BI851" s="13">
        <f t="shared" si="1224"/>
        <v>3.7588628881845852E-10</v>
      </c>
      <c r="BJ851" s="14">
        <f t="shared" si="1225"/>
        <v>0.14037009471954573</v>
      </c>
      <c r="BK851" s="14">
        <f t="shared" si="1226"/>
        <v>0.48513568311327643</v>
      </c>
      <c r="BL851" s="14">
        <f t="shared" si="1227"/>
        <v>0.35881599874757769</v>
      </c>
      <c r="BM851" s="14">
        <f t="shared" si="1228"/>
        <v>6.0171658225074864E-2</v>
      </c>
      <c r="BN851" s="14">
        <f t="shared" si="1229"/>
        <v>0.93982463926917958</v>
      </c>
    </row>
    <row r="852" spans="1:66" x14ac:dyDescent="0.25">
      <c r="A852" t="s">
        <v>341</v>
      </c>
      <c r="B852" t="s">
        <v>319</v>
      </c>
      <c r="C852" t="s">
        <v>145</v>
      </c>
      <c r="D852" s="11">
        <v>44451</v>
      </c>
      <c r="E852" s="10">
        <f>VLOOKUP(A852,home!$A$2:$E$405,3,FALSE)</f>
        <v>1.3095000000000001</v>
      </c>
      <c r="F852" s="10">
        <f>VLOOKUP(B852,home!$B$2:$E$405,3,FALSE)</f>
        <v>0.76370000000000005</v>
      </c>
      <c r="G852" s="10">
        <f>VLOOKUP(C852,away!$B$2:$E$405,4,FALSE)</f>
        <v>0.57269999999999999</v>
      </c>
      <c r="H852" s="10">
        <f>VLOOKUP(A852,away!$A$2:$E$405,3,FALSE)</f>
        <v>1.2142999999999999</v>
      </c>
      <c r="I852" s="10">
        <f>VLOOKUP(C852,away!$B$2:$E$405,3,FALSE)</f>
        <v>0.82350000000000001</v>
      </c>
      <c r="J852" s="10">
        <f>VLOOKUP(B852,home!$B$2:$E$405,4,FALSE)</f>
        <v>1.0980000000000001</v>
      </c>
      <c r="K852" s="12">
        <f t="shared" si="1174"/>
        <v>0.57273731140500006</v>
      </c>
      <c r="L852" s="12">
        <f t="shared" si="1175"/>
        <v>1.0979737029000001</v>
      </c>
      <c r="M852" s="13">
        <f t="shared" si="1176"/>
        <v>0.18811326685426491</v>
      </c>
      <c r="N852" s="13">
        <f t="shared" si="1177"/>
        <v>0.10773948669772301</v>
      </c>
      <c r="O852" s="13">
        <f t="shared" si="1178"/>
        <v>0.20654342017259308</v>
      </c>
      <c r="P852" s="13">
        <f t="shared" si="1179"/>
        <v>0.11829512315804422</v>
      </c>
      <c r="Q852" s="13">
        <f t="shared" si="1180"/>
        <v>3.0853211971704323E-2</v>
      </c>
      <c r="R852" s="13">
        <f t="shared" si="1181"/>
        <v>0.11338962192826631</v>
      </c>
      <c r="S852" s="13">
        <f t="shared" si="1182"/>
        <v>1.8597487031334792E-2</v>
      </c>
      <c r="T852" s="13">
        <f t="shared" si="1183"/>
        <v>3.3876015394930806E-2</v>
      </c>
      <c r="U852" s="13">
        <f t="shared" si="1184"/>
        <v>6.4942467204424689E-2</v>
      </c>
      <c r="V852" s="13">
        <f t="shared" si="1185"/>
        <v>1.2994487934443702E-3</v>
      </c>
      <c r="W852" s="13">
        <f t="shared" si="1186"/>
        <v>5.8902618909608328E-3</v>
      </c>
      <c r="X852" s="13">
        <f t="shared" si="1187"/>
        <v>6.4673526594690219E-3</v>
      </c>
      <c r="Y852" s="13">
        <f t="shared" si="1188"/>
        <v>3.5504915737386827E-3</v>
      </c>
      <c r="Z852" s="13">
        <f t="shared" si="1189"/>
        <v>4.1499607686336537E-2</v>
      </c>
      <c r="AA852" s="13">
        <f t="shared" si="1190"/>
        <v>2.3768373730634666E-2</v>
      </c>
      <c r="AB852" s="13">
        <f t="shared" si="1191"/>
        <v>6.8065172334764645E-3</v>
      </c>
      <c r="AC852" s="13">
        <f t="shared" si="1192"/>
        <v>5.1072439503018419E-5</v>
      </c>
      <c r="AD852" s="13">
        <f t="shared" si="1193"/>
        <v>8.4339318972505956E-4</v>
      </c>
      <c r="AE852" s="13">
        <f t="shared" si="1194"/>
        <v>9.2602354352306585E-4</v>
      </c>
      <c r="AF852" s="13">
        <f t="shared" si="1195"/>
        <v>5.0837474952730006E-4</v>
      </c>
      <c r="AG852" s="13">
        <f t="shared" si="1196"/>
        <v>1.8606070206644992E-4</v>
      </c>
      <c r="AH852" s="13">
        <f t="shared" si="1197"/>
        <v>1.1391369480066056E-2</v>
      </c>
      <c r="AI852" s="13">
        <f t="shared" si="1198"/>
        <v>6.5242623292340067E-3</v>
      </c>
      <c r="AJ852" s="13">
        <f t="shared" si="1199"/>
        <v>1.8683442326732041E-3</v>
      </c>
      <c r="AK852" s="13">
        <f t="shared" si="1200"/>
        <v>3.5669015086676304E-4</v>
      </c>
      <c r="AL852" s="13">
        <f t="shared" si="1201"/>
        <v>1.2846771781751882E-6</v>
      </c>
      <c r="AM852" s="13">
        <f t="shared" si="1202"/>
        <v>9.660854958808356E-5</v>
      </c>
      <c r="AN852" s="13">
        <f t="shared" si="1203"/>
        <v>1.0607364692302638E-4</v>
      </c>
      <c r="AO852" s="13">
        <f t="shared" si="1204"/>
        <v>5.8233037446091234E-5</v>
      </c>
      <c r="AP852" s="13">
        <f t="shared" si="1205"/>
        <v>2.1312781251933055E-5</v>
      </c>
      <c r="AQ852" s="13">
        <f t="shared" si="1206"/>
        <v>5.8502183375706574E-6</v>
      </c>
      <c r="AR852" s="13">
        <f t="shared" si="1207"/>
        <v>2.5014848258260365E-3</v>
      </c>
      <c r="AS852" s="13">
        <f t="shared" si="1208"/>
        <v>1.4326936936640091E-3</v>
      </c>
      <c r="AT852" s="13">
        <f t="shared" si="1209"/>
        <v>4.1027856708801167E-4</v>
      </c>
      <c r="AU852" s="13">
        <f t="shared" si="1210"/>
        <v>7.8327281147027938E-5</v>
      </c>
      <c r="AV852" s="13">
        <f t="shared" si="1211"/>
        <v>1.1215239103453079E-5</v>
      </c>
      <c r="AW852" s="13">
        <f t="shared" si="1212"/>
        <v>2.2440830397307839E-8</v>
      </c>
      <c r="AX852" s="13">
        <f t="shared" si="1213"/>
        <v>9.221886824969266E-6</v>
      </c>
      <c r="AY852" s="13">
        <f t="shared" si="1214"/>
        <v>1.0125389224936229E-5</v>
      </c>
      <c r="AZ852" s="13">
        <f t="shared" si="1215"/>
        <v>5.5587055503034968E-6</v>
      </c>
      <c r="BA852" s="13">
        <f t="shared" si="1216"/>
        <v>2.034437505465838E-6</v>
      </c>
      <c r="BB852" s="13">
        <f t="shared" si="1217"/>
        <v>5.5843972029874122E-7</v>
      </c>
      <c r="BC852" s="13">
        <f t="shared" si="1218"/>
        <v>1.226304255085699E-7</v>
      </c>
      <c r="BD852" s="13">
        <f t="shared" si="1219"/>
        <v>4.5776075949339556E-4</v>
      </c>
      <c r="BE852" s="13">
        <f t="shared" si="1220"/>
        <v>2.6217666665895827E-4</v>
      </c>
      <c r="BF852" s="13">
        <f t="shared" si="1221"/>
        <v>7.5079179587688339E-5</v>
      </c>
      <c r="BG852" s="13">
        <f t="shared" si="1222"/>
        <v>1.4333549153181929E-5</v>
      </c>
      <c r="BH852" s="13">
        <f t="shared" si="1223"/>
        <v>2.0523396012212079E-6</v>
      </c>
      <c r="BI852" s="13">
        <f t="shared" si="1224"/>
        <v>2.3509029305868895E-7</v>
      </c>
      <c r="BJ852" s="14">
        <f t="shared" si="1225"/>
        <v>0.19115637209616676</v>
      </c>
      <c r="BK852" s="14">
        <f t="shared" si="1226"/>
        <v>0.32636780834299445</v>
      </c>
      <c r="BL852" s="14">
        <f t="shared" si="1227"/>
        <v>0.44083670365385136</v>
      </c>
      <c r="BM852" s="14">
        <f t="shared" si="1228"/>
        <v>0.23491625804835856</v>
      </c>
      <c r="BN852" s="14">
        <f t="shared" si="1229"/>
        <v>0.76493413078259587</v>
      </c>
    </row>
    <row r="853" spans="1:66" x14ac:dyDescent="0.25">
      <c r="A853" t="s">
        <v>341</v>
      </c>
      <c r="B853" t="s">
        <v>152</v>
      </c>
      <c r="C853" t="s">
        <v>148</v>
      </c>
      <c r="D853" s="11">
        <v>44451</v>
      </c>
      <c r="E853" s="10">
        <f>VLOOKUP(A853,home!$A$2:$E$405,3,FALSE)</f>
        <v>1.3095000000000001</v>
      </c>
      <c r="F853" s="10">
        <f>VLOOKUP(B853,home!$B$2:$E$405,3,FALSE)</f>
        <v>0.76370000000000005</v>
      </c>
      <c r="G853" s="10">
        <f>VLOOKUP(C853,away!$B$2:$E$405,4,FALSE)</f>
        <v>0.25459999999999999</v>
      </c>
      <c r="H853" s="10">
        <f>VLOOKUP(A853,away!$A$2:$E$405,3,FALSE)</f>
        <v>1.2142999999999999</v>
      </c>
      <c r="I853" s="10">
        <f>VLOOKUP(C853,away!$B$2:$E$405,3,FALSE)</f>
        <v>2.4706000000000001</v>
      </c>
      <c r="J853" s="10">
        <f>VLOOKUP(B853,home!$B$2:$E$405,4,FALSE)</f>
        <v>0.54900000000000004</v>
      </c>
      <c r="K853" s="12">
        <f t="shared" si="1174"/>
        <v>0.25461658719000002</v>
      </c>
      <c r="L853" s="12">
        <f t="shared" si="1175"/>
        <v>1.6470272194200002</v>
      </c>
      <c r="M853" s="13">
        <f t="shared" si="1176"/>
        <v>0.14932295930172565</v>
      </c>
      <c r="N853" s="13">
        <f t="shared" si="1177"/>
        <v>3.8020102286516658E-2</v>
      </c>
      <c r="O853" s="13">
        <f t="shared" si="1178"/>
        <v>0.245938978454287</v>
      </c>
      <c r="P853" s="13">
        <f t="shared" si="1179"/>
        <v>6.2620143351025503E-2</v>
      </c>
      <c r="Q853" s="13">
        <f t="shared" si="1180"/>
        <v>4.8402743444037931E-3</v>
      </c>
      <c r="R853" s="13">
        <f t="shared" si="1181"/>
        <v>0.2025340959152799</v>
      </c>
      <c r="S853" s="13">
        <f t="shared" si="1182"/>
        <v>6.5651028677035962E-3</v>
      </c>
      <c r="T853" s="13">
        <f t="shared" si="1183"/>
        <v>7.9720635946933429E-3</v>
      </c>
      <c r="U853" s="13">
        <f t="shared" si="1184"/>
        <v>5.1568540291560695E-2</v>
      </c>
      <c r="V853" s="13">
        <f t="shared" si="1185"/>
        <v>3.0590494337633302E-4</v>
      </c>
      <c r="W853" s="13">
        <f t="shared" si="1186"/>
        <v>4.1080471154513614E-4</v>
      </c>
      <c r="X853" s="13">
        <f t="shared" si="1187"/>
        <v>6.7660654178082068E-4</v>
      </c>
      <c r="Y853" s="13">
        <f t="shared" si="1188"/>
        <v>5.5719469557532391E-4</v>
      </c>
      <c r="Z853" s="13">
        <f t="shared" si="1189"/>
        <v>0.11119305627769568</v>
      </c>
      <c r="AA853" s="13">
        <f t="shared" si="1190"/>
        <v>2.8311596508652486E-2</v>
      </c>
      <c r="AB853" s="13">
        <f t="shared" si="1191"/>
        <v>3.6043010404667075E-3</v>
      </c>
      <c r="AC853" s="13">
        <f t="shared" si="1192"/>
        <v>8.0177771621620794E-6</v>
      </c>
      <c r="AD853" s="13">
        <f t="shared" si="1193"/>
        <v>2.614942341379875E-5</v>
      </c>
      <c r="AE853" s="13">
        <f t="shared" si="1194"/>
        <v>4.3068812134665197E-5</v>
      </c>
      <c r="AF853" s="13">
        <f t="shared" si="1195"/>
        <v>3.5467752946940004E-5</v>
      </c>
      <c r="AG853" s="13">
        <f t="shared" si="1196"/>
        <v>1.9472118171758036E-5</v>
      </c>
      <c r="AH853" s="13">
        <f t="shared" si="1197"/>
        <v>4.5784497574966207E-2</v>
      </c>
      <c r="AI853" s="13">
        <f t="shared" si="1198"/>
        <v>1.1657492518746728E-2</v>
      </c>
      <c r="AJ853" s="13">
        <f t="shared" si="1199"/>
        <v>1.4840954801581246E-3</v>
      </c>
      <c r="AK853" s="13">
        <f t="shared" si="1200"/>
        <v>1.2595844207398868E-4</v>
      </c>
      <c r="AL853" s="13">
        <f t="shared" si="1201"/>
        <v>1.3449354542637053E-7</v>
      </c>
      <c r="AM853" s="13">
        <f t="shared" si="1202"/>
        <v>1.3316153893215446E-6</v>
      </c>
      <c r="AN853" s="13">
        <f t="shared" si="1203"/>
        <v>2.1932067920111441E-6</v>
      </c>
      <c r="AO853" s="13">
        <f t="shared" si="1204"/>
        <v>1.8061356421295874E-6</v>
      </c>
      <c r="AP853" s="13">
        <f t="shared" si="1205"/>
        <v>9.9158485485068352E-7</v>
      </c>
      <c r="AQ853" s="13">
        <f t="shared" si="1206"/>
        <v>4.0829181157592668E-7</v>
      </c>
      <c r="AR853" s="13">
        <f t="shared" si="1207"/>
        <v>1.5081662746687654E-2</v>
      </c>
      <c r="AS853" s="13">
        <f t="shared" si="1208"/>
        <v>3.8400414977121725E-3</v>
      </c>
      <c r="AT853" s="13">
        <f t="shared" si="1209"/>
        <v>4.8886913040772483E-4</v>
      </c>
      <c r="AU853" s="13">
        <f t="shared" si="1210"/>
        <v>4.1491396522319312E-5</v>
      </c>
      <c r="AV853" s="13">
        <f t="shared" si="1211"/>
        <v>2.6410994450649954E-6</v>
      </c>
      <c r="AW853" s="13">
        <f t="shared" si="1212"/>
        <v>1.5667020466857983E-9</v>
      </c>
      <c r="AX853" s="13">
        <f t="shared" si="1213"/>
        <v>5.6508560979789055E-8</v>
      </c>
      <c r="AY853" s="13">
        <f t="shared" si="1214"/>
        <v>9.3071138063967463E-8</v>
      </c>
      <c r="AZ853" s="13">
        <f t="shared" si="1215"/>
        <v>7.6645348866875674E-8</v>
      </c>
      <c r="BA853" s="13">
        <f t="shared" si="1216"/>
        <v>4.2078991941895366E-8</v>
      </c>
      <c r="BB853" s="13">
        <f t="shared" si="1217"/>
        <v>1.7326311273514137E-8</v>
      </c>
      <c r="BC853" s="13">
        <f t="shared" si="1218"/>
        <v>5.7073812559242735E-9</v>
      </c>
      <c r="BD853" s="13">
        <f t="shared" si="1219"/>
        <v>4.1399848429845305E-3</v>
      </c>
      <c r="BE853" s="13">
        <f t="shared" si="1220"/>
        <v>1.0541088117390492E-3</v>
      </c>
      <c r="BF853" s="13">
        <f t="shared" si="1221"/>
        <v>1.3419679408595145E-4</v>
      </c>
      <c r="BG853" s="13">
        <f t="shared" si="1222"/>
        <v>1.1389576574001378E-5</v>
      </c>
      <c r="BH853" s="13">
        <f t="shared" si="1223"/>
        <v>7.2499377920285119E-7</v>
      </c>
      <c r="BI853" s="13">
        <f t="shared" si="1224"/>
        <v>3.6919088358922101E-8</v>
      </c>
      <c r="BJ853" s="14">
        <f t="shared" si="1225"/>
        <v>5.2608226453404509E-2</v>
      </c>
      <c r="BK853" s="14">
        <f t="shared" si="1226"/>
        <v>0.21882235580567677</v>
      </c>
      <c r="BL853" s="14">
        <f t="shared" si="1227"/>
        <v>0.61580470403521781</v>
      </c>
      <c r="BM853" s="14">
        <f t="shared" si="1228"/>
        <v>0.29515169741432029</v>
      </c>
      <c r="BN853" s="14">
        <f t="shared" si="1229"/>
        <v>0.7032765536532386</v>
      </c>
    </row>
    <row r="854" spans="1:66" x14ac:dyDescent="0.25">
      <c r="A854" t="s">
        <v>341</v>
      </c>
      <c r="B854" t="s">
        <v>146</v>
      </c>
      <c r="C854" t="s">
        <v>154</v>
      </c>
      <c r="D854" s="11">
        <v>44451</v>
      </c>
      <c r="E854" s="10">
        <f>VLOOKUP(A854,home!$A$2:$E$405,3,FALSE)</f>
        <v>1.3095000000000001</v>
      </c>
      <c r="F854" s="10">
        <f>VLOOKUP(B854,home!$B$2:$E$405,3,FALSE)</f>
        <v>0.9546</v>
      </c>
      <c r="G854" s="10">
        <f>VLOOKUP(C854,away!$B$2:$E$405,4,FALSE)</f>
        <v>2.0364</v>
      </c>
      <c r="H854" s="10">
        <f>VLOOKUP(A854,away!$A$2:$E$405,3,FALSE)</f>
        <v>1.2142999999999999</v>
      </c>
      <c r="I854" s="10">
        <f>VLOOKUP(C854,away!$B$2:$E$405,3,FALSE)</f>
        <v>0.54900000000000004</v>
      </c>
      <c r="J854" s="10">
        <f>VLOOKUP(B854,home!$B$2:$E$405,4,FALSE)</f>
        <v>1.647</v>
      </c>
      <c r="K854" s="12">
        <f t="shared" si="1174"/>
        <v>2.5455991726799998</v>
      </c>
      <c r="L854" s="12">
        <f t="shared" si="1175"/>
        <v>1.0979737029000001</v>
      </c>
      <c r="M854" s="13">
        <f t="shared" si="1176"/>
        <v>2.6158714968994391E-2</v>
      </c>
      <c r="N854" s="13">
        <f t="shared" si="1177"/>
        <v>6.6589603183444049E-2</v>
      </c>
      <c r="O854" s="13">
        <f t="shared" si="1178"/>
        <v>2.8721581137612428E-2</v>
      </c>
      <c r="P854" s="13">
        <f t="shared" si="1179"/>
        <v>7.3113633181967688E-2</v>
      </c>
      <c r="Q854" s="13">
        <f t="shared" si="1180"/>
        <v>8.4755219386432323E-2</v>
      </c>
      <c r="R854" s="13">
        <f t="shared" si="1181"/>
        <v>1.5767770397403558E-2</v>
      </c>
      <c r="S854" s="13">
        <f t="shared" si="1182"/>
        <v>5.1088168545391145E-2</v>
      </c>
      <c r="T854" s="13">
        <f t="shared" si="1183"/>
        <v>9.3059002069822969E-2</v>
      </c>
      <c r="U854" s="13">
        <f t="shared" si="1184"/>
        <v>4.0138423278638688E-2</v>
      </c>
      <c r="V854" s="13">
        <f t="shared" si="1185"/>
        <v>1.5865719956018084E-2</v>
      </c>
      <c r="W854" s="13">
        <f t="shared" si="1186"/>
        <v>7.191760545013802E-2</v>
      </c>
      <c r="X854" s="13">
        <f t="shared" si="1187"/>
        <v>7.8963639559789259E-2</v>
      </c>
      <c r="Y854" s="13">
        <f t="shared" si="1188"/>
        <v>4.3349999860961372E-2</v>
      </c>
      <c r="Z854" s="13">
        <f t="shared" si="1189"/>
        <v>5.7708657499047303E-3</v>
      </c>
      <c r="AA854" s="13">
        <f t="shared" si="1190"/>
        <v>1.4690311078604829E-2</v>
      </c>
      <c r="AB854" s="13">
        <f t="shared" si="1191"/>
        <v>1.8697821864054144E-2</v>
      </c>
      <c r="AC854" s="13">
        <f t="shared" si="1192"/>
        <v>2.7715438965729608E-3</v>
      </c>
      <c r="AD854" s="13">
        <f t="shared" si="1193"/>
        <v>4.5768349233749492E-2</v>
      </c>
      <c r="AE854" s="13">
        <f t="shared" si="1194"/>
        <v>5.0252443883800305E-2</v>
      </c>
      <c r="AF854" s="13">
        <f t="shared" si="1195"/>
        <v>2.7587930945435341E-2</v>
      </c>
      <c r="AG854" s="13">
        <f t="shared" si="1196"/>
        <v>1.0096940898503048E-2</v>
      </c>
      <c r="AH854" s="13">
        <f t="shared" si="1197"/>
        <v>1.5840647090904203E-3</v>
      </c>
      <c r="AI854" s="13">
        <f t="shared" si="1198"/>
        <v>4.0323938129321587E-3</v>
      </c>
      <c r="AJ854" s="13">
        <f t="shared" si="1199"/>
        <v>5.1324291770600263E-3</v>
      </c>
      <c r="AK854" s="13">
        <f t="shared" si="1200"/>
        <v>4.355035822320899E-3</v>
      </c>
      <c r="AL854" s="13">
        <f t="shared" si="1201"/>
        <v>3.0985871292521955E-4</v>
      </c>
      <c r="AM854" s="13">
        <f t="shared" si="1202"/>
        <v>2.3301574388872395E-2</v>
      </c>
      <c r="AN854" s="13">
        <f t="shared" si="1203"/>
        <v>2.5584515915150027E-2</v>
      </c>
      <c r="AO854" s="13">
        <f t="shared" si="1204"/>
        <v>1.404556283813063E-2</v>
      </c>
      <c r="AP854" s="13">
        <f t="shared" si="1205"/>
        <v>5.1405528795656413E-3</v>
      </c>
      <c r="AQ854" s="13">
        <f t="shared" si="1206"/>
        <v>1.4110479700324861E-3</v>
      </c>
      <c r="AR854" s="13">
        <f t="shared" si="1207"/>
        <v>3.4785227885464424E-4</v>
      </c>
      <c r="AS854" s="13">
        <f t="shared" si="1208"/>
        <v>8.8549247326723496E-4</v>
      </c>
      <c r="AT854" s="13">
        <f t="shared" si="1209"/>
        <v>1.1270544536817202E-3</v>
      </c>
      <c r="AU854" s="13">
        <f t="shared" si="1210"/>
        <v>9.5634296161916537E-4</v>
      </c>
      <c r="AV854" s="13">
        <f t="shared" si="1211"/>
        <v>6.0861646297402205E-4</v>
      </c>
      <c r="AW854" s="13">
        <f t="shared" si="1212"/>
        <v>2.4057094358529474E-5</v>
      </c>
      <c r="AX854" s="13">
        <f t="shared" si="1213"/>
        <v>9.8860780810758383E-3</v>
      </c>
      <c r="AY854" s="13">
        <f t="shared" si="1214"/>
        <v>1.0854653757837365E-2</v>
      </c>
      <c r="AZ854" s="13">
        <f t="shared" si="1215"/>
        <v>5.9590621900950458E-3</v>
      </c>
      <c r="BA854" s="13">
        <f t="shared" si="1216"/>
        <v>2.1809645262233475E-3</v>
      </c>
      <c r="BB854" s="13">
        <f t="shared" si="1217"/>
        <v>5.9866042418774818E-4</v>
      </c>
      <c r="BC854" s="13">
        <f t="shared" si="1218"/>
        <v>1.314626805450214E-4</v>
      </c>
      <c r="BD854" s="13">
        <f t="shared" si="1219"/>
        <v>6.3655442446039482E-5</v>
      </c>
      <c r="BE854" s="13">
        <f t="shared" si="1220"/>
        <v>1.6204124162721745E-4</v>
      </c>
      <c r="BF854" s="13">
        <f t="shared" si="1221"/>
        <v>2.0624602531314236E-4</v>
      </c>
      <c r="BG854" s="13">
        <f t="shared" si="1222"/>
        <v>1.7500657046855785E-4</v>
      </c>
      <c r="BH854" s="13">
        <f t="shared" si="1223"/>
        <v>1.1137414524958124E-4</v>
      </c>
      <c r="BI854" s="13">
        <f t="shared" si="1224"/>
        <v>5.670278640105521E-5</v>
      </c>
      <c r="BJ854" s="14">
        <f t="shared" si="1225"/>
        <v>0.67143487012379144</v>
      </c>
      <c r="BK854" s="14">
        <f t="shared" si="1226"/>
        <v>0.18016229301970685</v>
      </c>
      <c r="BL854" s="14">
        <f t="shared" si="1227"/>
        <v>0.13782021611961956</v>
      </c>
      <c r="BM854" s="14">
        <f t="shared" si="1228"/>
        <v>0.68925112609368944</v>
      </c>
      <c r="BN854" s="14">
        <f t="shared" si="1229"/>
        <v>0.29510652225585449</v>
      </c>
    </row>
    <row r="855" spans="1:66" x14ac:dyDescent="0.25">
      <c r="A855" t="s">
        <v>343</v>
      </c>
      <c r="B855" t="s">
        <v>180</v>
      </c>
      <c r="C855" t="s">
        <v>193</v>
      </c>
      <c r="D855" s="11">
        <v>44451</v>
      </c>
      <c r="E855" s="10">
        <f>VLOOKUP(A855,home!$A$2:$E$405,3,FALSE)</f>
        <v>1.29</v>
      </c>
      <c r="F855" s="10">
        <f>VLOOKUP(B855,home!$B$2:$E$405,3,FALSE)</f>
        <v>0.59630000000000005</v>
      </c>
      <c r="G855" s="10">
        <f>VLOOKUP(C855,away!$B$2:$E$405,4,FALSE)</f>
        <v>1.5504</v>
      </c>
      <c r="H855" s="10">
        <f>VLOOKUP(A855,away!$A$2:$E$405,3,FALSE)</f>
        <v>1.1041000000000001</v>
      </c>
      <c r="I855" s="10">
        <f>VLOOKUP(C855,away!$B$2:$E$405,3,FALSE)</f>
        <v>0.69669999999999999</v>
      </c>
      <c r="J855" s="10">
        <f>VLOOKUP(B855,home!$B$2:$E$405,4,FALSE)</f>
        <v>1.1147</v>
      </c>
      <c r="K855" s="12">
        <f t="shared" si="1174"/>
        <v>1.1926095408000001</v>
      </c>
      <c r="L855" s="12">
        <f t="shared" si="1175"/>
        <v>0.85745674610900002</v>
      </c>
      <c r="M855" s="13">
        <f t="shared" si="1176"/>
        <v>0.12872637043178634</v>
      </c>
      <c r="N855" s="13">
        <f t="shared" si="1177"/>
        <v>0.15352029752950341</v>
      </c>
      <c r="O855" s="13">
        <f t="shared" si="1178"/>
        <v>0.11037729472886131</v>
      </c>
      <c r="P855" s="13">
        <f t="shared" si="1179"/>
        <v>0.13163701478133355</v>
      </c>
      <c r="Q855" s="13">
        <f t="shared" si="1180"/>
        <v>9.1544885770070264E-2</v>
      </c>
      <c r="R855" s="13">
        <f t="shared" si="1181"/>
        <v>4.7321877991261745E-2</v>
      </c>
      <c r="S855" s="13">
        <f t="shared" si="1182"/>
        <v>3.3653367997592054E-2</v>
      </c>
      <c r="T855" s="13">
        <f t="shared" si="1183"/>
        <v>7.8495779875324537E-2</v>
      </c>
      <c r="U855" s="13">
        <f t="shared" si="1184"/>
        <v>5.6436523180952297E-2</v>
      </c>
      <c r="V855" s="13">
        <f t="shared" si="1185"/>
        <v>3.8238119488830432E-3</v>
      </c>
      <c r="W855" s="13">
        <f t="shared" si="1186"/>
        <v>3.6392434726944006E-2</v>
      </c>
      <c r="X855" s="13">
        <f t="shared" si="1187"/>
        <v>3.1204938663949581E-2</v>
      </c>
      <c r="Y855" s="13">
        <f t="shared" si="1188"/>
        <v>1.3378442584660566E-2</v>
      </c>
      <c r="Z855" s="13">
        <f t="shared" si="1189"/>
        <v>1.3525487840718133E-2</v>
      </c>
      <c r="AA855" s="13">
        <f t="shared" si="1190"/>
        <v>1.6130625842814838E-2</v>
      </c>
      <c r="AB855" s="13">
        <f t="shared" si="1191"/>
        <v>9.6187691396080119E-3</v>
      </c>
      <c r="AC855" s="13">
        <f t="shared" si="1192"/>
        <v>2.4439203305223826E-4</v>
      </c>
      <c r="AD855" s="13">
        <f t="shared" si="1193"/>
        <v>1.085049121707366E-2</v>
      </c>
      <c r="AE855" s="13">
        <f t="shared" si="1194"/>
        <v>9.3038268926762639E-3</v>
      </c>
      <c r="AF855" s="13">
        <f t="shared" si="1195"/>
        <v>3.9888145668777984E-3</v>
      </c>
      <c r="AG855" s="13">
        <f t="shared" si="1196"/>
        <v>1.1400786531157391E-3</v>
      </c>
      <c r="AH855" s="13">
        <f t="shared" si="1197"/>
        <v>2.8993801983597535E-3</v>
      </c>
      <c r="AI855" s="13">
        <f t="shared" si="1198"/>
        <v>3.4578284869704388E-3</v>
      </c>
      <c r="AJ855" s="13">
        <f t="shared" si="1199"/>
        <v>2.0619196220054876E-3</v>
      </c>
      <c r="AK855" s="13">
        <f t="shared" si="1200"/>
        <v>8.1968833785549201E-4</v>
      </c>
      <c r="AL855" s="13">
        <f t="shared" si="1201"/>
        <v>9.99672019320562E-6</v>
      </c>
      <c r="AM855" s="13">
        <f t="shared" si="1202"/>
        <v>2.5880798695697288E-3</v>
      </c>
      <c r="AN855" s="13">
        <f t="shared" si="1203"/>
        <v>2.2191665436314648E-3</v>
      </c>
      <c r="AO855" s="13">
        <f t="shared" si="1204"/>
        <v>9.514196617880959E-4</v>
      </c>
      <c r="AP855" s="13">
        <f t="shared" si="1205"/>
        <v>2.7193373579364869E-4</v>
      </c>
      <c r="AQ855" s="13">
        <f t="shared" si="1206"/>
        <v>5.8292854062721624E-5</v>
      </c>
      <c r="AR855" s="13">
        <f t="shared" si="1207"/>
        <v>4.9721862212368439E-4</v>
      </c>
      <c r="AS855" s="13">
        <f t="shared" si="1208"/>
        <v>5.9298767260813597E-4</v>
      </c>
      <c r="AT855" s="13">
        <f t="shared" si="1209"/>
        <v>3.5360137796462503E-4</v>
      </c>
      <c r="AU855" s="13">
        <f t="shared" si="1210"/>
        <v>1.40569459000213E-4</v>
      </c>
      <c r="AV855" s="13">
        <f t="shared" si="1211"/>
        <v>4.1911119487187091E-5</v>
      </c>
      <c r="AW855" s="13">
        <f t="shared" si="1212"/>
        <v>2.8396547209743722E-7</v>
      </c>
      <c r="AX855" s="13">
        <f t="shared" si="1213"/>
        <v>5.144281241335468E-4</v>
      </c>
      <c r="AY855" s="13">
        <f t="shared" si="1214"/>
        <v>4.4109986542650777E-4</v>
      </c>
      <c r="AZ855" s="13">
        <f t="shared" si="1215"/>
        <v>1.8911202765886556E-4</v>
      </c>
      <c r="BA855" s="13">
        <f t="shared" si="1216"/>
        <v>5.4051794628815359E-5</v>
      </c>
      <c r="BB855" s="13">
        <f t="shared" si="1217"/>
        <v>1.1586768985943985E-5</v>
      </c>
      <c r="BC855" s="13">
        <f t="shared" si="1218"/>
        <v>1.987030646520842E-6</v>
      </c>
      <c r="BD855" s="13">
        <f t="shared" si="1219"/>
        <v>7.1057243638495793E-5</v>
      </c>
      <c r="BE855" s="13">
        <f t="shared" si="1220"/>
        <v>8.4743546706220196E-5</v>
      </c>
      <c r="BF855" s="13">
        <f t="shared" si="1221"/>
        <v>5.0532981161534333E-5</v>
      </c>
      <c r="BG855" s="13">
        <f t="shared" si="1222"/>
        <v>2.0088705152770849E-5</v>
      </c>
      <c r="BH855" s="13">
        <f t="shared" si="1223"/>
        <v>5.989495356878156E-6</v>
      </c>
      <c r="BI855" s="13">
        <f t="shared" si="1224"/>
        <v>1.4286258614380372E-6</v>
      </c>
      <c r="BJ855" s="14">
        <f t="shared" si="1225"/>
        <v>0.43712114875652164</v>
      </c>
      <c r="BK855" s="14">
        <f t="shared" si="1226"/>
        <v>0.29853605377826692</v>
      </c>
      <c r="BL855" s="14">
        <f t="shared" si="1227"/>
        <v>0.25098403637775052</v>
      </c>
      <c r="BM855" s="14">
        <f t="shared" si="1228"/>
        <v>0.33659816962048622</v>
      </c>
      <c r="BN855" s="14">
        <f t="shared" si="1229"/>
        <v>0.66312774123281659</v>
      </c>
    </row>
    <row r="856" spans="1:66" x14ac:dyDescent="0.25">
      <c r="A856" t="s">
        <v>343</v>
      </c>
      <c r="B856" t="s">
        <v>179</v>
      </c>
      <c r="C856" t="s">
        <v>183</v>
      </c>
      <c r="D856" s="11">
        <v>44451</v>
      </c>
      <c r="E856" s="10">
        <f>VLOOKUP(A856,home!$A$2:$E$405,3,FALSE)</f>
        <v>1.29</v>
      </c>
      <c r="F856" s="10">
        <f>VLOOKUP(B856,home!$B$2:$E$405,3,FALSE)</f>
        <v>1.339</v>
      </c>
      <c r="G856" s="10">
        <f>VLOOKUP(C856,away!$B$2:$E$405,4,FALSE)</f>
        <v>0.89449999999999996</v>
      </c>
      <c r="H856" s="10">
        <f>VLOOKUP(A856,away!$A$2:$E$405,3,FALSE)</f>
        <v>1.1041000000000001</v>
      </c>
      <c r="I856" s="10">
        <f>VLOOKUP(C856,away!$B$2:$E$405,3,FALSE)</f>
        <v>0.76639999999999997</v>
      </c>
      <c r="J856" s="10">
        <f>VLOOKUP(B856,home!$B$2:$E$405,4,FALSE)</f>
        <v>1.4821</v>
      </c>
      <c r="K856" s="12">
        <f t="shared" si="1174"/>
        <v>1.5450787949999998</v>
      </c>
      <c r="L856" s="12">
        <f t="shared" si="1175"/>
        <v>1.254126697904</v>
      </c>
      <c r="M856" s="13">
        <f t="shared" si="1176"/>
        <v>6.0858395849484256E-2</v>
      </c>
      <c r="N856" s="13">
        <f t="shared" si="1177"/>
        <v>9.4031016924754116E-2</v>
      </c>
      <c r="O856" s="13">
        <f t="shared" si="1178"/>
        <v>7.6324139026448176E-2</v>
      </c>
      <c r="P856" s="13">
        <f t="shared" si="1179"/>
        <v>0.11792680875639701</v>
      </c>
      <c r="Q856" s="13">
        <f t="shared" si="1180"/>
        <v>7.264266516136185E-2</v>
      </c>
      <c r="R856" s="13">
        <f t="shared" si="1181"/>
        <v>4.7860070223802655E-2</v>
      </c>
      <c r="S856" s="13">
        <f t="shared" si="1182"/>
        <v>5.7127418613949939E-2</v>
      </c>
      <c r="T856" s="13">
        <f t="shared" si="1183"/>
        <v>9.1103105785764665E-2</v>
      </c>
      <c r="U856" s="13">
        <f t="shared" si="1184"/>
        <v>7.3947579630008364E-2</v>
      </c>
      <c r="V856" s="13">
        <f t="shared" si="1185"/>
        <v>1.2299689167503573E-2</v>
      </c>
      <c r="W856" s="13">
        <f t="shared" si="1186"/>
        <v>3.7412880517701814E-2</v>
      </c>
      <c r="X856" s="13">
        <f t="shared" si="1187"/>
        <v>4.6920492302742263E-2</v>
      </c>
      <c r="Y856" s="13">
        <f t="shared" si="1188"/>
        <v>2.942212103783411E-2</v>
      </c>
      <c r="Z856" s="13">
        <f t="shared" si="1189"/>
        <v>2.0007530610410398E-2</v>
      </c>
      <c r="AA856" s="13">
        <f t="shared" si="1190"/>
        <v>3.0913211286458506E-2</v>
      </c>
      <c r="AB856" s="13">
        <f t="shared" si="1191"/>
        <v>2.3881673622030856E-2</v>
      </c>
      <c r="AC856" s="13">
        <f t="shared" si="1192"/>
        <v>1.489588116780371E-3</v>
      </c>
      <c r="AD856" s="13">
        <f t="shared" si="1193"/>
        <v>1.4451462086942424E-2</v>
      </c>
      <c r="AE856" s="13">
        <f t="shared" si="1194"/>
        <v>1.8123964426981949E-2</v>
      </c>
      <c r="AF856" s="13">
        <f t="shared" si="1195"/>
        <v>1.136487382987022E-2</v>
      </c>
      <c r="AG856" s="13">
        <f t="shared" si="1196"/>
        <v>4.7509972294502434E-3</v>
      </c>
      <c r="AH856" s="13">
        <f t="shared" si="1197"/>
        <v>6.2729945744117964E-3</v>
      </c>
      <c r="AI856" s="13">
        <f t="shared" si="1198"/>
        <v>9.6922708980737137E-3</v>
      </c>
      <c r="AJ856" s="13">
        <f t="shared" si="1199"/>
        <v>7.4876611200046508E-3</v>
      </c>
      <c r="AK856" s="13">
        <f t="shared" si="1200"/>
        <v>3.8563421402217119E-3</v>
      </c>
      <c r="AL856" s="13">
        <f t="shared" si="1201"/>
        <v>1.1545645955428117E-4</v>
      </c>
      <c r="AM856" s="13">
        <f t="shared" si="1202"/>
        <v>4.465729525456234E-3</v>
      </c>
      <c r="AN856" s="13">
        <f t="shared" si="1203"/>
        <v>5.6005906234928224E-3</v>
      </c>
      <c r="AO856" s="13">
        <f t="shared" si="1204"/>
        <v>3.5119251124765805E-3</v>
      </c>
      <c r="AP856" s="13">
        <f t="shared" si="1205"/>
        <v>1.468133014865463E-3</v>
      </c>
      <c r="AQ856" s="13">
        <f t="shared" si="1206"/>
        <v>4.6030620250426662E-4</v>
      </c>
      <c r="AR856" s="13">
        <f t="shared" si="1207"/>
        <v>1.5734259943153549E-3</v>
      </c>
      <c r="AS856" s="13">
        <f t="shared" si="1208"/>
        <v>2.4310671393184447E-3</v>
      </c>
      <c r="AT856" s="13">
        <f t="shared" si="1209"/>
        <v>1.8780951430911201E-3</v>
      </c>
      <c r="AU856" s="13">
        <f t="shared" si="1210"/>
        <v>9.6726832686085996E-4</v>
      </c>
      <c r="AV856" s="13">
        <f t="shared" si="1211"/>
        <v>3.7362644522696093E-4</v>
      </c>
      <c r="AW856" s="13">
        <f t="shared" si="1212"/>
        <v>6.2145227254822003E-6</v>
      </c>
      <c r="AX856" s="13">
        <f t="shared" si="1213"/>
        <v>1.1499839989979729E-3</v>
      </c>
      <c r="AY856" s="13">
        <f t="shared" si="1214"/>
        <v>1.4422256353057643E-3</v>
      </c>
      <c r="AZ856" s="13">
        <f t="shared" si="1215"/>
        <v>9.0436683681925872E-4</v>
      </c>
      <c r="BA856" s="13">
        <f t="shared" si="1216"/>
        <v>3.7806353158467433E-4</v>
      </c>
      <c r="BB856" s="13">
        <f t="shared" si="1217"/>
        <v>1.18534892116053E-4</v>
      </c>
      <c r="BC856" s="13">
        <f t="shared" si="1218"/>
        <v>2.973155456718249E-5</v>
      </c>
      <c r="BD856" s="13">
        <f t="shared" si="1219"/>
        <v>3.2887925777450597E-4</v>
      </c>
      <c r="BE856" s="13">
        <f t="shared" si="1220"/>
        <v>5.0814436730272792E-4</v>
      </c>
      <c r="BF856" s="13">
        <f t="shared" si="1221"/>
        <v>3.9256154335906817E-4</v>
      </c>
      <c r="BG856" s="13">
        <f t="shared" si="1222"/>
        <v>2.0217950545885641E-4</v>
      </c>
      <c r="BH856" s="13">
        <f t="shared" si="1223"/>
        <v>7.8095816667016446E-5</v>
      </c>
      <c r="BI856" s="13">
        <f t="shared" si="1224"/>
        <v>2.4132838062082922E-5</v>
      </c>
      <c r="BJ856" s="14">
        <f t="shared" si="1225"/>
        <v>0.43975317023158983</v>
      </c>
      <c r="BK856" s="14">
        <f t="shared" si="1226"/>
        <v>0.25125958259897518</v>
      </c>
      <c r="BL856" s="14">
        <f t="shared" si="1227"/>
        <v>0.28899341889889751</v>
      </c>
      <c r="BM856" s="14">
        <f t="shared" si="1228"/>
        <v>0.52893459528504472</v>
      </c>
      <c r="BN856" s="14">
        <f t="shared" si="1229"/>
        <v>0.46964309594224807</v>
      </c>
    </row>
    <row r="857" spans="1:66" x14ac:dyDescent="0.25">
      <c r="A857" t="s">
        <v>344</v>
      </c>
      <c r="B857" t="s">
        <v>213</v>
      </c>
      <c r="C857" t="s">
        <v>200</v>
      </c>
      <c r="D857" s="11">
        <v>44451</v>
      </c>
      <c r="E857" s="10">
        <f>VLOOKUP(A857,home!$A$2:$E$405,3,FALSE)</f>
        <v>1.3976999999999999</v>
      </c>
      <c r="F857" s="10">
        <f>VLOOKUP(B857,home!$B$2:$E$405,3,FALSE)</f>
        <v>1.0544</v>
      </c>
      <c r="G857" s="10">
        <f>VLOOKUP(C857,away!$B$2:$E$405,4,FALSE)</f>
        <v>0.85860000000000003</v>
      </c>
      <c r="H857" s="10">
        <f>VLOOKUP(A857,away!$A$2:$E$405,3,FALSE)</f>
        <v>1.0585</v>
      </c>
      <c r="I857" s="10">
        <f>VLOOKUP(C857,away!$B$2:$E$405,3,FALSE)</f>
        <v>1.2282</v>
      </c>
      <c r="J857" s="10">
        <f>VLOOKUP(B857,home!$B$2:$E$405,4,FALSE)</f>
        <v>1.1933</v>
      </c>
      <c r="K857" s="12">
        <f t="shared" ref="K857:K908" si="1230">E857*F857*G857</f>
        <v>1.265348767968</v>
      </c>
      <c r="L857" s="12">
        <f t="shared" ref="L857:L908" si="1231">H857*I857*J857</f>
        <v>1.55134930701</v>
      </c>
      <c r="M857" s="13">
        <f t="shared" ref="M857:M908" si="1232">_xlfn.POISSON.DIST(0,K857,FALSE) * _xlfn.POISSON.DIST(0,L857,FALSE)</f>
        <v>5.9803082353679815E-2</v>
      </c>
      <c r="N857" s="13">
        <f t="shared" ref="N857:N908" si="1233">_xlfn.POISSON.DIST(1,K857,FALSE) * _xlfn.POISSON.DIST(0,L857,FALSE)</f>
        <v>7.5671756576917604E-2</v>
      </c>
      <c r="O857" s="13">
        <f t="shared" ref="O857:O908" si="1234">_xlfn.POISSON.DIST(0,K857,FALSE) * _xlfn.POISSON.DIST(1,L857,FALSE)</f>
        <v>9.2775470366443152E-2</v>
      </c>
      <c r="P857" s="13">
        <f t="shared" ref="P857:P908" si="1235">_xlfn.POISSON.DIST(1,K857,FALSE) * _xlfn.POISSON.DIST(1,L857,FALSE)</f>
        <v>0.11739332712583053</v>
      </c>
      <c r="Q857" s="13">
        <f t="shared" ref="Q857:Q908" si="1236">_xlfn.POISSON.DIST(2,K857,FALSE) * _xlfn.POISSON.DIST(0,L857,FALSE)</f>
        <v>4.7875581977288556E-2</v>
      </c>
      <c r="R857" s="13">
        <f t="shared" ref="R857:R908" si="1237">_xlfn.POISSON.DIST(0,K857,FALSE) * _xlfn.POISSON.DIST(2,L857,FALSE)</f>
        <v>7.1963580830254198E-2</v>
      </c>
      <c r="S857" s="13">
        <f t="shared" ref="S857:S908" si="1238">_xlfn.POISSON.DIST(2,K857,FALSE) * _xlfn.POISSON.DIST(2,L857,FALSE)</f>
        <v>5.7610714662537275E-2</v>
      </c>
      <c r="T857" s="13">
        <f t="shared" ref="T857:T908" si="1239">_xlfn.POISSON.DIST(2,K857,FALSE) * _xlfn.POISSON.DIST(1,L857,FALSE)</f>
        <v>7.4271750923167054E-2</v>
      </c>
      <c r="U857" s="13">
        <f t="shared" ref="U857:U908" si="1240">_xlfn.POISSON.DIST(1,K857,FALSE) * _xlfn.POISSON.DIST(2,L857,FALSE)</f>
        <v>9.1059028342127729E-2</v>
      </c>
      <c r="V857" s="13">
        <f t="shared" ref="V857:V908" si="1241">_xlfn.POISSON.DIST(3,K857,FALSE) * _xlfn.POISSON.DIST(3,L857,FALSE)</f>
        <v>1.2565523764095875E-2</v>
      </c>
      <c r="W857" s="13">
        <f t="shared" ref="W857:W908" si="1242">_xlfn.POISSON.DIST(3,K857,FALSE) * _xlfn.POISSON.DIST(0,L857,FALSE)</f>
        <v>2.0193102890237687E-2</v>
      </c>
      <c r="X857" s="13">
        <f t="shared" ref="X857:X908" si="1243">_xlfn.POISSON.DIST(3,K857,FALSE) * _xlfn.POISSON.DIST(1,L857,FALSE)</f>
        <v>3.1326556175151871E-2</v>
      </c>
      <c r="Y857" s="13">
        <f t="shared" ref="Y857:Y908" si="1244">_xlfn.POISSON.DIST(3,K857,FALSE) * _xlfn.POISSON.DIST(2,L857,FALSE)</f>
        <v>2.4299215606665845E-2</v>
      </c>
      <c r="Z857" s="13">
        <f t="shared" ref="Z857:Z908" si="1245">_xlfn.POISSON.DIST(0,K857,FALSE) * _xlfn.POISSON.DIST(3,L857,FALSE)</f>
        <v>3.7213550416990981E-2</v>
      </c>
      <c r="AA857" s="13">
        <f t="shared" ref="AA857:AA908" si="1246">_xlfn.POISSON.DIST(1,K857,FALSE) * _xlfn.POISSON.DIST(3,L857,FALSE)</f>
        <v>4.708812017185459E-2</v>
      </c>
      <c r="AB857" s="13">
        <f t="shared" ref="AB857:AB908" si="1247">_xlfn.POISSON.DIST(2,K857,FALSE) * _xlfn.POISSON.DIST(3,L857,FALSE)</f>
        <v>2.9791447422692678E-2</v>
      </c>
      <c r="AC857" s="13">
        <f t="shared" ref="AC857:AC908" si="1248">_xlfn.POISSON.DIST(4,K857,FALSE) * _xlfn.POISSON.DIST(4,L857,FALSE)</f>
        <v>1.5416310745301604E-3</v>
      </c>
      <c r="AD857" s="13">
        <f t="shared" ref="AD857:AD908" si="1249">_xlfn.POISSON.DIST(4,K857,FALSE) * _xlfn.POISSON.DIST(0,L857,FALSE)</f>
        <v>6.3878294659033335E-3</v>
      </c>
      <c r="AE857" s="13">
        <f t="shared" ref="AE857:AE908" si="1250">_xlfn.POISSON.DIST(4,K857,FALSE) * _xlfn.POISSON.DIST(1,L857,FALSE)</f>
        <v>9.9097548152271946E-3</v>
      </c>
      <c r="AF857" s="13">
        <f t="shared" ref="AF857:AF908" si="1251">_xlfn.POISSON.DIST(4,K857,FALSE) * _xlfn.POISSON.DIST(2,L857,FALSE)</f>
        <v>7.6867456326208602E-3</v>
      </c>
      <c r="AG857" s="13">
        <f t="shared" ref="AG857:AG908" si="1252">_xlfn.POISSON.DIST(4,K857,FALSE) * _xlfn.POISSON.DIST(3,L857,FALSE)</f>
        <v>3.9749425034428382E-3</v>
      </c>
      <c r="AH857" s="13">
        <f t="shared" ref="AH857:AH908" si="1253">_xlfn.POISSON.DIST(0,K857,FALSE) * _xlfn.POISSON.DIST(4,L857,FALSE)</f>
        <v>1.4432803912695163E-2</v>
      </c>
      <c r="AI857" s="13">
        <f t="shared" ref="AI857:AI908" si="1254">_xlfn.POISSON.DIST(1,K857,FALSE) * _xlfn.POISSON.DIST(4,L857,FALSE)</f>
        <v>1.8262530649252557E-2</v>
      </c>
      <c r="AJ857" s="13">
        <f t="shared" ref="AJ857:AJ908" si="1255">_xlfn.POISSON.DIST(2,K857,FALSE) * _xlfn.POISSON.DIST(4,L857,FALSE)</f>
        <v>1.1554235328504784E-2</v>
      </c>
      <c r="AK857" s="13">
        <f t="shared" ref="AK857:AK908" si="1256">_xlfn.POISSON.DIST(3,K857,FALSE) * _xlfn.POISSON.DIST(4,L857,FALSE)</f>
        <v>4.8733791459119559E-3</v>
      </c>
      <c r="AL857" s="13">
        <f t="shared" ref="AL857:AL908" si="1257">_xlfn.POISSON.DIST(5,K857,FALSE) * _xlfn.POISSON.DIST(5,L857,FALSE)</f>
        <v>1.2104874459102439E-4</v>
      </c>
      <c r="AM857" s="13">
        <f t="shared" ref="AM857:AM908" si="1258">_xlfn.POISSON.DIST(5,K857,FALSE) * _xlfn.POISSON.DIST(0,L857,FALSE)</f>
        <v>1.6165664289340934E-3</v>
      </c>
      <c r="AN857" s="13">
        <f t="shared" ref="AN857:AN908" si="1259">_xlfn.POISSON.DIST(5,K857,FALSE) * _xlfn.POISSON.DIST(1,L857,FALSE)</f>
        <v>2.5078592092625364E-3</v>
      </c>
      <c r="AO857" s="13">
        <f t="shared" ref="AO857:AO908" si="1260">_xlfn.POISSON.DIST(5,K857,FALSE) * _xlfn.POISSON.DIST(2,L857,FALSE)</f>
        <v>1.9452828231840415E-3</v>
      </c>
      <c r="AP857" s="13">
        <f t="shared" ref="AP857:AP908" si="1261">_xlfn.POISSON.DIST(5,K857,FALSE) * _xlfn.POISSON.DIST(3,L857,FALSE)</f>
        <v>1.0059377198950062E-3</v>
      </c>
      <c r="AQ857" s="13">
        <f t="shared" ref="AQ857:AQ908" si="1262">_xlfn.POISSON.DIST(5,K857,FALSE) * _xlfn.POISSON.DIST(4,L857,FALSE)</f>
        <v>3.9014019616358432E-4</v>
      </c>
      <c r="AR857" s="13">
        <f t="shared" ref="AR857:AR908" si="1263">_xlfn.POISSON.DIST(0,K857,FALSE) * _xlfn.POISSON.DIST(5,L857,FALSE)</f>
        <v>4.4780640696341712E-3</v>
      </c>
      <c r="AS857" s="13">
        <f t="shared" ref="AS857:AS908" si="1264">_xlfn.POISSON.DIST(1,K857,FALSE) * _xlfn.POISSON.DIST(5,L857,FALSE)</f>
        <v>5.666312853393367E-3</v>
      </c>
      <c r="AT857" s="13">
        <f t="shared" ref="AT857:AT908" si="1265">_xlfn.POISSON.DIST(2,K857,FALSE) * _xlfn.POISSON.DIST(5,L857,FALSE)</f>
        <v>3.5849309939812706E-3</v>
      </c>
      <c r="AU857" s="13">
        <f t="shared" ref="AU857:AU908" si="1266">_xlfn.POISSON.DIST(3,K857,FALSE) * _xlfn.POISSON.DIST(5,L857,FALSE)</f>
        <v>1.5120626721614996E-3</v>
      </c>
      <c r="AV857" s="13">
        <f t="shared" ref="AV857:AV908" si="1267">_xlfn.POISSON.DIST(4,K857,FALSE) * _xlfn.POISSON.DIST(5,L857,FALSE)</f>
        <v>4.7832165982748912E-4</v>
      </c>
      <c r="AW857" s="13">
        <f t="shared" ref="AW857:AW908" si="1268">_xlfn.POISSON.DIST(6,K857,FALSE) * _xlfn.POISSON.DIST(6,L857,FALSE)</f>
        <v>6.6005120995382417E-6</v>
      </c>
      <c r="AX857" s="13">
        <f t="shared" ref="AX857:AX908" si="1269">_xlfn.POISSON.DIST(6,K857,FALSE) * _xlfn.POISSON.DIST(0,L857,FALSE)</f>
        <v>3.4092005653169771E-4</v>
      </c>
      <c r="AY857" s="13">
        <f t="shared" ref="AY857:AY908" si="1270">_xlfn.POISSON.DIST(6,K857,FALSE) * _xlfn.POISSON.DIST(1,L857,FALSE)</f>
        <v>5.2888609344625931E-4</v>
      </c>
      <c r="AZ857" s="13">
        <f t="shared" ref="AZ857:AZ908" si="1271">_xlfn.POISSON.DIST(6,K857,FALSE) * _xlfn.POISSON.DIST(2,L857,FALSE)</f>
        <v>4.102435372775403E-4</v>
      </c>
      <c r="BA857" s="13">
        <f t="shared" ref="BA857:BA908" si="1272">_xlfn.POISSON.DIST(6,K857,FALSE) * _xlfn.POISSON.DIST(3,L857,FALSE)</f>
        <v>2.1214367575361437E-4</v>
      </c>
      <c r="BB857" s="13">
        <f t="shared" ref="BB857:BB908" si="1273">_xlfn.POISSON.DIST(6,K857,FALSE) * _xlfn.POISSON.DIST(4,L857,FALSE)</f>
        <v>8.2277236091730948E-5</v>
      </c>
      <c r="BC857" s="13">
        <f t="shared" ref="BC857:BC908" si="1274">_xlfn.POISSON.DIST(6,K857,FALSE) * _xlfn.POISSON.DIST(5,L857,FALSE)</f>
        <v>2.5528146638720989E-5</v>
      </c>
      <c r="BD857" s="13">
        <f t="shared" ref="BD857:BD908" si="1275">_xlfn.POISSON.DIST(0,K857,FALSE) * _xlfn.POISSON.DIST(6,L857,FALSE)</f>
        <v>1.157840265195558E-3</v>
      </c>
      <c r="BE857" s="13">
        <f t="shared" ref="BE857:BE908" si="1276">_xlfn.POISSON.DIST(1,K857,FALSE) * _xlfn.POISSON.DIST(6,L857,FALSE)</f>
        <v>1.4650717530689419E-3</v>
      </c>
      <c r="BF857" s="13">
        <f t="shared" ref="BF857:BF908" si="1277">_xlfn.POISSON.DIST(2,K857,FALSE) * _xlfn.POISSON.DIST(6,L857,FALSE)</f>
        <v>9.2691336886525206E-4</v>
      </c>
      <c r="BG857" s="13">
        <f t="shared" ref="BG857:BG908" si="1278">_xlfn.POISSON.DIST(3,K857,FALSE) * _xlfn.POISSON.DIST(6,L857,FALSE)</f>
        <v>3.9095622976890505E-4</v>
      </c>
      <c r="BH857" s="13">
        <f t="shared" ref="BH857:BH908" si="1279">_xlfn.POISSON.DIST(4,K857,FALSE) * _xlfn.POISSON.DIST(6,L857,FALSE)</f>
        <v>1.2367399591687464E-4</v>
      </c>
      <c r="BI857" s="13">
        <f t="shared" ref="BI857:BI908" si="1280">_xlfn.POISSON.DIST(5,K857,FALSE) * _xlfn.POISSON.DIST(6,L857,FALSE)</f>
        <v>3.1298147672619349E-5</v>
      </c>
      <c r="BJ857" s="14">
        <f t="shared" ref="BJ857:BJ908" si="1281">SUM(N857,Q857,T857,W857,X857,Y857,AD857,AE857,AF857,AG857,AM857,AN857,AO857,AP857,AQ857,AX857,AY857,AZ857,BA857,BB857,BC857)</f>
        <v>0.31066302168980159</v>
      </c>
      <c r="BK857" s="14">
        <f t="shared" ref="BK857:BK908" si="1282">SUM(M857,P857,S857,V857,AC857,AL857,AY857)</f>
        <v>0.24956421381871091</v>
      </c>
      <c r="BL857" s="14">
        <f t="shared" ref="BL857:BL908" si="1283">SUM(O857,R857,U857,AA857,AB857,AH857,AI857,AJ857,AK857,AR857,AS857,AT857,AU857,AV857,BD857,BE857,BF857,BG857,BH857,BI857)</f>
        <v>0.40161604217922275</v>
      </c>
      <c r="BM857" s="14">
        <f t="shared" ref="BM857:BM908" si="1284">SUM(S857:BI857)</f>
        <v>0.53305174329296612</v>
      </c>
      <c r="BN857" s="14">
        <f t="shared" ref="BN857:BN908" si="1285">SUM(M857:R857)</f>
        <v>0.46548279923041391</v>
      </c>
    </row>
    <row r="858" spans="1:66" x14ac:dyDescent="0.25">
      <c r="A858" t="s">
        <v>344</v>
      </c>
      <c r="B858" t="s">
        <v>199</v>
      </c>
      <c r="C858" t="s">
        <v>205</v>
      </c>
      <c r="D858" s="11">
        <v>44451</v>
      </c>
      <c r="E858" s="10">
        <f>VLOOKUP(A858,home!$A$2:$E$405,3,FALSE)</f>
        <v>1.3976999999999999</v>
      </c>
      <c r="F858" s="10">
        <f>VLOOKUP(B858,home!$B$2:$E$405,3,FALSE)</f>
        <v>1.4309000000000001</v>
      </c>
      <c r="G858" s="10">
        <f>VLOOKUP(C858,away!$B$2:$E$405,4,FALSE)</f>
        <v>1.4309000000000001</v>
      </c>
      <c r="H858" s="10">
        <f>VLOOKUP(A858,away!$A$2:$E$405,3,FALSE)</f>
        <v>1.0585</v>
      </c>
      <c r="I858" s="10">
        <f>VLOOKUP(C858,away!$B$2:$E$405,3,FALSE)</f>
        <v>1.1114999999999999</v>
      </c>
      <c r="J858" s="10">
        <f>VLOOKUP(B858,home!$B$2:$E$405,4,FALSE)</f>
        <v>0.89500000000000002</v>
      </c>
      <c r="K858" s="12">
        <f t="shared" si="1230"/>
        <v>2.8617555419370002</v>
      </c>
      <c r="L858" s="12">
        <f t="shared" si="1231"/>
        <v>1.0529878612499999</v>
      </c>
      <c r="M858" s="13">
        <f t="shared" si="1232"/>
        <v>1.9945665983399943E-2</v>
      </c>
      <c r="N858" s="13">
        <f t="shared" si="1233"/>
        <v>5.7079620165619085E-2</v>
      </c>
      <c r="O858" s="13">
        <f t="shared" si="1234"/>
        <v>2.1002544165067177E-2</v>
      </c>
      <c r="P858" s="13">
        <f t="shared" si="1235"/>
        <v>6.01041471591576E-2</v>
      </c>
      <c r="Q858" s="13">
        <f t="shared" si="1236"/>
        <v>8.1673959670309715E-2</v>
      </c>
      <c r="R858" s="13">
        <f t="shared" si="1237"/>
        <v>1.1057712030591376E-2</v>
      </c>
      <c r="S858" s="13">
        <f t="shared" si="1238"/>
        <v>4.5279366815029323E-2</v>
      </c>
      <c r="T858" s="13">
        <f t="shared" si="1239"/>
        <v>8.6001688113058167E-2</v>
      </c>
      <c r="U858" s="13">
        <f t="shared" si="1240"/>
        <v>3.1644468684688308E-2</v>
      </c>
      <c r="V858" s="13">
        <f t="shared" si="1241"/>
        <v>1.5160507264468645E-2</v>
      </c>
      <c r="W858" s="13">
        <f t="shared" si="1242"/>
        <v>7.7910302239482615E-2</v>
      </c>
      <c r="X858" s="13">
        <f t="shared" si="1243"/>
        <v>8.2038602524493867E-2</v>
      </c>
      <c r="Y858" s="13">
        <f t="shared" si="1244"/>
        <v>4.3192826306102813E-2</v>
      </c>
      <c r="Z858" s="13">
        <f t="shared" si="1245"/>
        <v>3.8812121804702683E-3</v>
      </c>
      <c r="AA858" s="13">
        <f t="shared" si="1246"/>
        <v>1.110708046689418E-2</v>
      </c>
      <c r="AB858" s="13">
        <f t="shared" si="1247"/>
        <v>1.5892874540437314E-2</v>
      </c>
      <c r="AC858" s="13">
        <f t="shared" si="1248"/>
        <v>2.8552862072563404E-3</v>
      </c>
      <c r="AD858" s="13">
        <f t="shared" si="1249"/>
        <v>5.574005980195651E-2</v>
      </c>
      <c r="AE858" s="13">
        <f t="shared" si="1250"/>
        <v>5.8693606356809272E-2</v>
      </c>
      <c r="AF858" s="13">
        <f t="shared" si="1251"/>
        <v>3.0901827513352992E-2</v>
      </c>
      <c r="AG858" s="13">
        <f t="shared" si="1252"/>
        <v>1.0846416420667323E-2</v>
      </c>
      <c r="AH858" s="13">
        <f t="shared" si="1253"/>
        <v>1.0217173282427089E-3</v>
      </c>
      <c r="AI858" s="13">
        <f t="shared" si="1254"/>
        <v>2.9239052263916373E-3</v>
      </c>
      <c r="AJ858" s="13">
        <f t="shared" si="1255"/>
        <v>4.1837509928624155E-3</v>
      </c>
      <c r="AK858" s="13">
        <f t="shared" si="1256"/>
        <v>3.9909575299694805E-3</v>
      </c>
      <c r="AL858" s="13">
        <f t="shared" si="1257"/>
        <v>3.4416407559472183E-4</v>
      </c>
      <c r="AM858" s="13">
        <f t="shared" si="1258"/>
        <v>3.1902885009229776E-2</v>
      </c>
      <c r="AN858" s="13">
        <f t="shared" si="1259"/>
        <v>3.3593350653573543E-2</v>
      </c>
      <c r="AO858" s="13">
        <f t="shared" si="1260"/>
        <v>1.7686695228463844E-2</v>
      </c>
      <c r="AP858" s="13">
        <f t="shared" si="1261"/>
        <v>6.2079584604002409E-3</v>
      </c>
      <c r="AQ858" s="13">
        <f t="shared" si="1262"/>
        <v>1.6342262254864226E-3</v>
      </c>
      <c r="AR858" s="13">
        <f t="shared" si="1263"/>
        <v>2.1517118885367096E-4</v>
      </c>
      <c r="AS858" s="13">
        <f t="shared" si="1264"/>
        <v>6.1576734216716572E-4</v>
      </c>
      <c r="AT858" s="13">
        <f t="shared" si="1265"/>
        <v>8.8108780199535209E-4</v>
      </c>
      <c r="AU858" s="13">
        <f t="shared" si="1266"/>
        <v>8.4048596676442955E-4</v>
      </c>
      <c r="AV858" s="13">
        <f t="shared" si="1267"/>
        <v>6.0131634332709588E-4</v>
      </c>
      <c r="AW858" s="13">
        <f t="shared" si="1268"/>
        <v>2.8808386331558811E-5</v>
      </c>
      <c r="AX858" s="13">
        <f t="shared" si="1269"/>
        <v>1.5216376329823691E-2</v>
      </c>
      <c r="AY858" s="13">
        <f t="shared" si="1270"/>
        <v>1.6022659567516171E-2</v>
      </c>
      <c r="AZ858" s="13">
        <f t="shared" si="1271"/>
        <v>8.4358330147678486E-3</v>
      </c>
      <c r="BA858" s="13">
        <f t="shared" si="1272"/>
        <v>2.9609432546941787E-3</v>
      </c>
      <c r="BB858" s="13">
        <f t="shared" si="1273"/>
        <v>7.7945932626075911E-4</v>
      </c>
      <c r="BC858" s="13">
        <f t="shared" si="1274"/>
        <v>1.6415224177813661E-4</v>
      </c>
      <c r="BD858" s="13">
        <f t="shared" si="1275"/>
        <v>3.7762108325607784E-5</v>
      </c>
      <c r="BE858" s="13">
        <f t="shared" si="1276"/>
        <v>1.080659227760334E-4</v>
      </c>
      <c r="BF858" s="13">
        <f t="shared" si="1277"/>
        <v>1.5462912669942481E-4</v>
      </c>
      <c r="BG858" s="13">
        <f t="shared" si="1278"/>
        <v>1.475035867589858E-4</v>
      </c>
      <c r="BH858" s="13">
        <f t="shared" si="1279"/>
        <v>1.0552980171577818E-4</v>
      </c>
      <c r="BI858" s="13">
        <f t="shared" si="1280"/>
        <v>6.0400098979928208E-5</v>
      </c>
      <c r="BJ858" s="14">
        <f t="shared" si="1281"/>
        <v>0.71868344842384679</v>
      </c>
      <c r="BK858" s="14">
        <f t="shared" si="1282"/>
        <v>0.15971179707242275</v>
      </c>
      <c r="BL858" s="14">
        <f t="shared" si="1283"/>
        <v>0.10659273025350803</v>
      </c>
      <c r="BM858" s="14">
        <f t="shared" si="1284"/>
        <v>0.72201168757491829</v>
      </c>
      <c r="BN858" s="14">
        <f t="shared" si="1285"/>
        <v>0.25086364917414489</v>
      </c>
    </row>
    <row r="859" spans="1:66" x14ac:dyDescent="0.25">
      <c r="A859" t="s">
        <v>344</v>
      </c>
      <c r="B859" t="s">
        <v>214</v>
      </c>
      <c r="C859" t="s">
        <v>203</v>
      </c>
      <c r="D859" s="11">
        <v>44451</v>
      </c>
      <c r="E859" s="10">
        <f>VLOOKUP(A859,home!$A$2:$E$405,3,FALSE)</f>
        <v>1.3976999999999999</v>
      </c>
      <c r="F859" s="10">
        <f>VLOOKUP(B859,home!$B$2:$E$405,3,FALSE)</f>
        <v>1.0731999999999999</v>
      </c>
      <c r="G859" s="10">
        <f>VLOOKUP(C859,away!$B$2:$E$405,4,FALSE)</f>
        <v>0.89429999999999998</v>
      </c>
      <c r="H859" s="10">
        <f>VLOOKUP(A859,away!$A$2:$E$405,3,FALSE)</f>
        <v>1.0585</v>
      </c>
      <c r="I859" s="10">
        <f>VLOOKUP(C859,away!$B$2:$E$405,3,FALSE)</f>
        <v>1.1809000000000001</v>
      </c>
      <c r="J859" s="10">
        <f>VLOOKUP(B859,home!$B$2:$E$405,4,FALSE)</f>
        <v>0.6613</v>
      </c>
      <c r="K859" s="12">
        <f t="shared" si="1230"/>
        <v>1.3414604096519998</v>
      </c>
      <c r="L859" s="12">
        <f t="shared" si="1231"/>
        <v>0.82661352644499997</v>
      </c>
      <c r="M859" s="13">
        <f t="shared" si="1232"/>
        <v>0.11439774221695186</v>
      </c>
      <c r="N859" s="13">
        <f t="shared" si="1233"/>
        <v>0.1534600421376161</v>
      </c>
      <c r="O859" s="13">
        <f t="shared" si="1234"/>
        <v>9.456272111130061E-2</v>
      </c>
      <c r="P859" s="13">
        <f t="shared" si="1235"/>
        <v>0.12685214659977312</v>
      </c>
      <c r="Q859" s="13">
        <f t="shared" si="1236"/>
        <v>0.10293028549556983</v>
      </c>
      <c r="R859" s="13">
        <f t="shared" si="1237"/>
        <v>3.9083412184023621E-2</v>
      </c>
      <c r="S859" s="13">
        <f t="shared" si="1238"/>
        <v>3.5165613379093963E-2</v>
      </c>
      <c r="T859" s="13">
        <f t="shared" si="1239"/>
        <v>8.5083566271483613E-2</v>
      </c>
      <c r="U859" s="13">
        <f t="shared" si="1240"/>
        <v>5.2428850118978285E-2</v>
      </c>
      <c r="V859" s="13">
        <f t="shared" si="1241"/>
        <v>4.3326744209261046E-3</v>
      </c>
      <c r="W859" s="13">
        <f t="shared" si="1242"/>
        <v>4.6025634315494807E-2</v>
      </c>
      <c r="X859" s="13">
        <f t="shared" si="1243"/>
        <v>3.8045411888399161E-2</v>
      </c>
      <c r="Y859" s="13">
        <f t="shared" si="1244"/>
        <v>1.5724426043061079E-2</v>
      </c>
      <c r="Z859" s="13">
        <f t="shared" si="1245"/>
        <v>1.0768959056979749E-2</v>
      </c>
      <c r="AA859" s="13">
        <f t="shared" si="1246"/>
        <v>1.4446132228101666E-2</v>
      </c>
      <c r="AB859" s="13">
        <f t="shared" si="1247"/>
        <v>9.6894572282981099E-3</v>
      </c>
      <c r="AC859" s="13">
        <f t="shared" si="1248"/>
        <v>3.0027310863033041E-4</v>
      </c>
      <c r="AD859" s="13">
        <f t="shared" si="1249"/>
        <v>1.5435391565839189E-2</v>
      </c>
      <c r="AE859" s="13">
        <f t="shared" si="1250"/>
        <v>1.2759103454297743E-2</v>
      </c>
      <c r="AF859" s="13">
        <f t="shared" si="1251"/>
        <v>5.2734237503168184E-3</v>
      </c>
      <c r="AG859" s="13">
        <f t="shared" si="1252"/>
        <v>1.4530278008960673E-3</v>
      </c>
      <c r="AH859" s="13">
        <f t="shared" si="1253"/>
        <v>2.2254418055579627E-3</v>
      </c>
      <c r="AI859" s="13">
        <f t="shared" si="1254"/>
        <v>2.9853420761404709E-3</v>
      </c>
      <c r="AJ859" s="13">
        <f t="shared" si="1255"/>
        <v>2.0023591022053739E-3</v>
      </c>
      <c r="AK859" s="13">
        <f t="shared" si="1256"/>
        <v>8.9536182050494394E-4</v>
      </c>
      <c r="AL859" s="13">
        <f t="shared" si="1257"/>
        <v>1.3318545508951467E-5</v>
      </c>
      <c r="AM859" s="13">
        <f t="shared" si="1258"/>
        <v>4.1411933386099331E-3</v>
      </c>
      <c r="AN859" s="13">
        <f t="shared" si="1259"/>
        <v>3.4231664293188995E-3</v>
      </c>
      <c r="AO859" s="13">
        <f t="shared" si="1260"/>
        <v>1.4148178368737171E-3</v>
      </c>
      <c r="AP859" s="13">
        <f t="shared" si="1261"/>
        <v>3.8983585380515667E-4</v>
      </c>
      <c r="AQ859" s="13">
        <f t="shared" si="1262"/>
        <v>8.0560897462144505E-5</v>
      </c>
      <c r="AR859" s="13">
        <f t="shared" si="1263"/>
        <v>3.6791605975807916E-4</v>
      </c>
      <c r="AS859" s="13">
        <f t="shared" si="1264"/>
        <v>4.9354482824062252E-4</v>
      </c>
      <c r="AT859" s="13">
        <f t="shared" si="1265"/>
        <v>3.3103542373664574E-4</v>
      </c>
      <c r="AU859" s="13">
        <f t="shared" si="1266"/>
        <v>1.4802363837836138E-4</v>
      </c>
      <c r="AV859" s="13">
        <f t="shared" si="1267"/>
        <v>4.9641962644304E-5</v>
      </c>
      <c r="AW859" s="13">
        <f t="shared" si="1268"/>
        <v>4.1023684720426337E-7</v>
      </c>
      <c r="AX859" s="13">
        <f t="shared" si="1269"/>
        <v>9.2587448540996963E-4</v>
      </c>
      <c r="AY859" s="13">
        <f t="shared" si="1270"/>
        <v>7.6534037343018466E-4</v>
      </c>
      <c r="AZ859" s="13">
        <f t="shared" si="1271"/>
        <v>3.1632035250592905E-4</v>
      </c>
      <c r="BA859" s="13">
        <f t="shared" si="1272"/>
        <v>8.7158227357083838E-5</v>
      </c>
      <c r="BB859" s="13">
        <f t="shared" si="1273"/>
        <v>1.8011542418583533E-5</v>
      </c>
      <c r="BC859" s="13">
        <f t="shared" si="1274"/>
        <v>2.9777169190678083E-6</v>
      </c>
      <c r="BD859" s="13">
        <f t="shared" si="1275"/>
        <v>5.0687398598729169E-5</v>
      </c>
      <c r="BE859" s="13">
        <f t="shared" si="1276"/>
        <v>6.7995138488445431E-5</v>
      </c>
      <c r="BF859" s="13">
        <f t="shared" si="1277"/>
        <v>4.5606393165527238E-5</v>
      </c>
      <c r="BG859" s="13">
        <f t="shared" si="1278"/>
        <v>2.0393056952859447E-5</v>
      </c>
      <c r="BH859" s="13">
        <f t="shared" si="1279"/>
        <v>6.8391196335098442E-6</v>
      </c>
      <c r="BI859" s="13">
        <f t="shared" si="1280"/>
        <v>1.8348816450454304E-6</v>
      </c>
      <c r="BJ859" s="14">
        <f t="shared" si="1281"/>
        <v>0.48775556977708506</v>
      </c>
      <c r="BK859" s="14">
        <f t="shared" si="1282"/>
        <v>0.28182710864431454</v>
      </c>
      <c r="BL859" s="14">
        <f t="shared" si="1283"/>
        <v>0.21990259557635325</v>
      </c>
      <c r="BM859" s="14">
        <f t="shared" si="1284"/>
        <v>0.3682029531729144</v>
      </c>
      <c r="BN859" s="14">
        <f t="shared" si="1285"/>
        <v>0.63128634974523523</v>
      </c>
    </row>
    <row r="860" spans="1:66" x14ac:dyDescent="0.25">
      <c r="A860" t="s">
        <v>345</v>
      </c>
      <c r="B860" t="s">
        <v>215</v>
      </c>
      <c r="C860" t="s">
        <v>222</v>
      </c>
      <c r="D860" s="11">
        <v>44451</v>
      </c>
      <c r="E860" s="10">
        <f>VLOOKUP(A860,home!$A$2:$E$405,3,FALSE)</f>
        <v>1.8603000000000001</v>
      </c>
      <c r="F860" s="10">
        <f>VLOOKUP(B860,home!$B$2:$E$405,3,FALSE)</f>
        <v>1.4932000000000001</v>
      </c>
      <c r="G860" s="10">
        <f>VLOOKUP(C860,away!$B$2:$E$405,4,FALSE)</f>
        <v>1.2543</v>
      </c>
      <c r="H860" s="10">
        <f>VLOOKUP(A860,away!$A$2:$E$405,3,FALSE)</f>
        <v>1.2059</v>
      </c>
      <c r="I860" s="10">
        <f>VLOOKUP(C860,away!$B$2:$E$405,3,FALSE)</f>
        <v>0.73709999999999998</v>
      </c>
      <c r="J860" s="10">
        <f>VLOOKUP(B860,home!$B$2:$E$405,4,FALSE)</f>
        <v>0.82930000000000004</v>
      </c>
      <c r="K860" s="12">
        <f t="shared" si="1230"/>
        <v>3.4841944898280004</v>
      </c>
      <c r="L860" s="12">
        <f t="shared" si="1231"/>
        <v>0.73713897047699994</v>
      </c>
      <c r="M860" s="13">
        <f t="shared" si="1232"/>
        <v>1.4679057508060901E-2</v>
      </c>
      <c r="N860" s="13">
        <f t="shared" si="1233"/>
        <v>5.1144691285454132E-2</v>
      </c>
      <c r="O860" s="13">
        <f t="shared" si="1234"/>
        <v>1.0820505339064689E-2</v>
      </c>
      <c r="P860" s="13">
        <f t="shared" si="1235"/>
        <v>3.7700745079523645E-2</v>
      </c>
      <c r="Q860" s="13">
        <f t="shared" si="1236"/>
        <v>8.9099025780366756E-2</v>
      </c>
      <c r="R860" s="13">
        <f t="shared" si="1237"/>
        <v>3.9881080828395128E-3</v>
      </c>
      <c r="S860" s="13">
        <f t="shared" si="1238"/>
        <v>2.4207040860264782E-2</v>
      </c>
      <c r="T860" s="13">
        <f t="shared" si="1239"/>
        <v>6.5678364134243231E-2</v>
      </c>
      <c r="U860" s="13">
        <f t="shared" si="1240"/>
        <v>1.389534420706794E-2</v>
      </c>
      <c r="V860" s="13">
        <f t="shared" si="1241"/>
        <v>6.9079781488490932E-3</v>
      </c>
      <c r="W860" s="13">
        <f t="shared" si="1242"/>
        <v>0.1034794448909989</v>
      </c>
      <c r="X860" s="13">
        <f t="shared" si="1243"/>
        <v>7.6278731472482389E-2</v>
      </c>
      <c r="Y860" s="13">
        <f t="shared" si="1244"/>
        <v>2.8114012793458595E-2</v>
      </c>
      <c r="Z860" s="13">
        <f t="shared" si="1245"/>
        <v>9.7992996211177354E-4</v>
      </c>
      <c r="AA860" s="13">
        <f t="shared" si="1246"/>
        <v>3.4142665744072028E-3</v>
      </c>
      <c r="AB860" s="13">
        <f t="shared" si="1247"/>
        <v>5.9479843926767521E-3</v>
      </c>
      <c r="AC860" s="13">
        <f t="shared" si="1248"/>
        <v>1.1088753614701707E-3</v>
      </c>
      <c r="AD860" s="13">
        <f t="shared" si="1249"/>
        <v>9.0135627924919678E-2</v>
      </c>
      <c r="AE860" s="13">
        <f t="shared" si="1250"/>
        <v>6.6442483971873217E-2</v>
      </c>
      <c r="AF860" s="13">
        <f t="shared" si="1251"/>
        <v>2.448867211548059E-2</v>
      </c>
      <c r="AG860" s="13">
        <f t="shared" si="1252"/>
        <v>6.0171848505180614E-3</v>
      </c>
      <c r="AH860" s="13">
        <f t="shared" si="1253"/>
        <v>1.8058614085265953E-4</v>
      </c>
      <c r="AI860" s="13">
        <f t="shared" si="1254"/>
        <v>6.2919723689813952E-4</v>
      </c>
      <c r="AJ860" s="13">
        <f t="shared" si="1255"/>
        <v>1.0961227729077508E-3</v>
      </c>
      <c r="AK860" s="13">
        <f t="shared" si="1256"/>
        <v>1.2730349751800577E-3</v>
      </c>
      <c r="AL860" s="13">
        <f t="shared" si="1257"/>
        <v>1.1391855997510574E-4</v>
      </c>
      <c r="AM860" s="13">
        <f t="shared" si="1258"/>
        <v>6.2810011630638374E-2</v>
      </c>
      <c r="AN860" s="13">
        <f t="shared" si="1259"/>
        <v>4.6299707309057164E-2</v>
      </c>
      <c r="AO860" s="13">
        <f t="shared" si="1260"/>
        <v>1.7064659289592412E-2</v>
      </c>
      <c r="AP860" s="13">
        <f t="shared" si="1261"/>
        <v>4.1930084600903085E-3</v>
      </c>
      <c r="AQ860" s="13">
        <f t="shared" si="1262"/>
        <v>7.7270748486808001E-4</v>
      </c>
      <c r="AR860" s="13">
        <f t="shared" si="1263"/>
        <v>2.66234163901088E-5</v>
      </c>
      <c r="AS860" s="13">
        <f t="shared" si="1264"/>
        <v>9.2761160686813548E-5</v>
      </c>
      <c r="AT860" s="13">
        <f t="shared" si="1265"/>
        <v>1.6159896246752283E-4</v>
      </c>
      <c r="AU860" s="13">
        <f t="shared" si="1266"/>
        <v>1.8768073819708825E-4</v>
      </c>
      <c r="AV860" s="13">
        <f t="shared" si="1267"/>
        <v>1.6347904846828661E-4</v>
      </c>
      <c r="AW860" s="13">
        <f t="shared" si="1268"/>
        <v>8.127252393209055E-6</v>
      </c>
      <c r="AX860" s="13">
        <f t="shared" si="1269"/>
        <v>3.6473716071583812E-2</v>
      </c>
      <c r="AY860" s="13">
        <f t="shared" si="1270"/>
        <v>2.6886197514477694E-2</v>
      </c>
      <c r="AZ860" s="13">
        <f t="shared" si="1271"/>
        <v>9.9094319779316799E-3</v>
      </c>
      <c r="BA860" s="13">
        <f t="shared" si="1272"/>
        <v>2.434876162074807E-3</v>
      </c>
      <c r="BB860" s="13">
        <f t="shared" si="1273"/>
        <v>4.4871052683770292E-4</v>
      </c>
      <c r="BC860" s="13">
        <f t="shared" si="1274"/>
        <v>6.6152403159067341E-5</v>
      </c>
      <c r="BD860" s="13">
        <f t="shared" si="1275"/>
        <v>3.2708596247308806E-6</v>
      </c>
      <c r="BE860" s="13">
        <f t="shared" si="1276"/>
        <v>1.1396311081488215E-5</v>
      </c>
      <c r="BF860" s="13">
        <f t="shared" si="1277"/>
        <v>1.9853482137243518E-5</v>
      </c>
      <c r="BG860" s="13">
        <f t="shared" si="1278"/>
        <v>2.3057797688827494E-5</v>
      </c>
      <c r="BH860" s="13">
        <f t="shared" si="1279"/>
        <v>2.0084462913745394E-5</v>
      </c>
      <c r="BI860" s="13">
        <f t="shared" si="1280"/>
        <v>1.3995635003045301E-5</v>
      </c>
      <c r="BJ860" s="14">
        <f t="shared" si="1281"/>
        <v>0.80823741805010685</v>
      </c>
      <c r="BK860" s="14">
        <f t="shared" si="1282"/>
        <v>0.1116038130326214</v>
      </c>
      <c r="BL860" s="14">
        <f t="shared" si="1283"/>
        <v>4.1968951596553603E-2</v>
      </c>
      <c r="BM860" s="14">
        <f t="shared" si="1284"/>
        <v>0.72847990930399942</v>
      </c>
      <c r="BN860" s="14">
        <f t="shared" si="1285"/>
        <v>0.20743213307530961</v>
      </c>
    </row>
    <row r="861" spans="1:66" x14ac:dyDescent="0.25">
      <c r="A861" t="s">
        <v>345</v>
      </c>
      <c r="B861" t="s">
        <v>217</v>
      </c>
      <c r="C861" t="s">
        <v>225</v>
      </c>
      <c r="D861" s="11">
        <v>44451</v>
      </c>
      <c r="E861" s="10">
        <f>VLOOKUP(A861,home!$A$2:$E$405,3,FALSE)</f>
        <v>1.8603000000000001</v>
      </c>
      <c r="F861" s="10">
        <f>VLOOKUP(B861,home!$B$2:$E$405,3,FALSE)</f>
        <v>1.0750999999999999</v>
      </c>
      <c r="G861" s="10">
        <f>VLOOKUP(C861,away!$B$2:$E$405,4,FALSE)</f>
        <v>1.0750999999999999</v>
      </c>
      <c r="H861" s="10">
        <f>VLOOKUP(A861,away!$A$2:$E$405,3,FALSE)</f>
        <v>1.2059</v>
      </c>
      <c r="I861" s="10">
        <f>VLOOKUP(C861,away!$B$2:$E$405,3,FALSE)</f>
        <v>0.72560000000000002</v>
      </c>
      <c r="J861" s="10">
        <f>VLOOKUP(B861,home!$B$2:$E$405,4,FALSE)</f>
        <v>0.72560000000000002</v>
      </c>
      <c r="K861" s="12">
        <f t="shared" si="1230"/>
        <v>2.150209170603</v>
      </c>
      <c r="L861" s="12">
        <f t="shared" si="1231"/>
        <v>0.63490075462399997</v>
      </c>
      <c r="M861" s="13">
        <f t="shared" si="1232"/>
        <v>6.1722303819774345E-2</v>
      </c>
      <c r="N861" s="13">
        <f t="shared" si="1233"/>
        <v>0.13271586370402338</v>
      </c>
      <c r="O861" s="13">
        <f t="shared" si="1234"/>
        <v>3.9187537272306526E-2</v>
      </c>
      <c r="P861" s="13">
        <f t="shared" si="1235"/>
        <v>8.4261402016260353E-2</v>
      </c>
      <c r="Q861" s="13">
        <f t="shared" si="1236"/>
        <v>0.14268343361044447</v>
      </c>
      <c r="R861" s="13">
        <f t="shared" si="1237"/>
        <v>1.2440098493021768E-2</v>
      </c>
      <c r="S861" s="13">
        <f t="shared" si="1238"/>
        <v>2.8757772435380084E-2</v>
      </c>
      <c r="T861" s="13">
        <f t="shared" si="1239"/>
        <v>9.0589819671614585E-2</v>
      </c>
      <c r="U861" s="13">
        <f t="shared" si="1240"/>
        <v>2.6748813862899967E-2</v>
      </c>
      <c r="V861" s="13">
        <f t="shared" si="1241"/>
        <v>4.3621368511475994E-3</v>
      </c>
      <c r="W861" s="13">
        <f t="shared" si="1242"/>
        <v>0.10226640914743403</v>
      </c>
      <c r="X861" s="13">
        <f t="shared" si="1243"/>
        <v>6.4929020340392593E-2</v>
      </c>
      <c r="Y861" s="13">
        <f t="shared" si="1244"/>
        <v>2.0611742005556148E-2</v>
      </c>
      <c r="Z861" s="13">
        <f t="shared" si="1245"/>
        <v>2.6327426402721352E-3</v>
      </c>
      <c r="AA861" s="13">
        <f t="shared" si="1246"/>
        <v>5.6609473689507002E-3</v>
      </c>
      <c r="AB861" s="13">
        <f t="shared" si="1247"/>
        <v>6.0861104735093607E-3</v>
      </c>
      <c r="AC861" s="13">
        <f t="shared" si="1248"/>
        <v>3.7219099105744851E-4</v>
      </c>
      <c r="AD861" s="13">
        <f t="shared" si="1249"/>
        <v>5.4973542698362805E-2</v>
      </c>
      <c r="AE861" s="13">
        <f t="shared" si="1250"/>
        <v>3.4902743743545225E-2</v>
      </c>
      <c r="AF861" s="13">
        <f t="shared" si="1251"/>
        <v>1.1079889170612478E-2</v>
      </c>
      <c r="AG861" s="13">
        <f t="shared" si="1252"/>
        <v>2.344876665190716E-3</v>
      </c>
      <c r="AH861" s="13">
        <f t="shared" si="1253"/>
        <v>4.1788257225989014E-4</v>
      </c>
      <c r="AI861" s="13">
        <f t="shared" si="1254"/>
        <v>8.9853493910838664E-4</v>
      </c>
      <c r="AJ861" s="13">
        <f t="shared" si="1255"/>
        <v>9.6601903308903068E-4</v>
      </c>
      <c r="AK861" s="13">
        <f t="shared" si="1256"/>
        <v>6.923809946416924E-4</v>
      </c>
      <c r="AL861" s="13">
        <f t="shared" si="1257"/>
        <v>2.0324150450310702E-5</v>
      </c>
      <c r="AM861" s="13">
        <f t="shared" si="1258"/>
        <v>2.3640923130111041E-2</v>
      </c>
      <c r="AN861" s="13">
        <f t="shared" si="1259"/>
        <v>1.5009639935315474E-2</v>
      </c>
      <c r="AO861" s="13">
        <f t="shared" si="1260"/>
        <v>4.7648158607831604E-3</v>
      </c>
      <c r="AP861" s="13">
        <f t="shared" si="1261"/>
        <v>1.008395061885211E-3</v>
      </c>
      <c r="AQ861" s="13">
        <f t="shared" si="1262"/>
        <v>1.6005769643750886E-4</v>
      </c>
      <c r="AR861" s="13">
        <f t="shared" si="1263"/>
        <v>5.30627920944045E-5</v>
      </c>
      <c r="AS861" s="13">
        <f t="shared" si="1264"/>
        <v>1.1409610217918891E-4</v>
      </c>
      <c r="AT861" s="13">
        <f t="shared" si="1265"/>
        <v>1.2266524261787449E-4</v>
      </c>
      <c r="AU861" s="13">
        <f t="shared" si="1266"/>
        <v>8.7918643197065237E-5</v>
      </c>
      <c r="AV861" s="13">
        <f t="shared" si="1267"/>
        <v>4.7260868217325702E-5</v>
      </c>
      <c r="AW861" s="13">
        <f t="shared" si="1268"/>
        <v>7.7071968844930274E-7</v>
      </c>
      <c r="AX861" s="13">
        <f t="shared" si="1269"/>
        <v>8.4721549526475572E-3</v>
      </c>
      <c r="AY861" s="13">
        <f t="shared" si="1270"/>
        <v>5.3789775727273925E-3</v>
      </c>
      <c r="AZ861" s="13">
        <f t="shared" si="1271"/>
        <v>1.7075584600150964E-3</v>
      </c>
      <c r="BA861" s="13">
        <f t="shared" si="1272"/>
        <v>3.6137671827606005E-4</v>
      </c>
      <c r="BB861" s="13">
        <f t="shared" si="1273"/>
        <v>5.7359587784253782E-5</v>
      </c>
      <c r="BC861" s="13">
        <f t="shared" si="1274"/>
        <v>7.2835291138288597E-6</v>
      </c>
      <c r="BD861" s="13">
        <f t="shared" si="1275"/>
        <v>5.6149344571989725E-6</v>
      </c>
      <c r="BE861" s="13">
        <f t="shared" si="1276"/>
        <v>1.2073283562204007E-5</v>
      </c>
      <c r="BF861" s="13">
        <f t="shared" si="1277"/>
        <v>1.2980042517370758E-5</v>
      </c>
      <c r="BG861" s="13">
        <f t="shared" si="1278"/>
        <v>9.3032688185558202E-6</v>
      </c>
      <c r="BH861" s="13">
        <f t="shared" si="1279"/>
        <v>5.000993482560917E-6</v>
      </c>
      <c r="BI861" s="13">
        <f t="shared" si="1280"/>
        <v>2.1506364096656621E-6</v>
      </c>
      <c r="BJ861" s="14">
        <f t="shared" si="1281"/>
        <v>0.71766588326227299</v>
      </c>
      <c r="BK861" s="14">
        <f t="shared" si="1282"/>
        <v>0.18487510783679756</v>
      </c>
      <c r="BL861" s="14">
        <f t="shared" si="1283"/>
        <v>9.357045181734075E-2</v>
      </c>
      <c r="BM861" s="14">
        <f t="shared" si="1284"/>
        <v>0.52035533978781345</v>
      </c>
      <c r="BN861" s="14">
        <f t="shared" si="1285"/>
        <v>0.47301063891583084</v>
      </c>
    </row>
    <row r="862" spans="1:66" x14ac:dyDescent="0.25">
      <c r="A862" t="s">
        <v>345</v>
      </c>
      <c r="B862" t="s">
        <v>221</v>
      </c>
      <c r="C862" t="s">
        <v>220</v>
      </c>
      <c r="D862" s="11">
        <v>44451</v>
      </c>
      <c r="E862" s="10">
        <f>VLOOKUP(A862,home!$A$2:$E$405,3,FALSE)</f>
        <v>1.8603000000000001</v>
      </c>
      <c r="F862" s="10">
        <f>VLOOKUP(B862,home!$B$2:$E$405,3,FALSE)</f>
        <v>1.8142</v>
      </c>
      <c r="G862" s="10">
        <f>VLOOKUP(C862,away!$B$2:$E$405,4,FALSE)</f>
        <v>0.67190000000000005</v>
      </c>
      <c r="H862" s="10">
        <f>VLOOKUP(A862,away!$A$2:$E$405,3,FALSE)</f>
        <v>1.2059</v>
      </c>
      <c r="I862" s="10">
        <f>VLOOKUP(C862,away!$B$2:$E$405,3,FALSE)</f>
        <v>0.93289999999999995</v>
      </c>
      <c r="J862" s="10">
        <f>VLOOKUP(B862,home!$B$2:$E$405,4,FALSE)</f>
        <v>0.93289999999999995</v>
      </c>
      <c r="K862" s="12">
        <f t="shared" si="1230"/>
        <v>2.2676331110940002</v>
      </c>
      <c r="L862" s="12">
        <f t="shared" si="1231"/>
        <v>1.049497676219</v>
      </c>
      <c r="M862" s="13">
        <f t="shared" si="1232"/>
        <v>3.6256710871963249E-2</v>
      </c>
      <c r="N862" s="13">
        <f t="shared" si="1233"/>
        <v>8.2216918072625683E-2</v>
      </c>
      <c r="O862" s="13">
        <f t="shared" si="1234"/>
        <v>3.8051333807469584E-2</v>
      </c>
      <c r="P862" s="13">
        <f t="shared" si="1235"/>
        <v>8.6286464463108559E-2</v>
      </c>
      <c r="Q862" s="13">
        <f t="shared" si="1236"/>
        <v>9.3218902856794378E-2</v>
      </c>
      <c r="R862" s="13">
        <f t="shared" si="1237"/>
        <v>1.9967393203986397E-2</v>
      </c>
      <c r="S862" s="13">
        <f t="shared" si="1238"/>
        <v>5.1337764585401714E-2</v>
      </c>
      <c r="T862" s="13">
        <f t="shared" si="1239"/>
        <v>9.7833021927890396E-2</v>
      </c>
      <c r="U862" s="13">
        <f t="shared" si="1240"/>
        <v>4.527872197159287E-2</v>
      </c>
      <c r="V862" s="13">
        <f t="shared" si="1241"/>
        <v>1.3575277492633353E-2</v>
      </c>
      <c r="W862" s="13">
        <f t="shared" si="1242"/>
        <v>7.0462090232640676E-2</v>
      </c>
      <c r="X862" s="13">
        <f t="shared" si="1243"/>
        <v>7.3949799960689871E-2</v>
      </c>
      <c r="Y862" s="13">
        <f t="shared" si="1244"/>
        <v>3.8805071607801951E-2</v>
      </c>
      <c r="Z862" s="13">
        <f t="shared" si="1245"/>
        <v>6.9852442559115947E-3</v>
      </c>
      <c r="AA862" s="13">
        <f t="shared" si="1246"/>
        <v>1.5839971163784303E-2</v>
      </c>
      <c r="AB862" s="13">
        <f t="shared" si="1247"/>
        <v>1.7959621544885729E-2</v>
      </c>
      <c r="AC862" s="13">
        <f t="shared" si="1248"/>
        <v>2.0192170476410029E-3</v>
      </c>
      <c r="AD862" s="13">
        <f t="shared" si="1249"/>
        <v>3.9945542222107298E-2</v>
      </c>
      <c r="AE862" s="13">
        <f t="shared" si="1250"/>
        <v>4.1922753737409557E-2</v>
      </c>
      <c r="AF862" s="13">
        <f t="shared" si="1251"/>
        <v>2.1998916314056361E-2</v>
      </c>
      <c r="AG862" s="13">
        <f t="shared" si="1252"/>
        <v>7.6959371836461355E-3</v>
      </c>
      <c r="AH862" s="13">
        <f t="shared" si="1253"/>
        <v>1.8327494036003335E-3</v>
      </c>
      <c r="AI862" s="13">
        <f t="shared" si="1254"/>
        <v>4.1560032319418981E-3</v>
      </c>
      <c r="AJ862" s="13">
        <f t="shared" si="1255"/>
        <v>4.7121452692825642E-3</v>
      </c>
      <c r="AK862" s="13">
        <f t="shared" si="1256"/>
        <v>3.5618055456366985E-3</v>
      </c>
      <c r="AL862" s="13">
        <f t="shared" si="1257"/>
        <v>1.9221942182219134E-4</v>
      </c>
      <c r="AM862" s="13">
        <f t="shared" si="1258"/>
        <v>1.8116366836690774E-2</v>
      </c>
      <c r="AN862" s="13">
        <f t="shared" si="1259"/>
        <v>1.9013084896637923E-2</v>
      </c>
      <c r="AO862" s="13">
        <f t="shared" si="1260"/>
        <v>9.9770942083880314E-3</v>
      </c>
      <c r="AP862" s="13">
        <f t="shared" si="1261"/>
        <v>3.4903123957070949E-3</v>
      </c>
      <c r="AQ862" s="13">
        <f t="shared" si="1262"/>
        <v>9.1576868714324158E-4</v>
      </c>
      <c r="AR862" s="13">
        <f t="shared" si="1263"/>
        <v>3.8469324803406174E-4</v>
      </c>
      <c r="AS862" s="13">
        <f t="shared" si="1264"/>
        <v>8.7234314685633529E-4</v>
      </c>
      <c r="AT862" s="13">
        <f t="shared" si="1265"/>
        <v>9.8907710202368105E-4</v>
      </c>
      <c r="AU862" s="13">
        <f t="shared" si="1266"/>
        <v>7.4762132865793265E-4</v>
      </c>
      <c r="AV862" s="13">
        <f t="shared" si="1267"/>
        <v>4.2383271985620461E-4</v>
      </c>
      <c r="AW862" s="13">
        <f t="shared" si="1268"/>
        <v>1.2707175759322995E-5</v>
      </c>
      <c r="AX862" s="13">
        <f t="shared" si="1269"/>
        <v>6.8468788819342112E-3</v>
      </c>
      <c r="AY862" s="13">
        <f t="shared" si="1270"/>
        <v>7.1857834759428991E-3</v>
      </c>
      <c r="AZ862" s="13">
        <f t="shared" si="1271"/>
        <v>3.7707315299074801E-3</v>
      </c>
      <c r="BA862" s="13">
        <f t="shared" si="1272"/>
        <v>1.3191246594278722E-3</v>
      </c>
      <c r="BB862" s="13">
        <f t="shared" si="1273"/>
        <v>3.4610456617818281E-4</v>
      </c>
      <c r="BC862" s="13">
        <f t="shared" si="1274"/>
        <v>7.2647187586557613E-5</v>
      </c>
      <c r="BD862" s="13">
        <f t="shared" si="1275"/>
        <v>6.7289111644814513E-5</v>
      </c>
      <c r="BE862" s="13">
        <f t="shared" si="1276"/>
        <v>1.5258701758188225E-4</v>
      </c>
      <c r="BF862" s="13">
        <f t="shared" si="1277"/>
        <v>1.7300568669587931E-4</v>
      </c>
      <c r="BG862" s="13">
        <f t="shared" si="1278"/>
        <v>1.3077114118637689E-4</v>
      </c>
      <c r="BH862" s="13">
        <f t="shared" si="1279"/>
        <v>7.4135242432444177E-5</v>
      </c>
      <c r="BI862" s="13">
        <f t="shared" si="1280"/>
        <v>3.3622306087758246E-5</v>
      </c>
      <c r="BJ862" s="14">
        <f t="shared" si="1281"/>
        <v>0.6391028514412066</v>
      </c>
      <c r="BK862" s="14">
        <f t="shared" si="1282"/>
        <v>0.19685343735851293</v>
      </c>
      <c r="BL862" s="14">
        <f t="shared" si="1283"/>
        <v>0.15540872319323773</v>
      </c>
      <c r="BM862" s="14">
        <f t="shared" si="1284"/>
        <v>0.63517945667273745</v>
      </c>
      <c r="BN862" s="14">
        <f t="shared" si="1285"/>
        <v>0.35599772327594786</v>
      </c>
    </row>
    <row r="863" spans="1:66" x14ac:dyDescent="0.25">
      <c r="A863" t="s">
        <v>345</v>
      </c>
      <c r="B863" t="s">
        <v>224</v>
      </c>
      <c r="C863" t="s">
        <v>229</v>
      </c>
      <c r="D863" s="11">
        <v>44451</v>
      </c>
      <c r="E863" s="10">
        <f>VLOOKUP(A863,home!$A$2:$E$405,3,FALSE)</f>
        <v>1.8603000000000001</v>
      </c>
      <c r="F863" s="10">
        <f>VLOOKUP(B863,home!$B$2:$E$405,3,FALSE)</f>
        <v>0.65700000000000003</v>
      </c>
      <c r="G863" s="10">
        <f>VLOOKUP(C863,away!$B$2:$E$405,4,FALSE)</f>
        <v>0.80630000000000002</v>
      </c>
      <c r="H863" s="10">
        <f>VLOOKUP(A863,away!$A$2:$E$405,3,FALSE)</f>
        <v>1.2059</v>
      </c>
      <c r="I863" s="10">
        <f>VLOOKUP(C863,away!$B$2:$E$405,3,FALSE)</f>
        <v>1.3474999999999999</v>
      </c>
      <c r="J863" s="10">
        <f>VLOOKUP(B863,home!$B$2:$E$405,4,FALSE)</f>
        <v>1.0135000000000001</v>
      </c>
      <c r="K863" s="12">
        <f t="shared" si="1230"/>
        <v>0.98547364773000012</v>
      </c>
      <c r="L863" s="12">
        <f t="shared" si="1231"/>
        <v>1.646887078375</v>
      </c>
      <c r="M863" s="13">
        <f t="shared" si="1232"/>
        <v>7.1908505421030111E-2</v>
      </c>
      <c r="N863" s="13">
        <f t="shared" si="1233"/>
        <v>7.0863937140075037E-2</v>
      </c>
      <c r="O863" s="13">
        <f t="shared" si="1234"/>
        <v>0.11842518840315312</v>
      </c>
      <c r="P863" s="13">
        <f t="shared" si="1235"/>
        <v>0.11670490239876782</v>
      </c>
      <c r="Q863" s="13">
        <f t="shared" si="1236"/>
        <v>3.4917271312969581E-2</v>
      </c>
      <c r="R863" s="13">
        <f t="shared" si="1237"/>
        <v>9.7516456267638899E-2</v>
      </c>
      <c r="S863" s="13">
        <f t="shared" si="1238"/>
        <v>4.7351958451088368E-2</v>
      </c>
      <c r="T863" s="13">
        <f t="shared" si="1239"/>
        <v>5.7504802937443672E-2</v>
      </c>
      <c r="U863" s="13">
        <f t="shared" si="1240"/>
        <v>9.6099897871773143E-2</v>
      </c>
      <c r="V863" s="13">
        <f t="shared" si="1241"/>
        <v>8.5389461341934102E-3</v>
      </c>
      <c r="W863" s="13">
        <f t="shared" si="1242"/>
        <v>1.1470016909856745E-2</v>
      </c>
      <c r="X863" s="13">
        <f t="shared" si="1243"/>
        <v>1.8889822637585818E-2</v>
      </c>
      <c r="Y863" s="13">
        <f t="shared" si="1244"/>
        <v>1.5554702407317824E-2</v>
      </c>
      <c r="Z863" s="13">
        <f t="shared" si="1245"/>
        <v>5.353286391869843E-2</v>
      </c>
      <c r="AA863" s="13">
        <f t="shared" si="1246"/>
        <v>5.2755226679393454E-2</v>
      </c>
      <c r="AB863" s="13">
        <f t="shared" si="1247"/>
        <v>2.5994442836282439E-2</v>
      </c>
      <c r="AC863" s="13">
        <f t="shared" si="1248"/>
        <v>8.6615003794107302E-4</v>
      </c>
      <c r="AD863" s="13">
        <f t="shared" si="1249"/>
        <v>2.8258498509203269E-3</v>
      </c>
      <c r="AE863" s="13">
        <f t="shared" si="1250"/>
        <v>4.653855604908606E-3</v>
      </c>
      <c r="AF863" s="13">
        <f t="shared" si="1251"/>
        <v>3.8321873301735265E-3</v>
      </c>
      <c r="AG863" s="13">
        <f t="shared" si="1252"/>
        <v>2.1037265986583904E-3</v>
      </c>
      <c r="AH863" s="13">
        <f t="shared" si="1253"/>
        <v>2.2040645464027925E-2</v>
      </c>
      <c r="AI863" s="13">
        <f t="shared" si="1254"/>
        <v>2.1720475283759283E-2</v>
      </c>
      <c r="AJ863" s="13">
        <f t="shared" si="1255"/>
        <v>1.0702478004157781E-2</v>
      </c>
      <c r="AK863" s="13">
        <f t="shared" si="1256"/>
        <v>3.5156700128358212E-3</v>
      </c>
      <c r="AL863" s="13">
        <f t="shared" si="1257"/>
        <v>5.6229206850425961E-5</v>
      </c>
      <c r="AM863" s="13">
        <f t="shared" si="1258"/>
        <v>5.569601121047465E-4</v>
      </c>
      <c r="AN863" s="13">
        <f t="shared" si="1259"/>
        <v>9.1725041179559837E-4</v>
      </c>
      <c r="AO863" s="13">
        <f t="shared" si="1260"/>
        <v>7.5530392541015934E-4</v>
      </c>
      <c r="AP863" s="13">
        <f t="shared" si="1261"/>
        <v>4.1463342500130208E-4</v>
      </c>
      <c r="AQ863" s="13">
        <f t="shared" si="1262"/>
        <v>1.7071360747425351E-4</v>
      </c>
      <c r="AR863" s="13">
        <f t="shared" si="1263"/>
        <v>7.2596908427504259E-3</v>
      </c>
      <c r="AS863" s="13">
        <f t="shared" si="1264"/>
        <v>7.154234016197341E-3</v>
      </c>
      <c r="AT863" s="13">
        <f t="shared" si="1265"/>
        <v>3.5251545463280205E-3</v>
      </c>
      <c r="AU863" s="13">
        <f t="shared" si="1266"/>
        <v>1.1579823031939564E-3</v>
      </c>
      <c r="AV863" s="13">
        <f t="shared" si="1267"/>
        <v>2.852902610838337E-4</v>
      </c>
      <c r="AW863" s="13">
        <f t="shared" si="1268"/>
        <v>2.5349435597271001E-6</v>
      </c>
      <c r="AX863" s="13">
        <f t="shared" si="1269"/>
        <v>9.1478252219329021E-5</v>
      </c>
      <c r="AY863" s="13">
        <f t="shared" si="1270"/>
        <v>1.5065435153234212E-4</v>
      </c>
      <c r="AZ863" s="13">
        <f t="shared" si="1271"/>
        <v>1.2405535241978956E-4</v>
      </c>
      <c r="BA863" s="13">
        <f t="shared" si="1272"/>
        <v>6.8101718967802737E-5</v>
      </c>
      <c r="BB863" s="13">
        <f t="shared" si="1273"/>
        <v>2.8038960245799991E-5</v>
      </c>
      <c r="BC863" s="13">
        <f t="shared" si="1274"/>
        <v>9.2354002639756595E-6</v>
      </c>
      <c r="BD863" s="13">
        <f t="shared" si="1275"/>
        <v>1.992648506987168E-3</v>
      </c>
      <c r="BE863" s="13">
        <f t="shared" si="1276"/>
        <v>1.9637025928243832E-3</v>
      </c>
      <c r="BF863" s="13">
        <f t="shared" si="1277"/>
        <v>9.6758857860375184E-4</v>
      </c>
      <c r="BG863" s="13">
        <f t="shared" si="1278"/>
        <v>3.1784434868617516E-4</v>
      </c>
      <c r="BH863" s="13">
        <f t="shared" si="1279"/>
        <v>7.8306807427532758E-5</v>
      </c>
      <c r="BI863" s="13">
        <f t="shared" si="1280"/>
        <v>1.5433859031540281E-5</v>
      </c>
      <c r="BJ863" s="14">
        <f t="shared" si="1281"/>
        <v>0.22590259824734463</v>
      </c>
      <c r="BK863" s="14">
        <f t="shared" si="1282"/>
        <v>0.24557734600140352</v>
      </c>
      <c r="BL863" s="14">
        <f t="shared" si="1283"/>
        <v>0.47348835748613605</v>
      </c>
      <c r="BM863" s="14">
        <f t="shared" si="1284"/>
        <v>0.48801678530197545</v>
      </c>
      <c r="BN863" s="14">
        <f t="shared" si="1285"/>
        <v>0.5103362609436346</v>
      </c>
    </row>
    <row r="864" spans="1:66" x14ac:dyDescent="0.25">
      <c r="A864" t="s">
        <v>345</v>
      </c>
      <c r="B864" t="s">
        <v>227</v>
      </c>
      <c r="C864" t="s">
        <v>218</v>
      </c>
      <c r="D864" s="11">
        <v>44451</v>
      </c>
      <c r="E864" s="10">
        <f>VLOOKUP(A864,home!$A$2:$E$405,3,FALSE)</f>
        <v>1.8603000000000001</v>
      </c>
      <c r="F864" s="10">
        <f>VLOOKUP(B864,home!$B$2:$E$405,3,FALSE)</f>
        <v>1.2766999999999999</v>
      </c>
      <c r="G864" s="10">
        <f>VLOOKUP(C864,away!$B$2:$E$405,4,FALSE)</f>
        <v>0.87350000000000005</v>
      </c>
      <c r="H864" s="10">
        <f>VLOOKUP(A864,away!$A$2:$E$405,3,FALSE)</f>
        <v>1.2059</v>
      </c>
      <c r="I864" s="10">
        <f>VLOOKUP(C864,away!$B$2:$E$405,3,FALSE)</f>
        <v>0.51829999999999998</v>
      </c>
      <c r="J864" s="10">
        <f>VLOOKUP(B864,home!$B$2:$E$405,4,FALSE)</f>
        <v>0.62190000000000001</v>
      </c>
      <c r="K864" s="12">
        <f t="shared" si="1230"/>
        <v>2.074601816235</v>
      </c>
      <c r="L864" s="12">
        <f t="shared" si="1231"/>
        <v>0.38869867554299997</v>
      </c>
      <c r="M864" s="13">
        <f t="shared" si="1232"/>
        <v>8.5153438434548395E-2</v>
      </c>
      <c r="N864" s="13">
        <f t="shared" si="1233"/>
        <v>0.17665947803496937</v>
      </c>
      <c r="O864" s="13">
        <f t="shared" si="1234"/>
        <v>3.3099028737441347E-2</v>
      </c>
      <c r="P864" s="13">
        <f t="shared" si="1235"/>
        <v>6.8667305134310283E-2</v>
      </c>
      <c r="Q864" s="13">
        <f t="shared" si="1236"/>
        <v>0.1832490369932373</v>
      </c>
      <c r="R864" s="13">
        <f t="shared" si="1237"/>
        <v>6.4327743160015717E-3</v>
      </c>
      <c r="S864" s="13">
        <f t="shared" si="1238"/>
        <v>1.3843242507560999E-2</v>
      </c>
      <c r="T864" s="13">
        <f t="shared" si="1239"/>
        <v>7.122865797380154E-2</v>
      </c>
      <c r="U864" s="13">
        <f t="shared" si="1240"/>
        <v>1.3345445279406721E-2</v>
      </c>
      <c r="V864" s="13">
        <f t="shared" si="1241"/>
        <v>1.2403468045321373E-3</v>
      </c>
      <c r="W864" s="13">
        <f t="shared" si="1242"/>
        <v>0.12672292832316159</v>
      </c>
      <c r="X864" s="13">
        <f t="shared" si="1243"/>
        <v>4.9257034400143423E-2</v>
      </c>
      <c r="Y864" s="13">
        <f t="shared" si="1244"/>
        <v>9.5730720162558666E-3</v>
      </c>
      <c r="Z864" s="13">
        <f t="shared" si="1245"/>
        <v>8.3347028556561304E-4</v>
      </c>
      <c r="AA864" s="13">
        <f t="shared" si="1246"/>
        <v>1.7291189682123247E-3</v>
      </c>
      <c r="AB864" s="13">
        <f t="shared" si="1247"/>
        <v>1.7936166759698394E-3</v>
      </c>
      <c r="AC864" s="13">
        <f t="shared" si="1248"/>
        <v>6.2513089653919491E-5</v>
      </c>
      <c r="AD864" s="13">
        <f t="shared" si="1249"/>
        <v>6.5724904314462193E-2</v>
      </c>
      <c r="AE864" s="13">
        <f t="shared" si="1250"/>
        <v>2.5547183257221856E-2</v>
      </c>
      <c r="AF864" s="13">
        <f t="shared" si="1251"/>
        <v>4.9650781479682188E-3</v>
      </c>
      <c r="AG864" s="13">
        <f t="shared" si="1252"/>
        <v>6.4330643336091276E-4</v>
      </c>
      <c r="AH864" s="13">
        <f t="shared" si="1253"/>
        <v>8.0992199025949936E-5</v>
      </c>
      <c r="AI864" s="13">
        <f t="shared" si="1254"/>
        <v>1.6802656320010233E-4</v>
      </c>
      <c r="AJ864" s="13">
        <f t="shared" si="1255"/>
        <v>1.742941065953287E-4</v>
      </c>
      <c r="AK864" s="13">
        <f t="shared" si="1256"/>
        <v>1.2053029003390851E-4</v>
      </c>
      <c r="AL864" s="13">
        <f t="shared" si="1257"/>
        <v>2.0164096628716253E-6</v>
      </c>
      <c r="AM864" s="13">
        <f t="shared" si="1258"/>
        <v>2.7270601172530964E-2</v>
      </c>
      <c r="AN864" s="13">
        <f t="shared" si="1259"/>
        <v>1.0600046557024166E-2</v>
      </c>
      <c r="AO864" s="13">
        <f t="shared" si="1260"/>
        <v>2.060112028704715E-3</v>
      </c>
      <c r="AP864" s="13">
        <f t="shared" si="1261"/>
        <v>2.6692093900924181E-4</v>
      </c>
      <c r="AQ864" s="13">
        <f t="shared" si="1262"/>
        <v>2.5937953866896544E-5</v>
      </c>
      <c r="AR864" s="13">
        <f t="shared" si="1263"/>
        <v>6.2963120981403616E-6</v>
      </c>
      <c r="AS864" s="13">
        <f t="shared" si="1264"/>
        <v>1.3062340514384398E-5</v>
      </c>
      <c r="AT864" s="13">
        <f t="shared" si="1265"/>
        <v>1.354957767771095E-5</v>
      </c>
      <c r="AU864" s="13">
        <f t="shared" si="1266"/>
        <v>9.369992819798783E-6</v>
      </c>
      <c r="AV864" s="13">
        <f t="shared" si="1267"/>
        <v>4.859751030515866E-6</v>
      </c>
      <c r="AW864" s="13">
        <f t="shared" si="1268"/>
        <v>4.5167295173159443E-8</v>
      </c>
      <c r="AX864" s="13">
        <f t="shared" si="1269"/>
        <v>9.4292731203921721E-3</v>
      </c>
      <c r="AY864" s="13">
        <f t="shared" si="1270"/>
        <v>3.6651459732296478E-3</v>
      </c>
      <c r="AZ864" s="13">
        <f t="shared" si="1271"/>
        <v>7.1231869273306176E-4</v>
      </c>
      <c r="BA864" s="13">
        <f t="shared" si="1272"/>
        <v>9.2292444143287432E-5</v>
      </c>
      <c r="BB864" s="13">
        <f t="shared" si="1273"/>
        <v>8.9684877002805318E-6</v>
      </c>
      <c r="BC864" s="13">
        <f t="shared" si="1274"/>
        <v>6.9720785814454606E-7</v>
      </c>
      <c r="BD864" s="13">
        <f t="shared" si="1275"/>
        <v>4.0789469555875393E-7</v>
      </c>
      <c r="BE864" s="13">
        <f t="shared" si="1276"/>
        <v>8.4621907623881332E-7</v>
      </c>
      <c r="BF864" s="13">
        <f t="shared" si="1277"/>
        <v>8.7778381624887325E-7</v>
      </c>
      <c r="BG864" s="13">
        <f t="shared" si="1278"/>
        <v>6.0701729981720059E-7</v>
      </c>
      <c r="BH864" s="13">
        <f t="shared" si="1279"/>
        <v>3.1482979817170748E-7</v>
      </c>
      <c r="BI864" s="13">
        <f t="shared" si="1280"/>
        <v>1.3062929421838453E-7</v>
      </c>
      <c r="BJ864" s="14">
        <f t="shared" si="1281"/>
        <v>0.7677029944717747</v>
      </c>
      <c r="BK864" s="14">
        <f t="shared" si="1282"/>
        <v>0.17263400835349824</v>
      </c>
      <c r="BL864" s="14">
        <f t="shared" si="1283"/>
        <v>5.6994149484007897E-2</v>
      </c>
      <c r="BM864" s="14">
        <f t="shared" si="1284"/>
        <v>0.4412384601384039</v>
      </c>
      <c r="BN864" s="14">
        <f t="shared" si="1285"/>
        <v>0.55326106165050826</v>
      </c>
    </row>
    <row r="865" spans="1:66" x14ac:dyDescent="0.25">
      <c r="A865" t="s">
        <v>345</v>
      </c>
      <c r="B865" t="s">
        <v>223</v>
      </c>
      <c r="C865" t="s">
        <v>228</v>
      </c>
      <c r="D865" s="11">
        <v>44451</v>
      </c>
      <c r="E865" s="10">
        <f>VLOOKUP(A865,home!$A$2:$E$405,3,FALSE)</f>
        <v>1.8603000000000001</v>
      </c>
      <c r="F865" s="10">
        <f>VLOOKUP(B865,home!$B$2:$E$405,3,FALSE)</f>
        <v>1.3439000000000001</v>
      </c>
      <c r="G865" s="10">
        <f>VLOOKUP(C865,away!$B$2:$E$405,4,FALSE)</f>
        <v>0.83620000000000005</v>
      </c>
      <c r="H865" s="10">
        <f>VLOOKUP(A865,away!$A$2:$E$405,3,FALSE)</f>
        <v>1.2059</v>
      </c>
      <c r="I865" s="10">
        <f>VLOOKUP(C865,away!$B$2:$E$405,3,FALSE)</f>
        <v>0.9214</v>
      </c>
      <c r="J865" s="10">
        <f>VLOOKUP(B865,home!$B$2:$E$405,4,FALSE)</f>
        <v>0.82930000000000004</v>
      </c>
      <c r="K865" s="12">
        <f t="shared" si="1230"/>
        <v>2.0905478055540003</v>
      </c>
      <c r="L865" s="12">
        <f t="shared" si="1231"/>
        <v>0.92144871441800003</v>
      </c>
      <c r="M865" s="13">
        <f t="shared" si="1232"/>
        <v>4.9193365114599479E-2</v>
      </c>
      <c r="N865" s="13">
        <f t="shared" si="1233"/>
        <v>0.10284108148814264</v>
      </c>
      <c r="O865" s="13">
        <f t="shared" si="1234"/>
        <v>4.5329163042742975E-2</v>
      </c>
      <c r="P865" s="13">
        <f t="shared" si="1235"/>
        <v>9.4762782326605802E-2</v>
      </c>
      <c r="Q865" s="13">
        <f t="shared" si="1236"/>
        <v>0.10749709861291838</v>
      </c>
      <c r="R865" s="13">
        <f t="shared" si="1237"/>
        <v>2.0884249505689716E-2</v>
      </c>
      <c r="S865" s="13">
        <f t="shared" si="1238"/>
        <v>4.5636158927937535E-2</v>
      </c>
      <c r="T865" s="13">
        <f t="shared" si="1239"/>
        <v>9.905306332053862E-2</v>
      </c>
      <c r="U865" s="13">
        <f t="shared" si="1240"/>
        <v>4.3659521974761847E-2</v>
      </c>
      <c r="V865" s="13">
        <f t="shared" si="1241"/>
        <v>9.767824458612448E-3</v>
      </c>
      <c r="W865" s="13">
        <f t="shared" si="1242"/>
        <v>7.4909274536219511E-2</v>
      </c>
      <c r="X865" s="13">
        <f t="shared" si="1243"/>
        <v>6.9025054719384499E-2</v>
      </c>
      <c r="Y865" s="13">
        <f t="shared" si="1244"/>
        <v>3.1801523966904478E-2</v>
      </c>
      <c r="Z865" s="13">
        <f t="shared" si="1245"/>
        <v>6.4145882862008475E-3</v>
      </c>
      <c r="AA865" s="13">
        <f t="shared" si="1246"/>
        <v>1.3410003465249575E-2</v>
      </c>
      <c r="AB865" s="13">
        <f t="shared" si="1247"/>
        <v>1.4017126658374525E-2</v>
      </c>
      <c r="AC865" s="13">
        <f t="shared" si="1248"/>
        <v>1.1760049104433022E-3</v>
      </c>
      <c r="AD865" s="13">
        <f t="shared" si="1249"/>
        <v>3.9150354874333951E-2</v>
      </c>
      <c r="AE865" s="13">
        <f t="shared" si="1250"/>
        <v>3.6075044167963498E-2</v>
      </c>
      <c r="AF865" s="13">
        <f t="shared" si="1251"/>
        <v>1.6620651535571268E-2</v>
      </c>
      <c r="AG865" s="13">
        <f t="shared" si="1252"/>
        <v>5.1050259967472342E-3</v>
      </c>
      <c r="AH865" s="13">
        <f t="shared" si="1253"/>
        <v>1.4776785324601333E-3</v>
      </c>
      <c r="AI865" s="13">
        <f t="shared" si="1254"/>
        <v>3.0891576133487866E-3</v>
      </c>
      <c r="AJ865" s="13">
        <f t="shared" si="1255"/>
        <v>3.2290158347983706E-3</v>
      </c>
      <c r="AK865" s="13">
        <f t="shared" si="1256"/>
        <v>2.2501373225122844E-3</v>
      </c>
      <c r="AL865" s="13">
        <f t="shared" si="1257"/>
        <v>9.0615063298676412E-5</v>
      </c>
      <c r="AM865" s="13">
        <f t="shared" si="1258"/>
        <v>1.6369137693839849E-2</v>
      </c>
      <c r="AN865" s="13">
        <f t="shared" si="1259"/>
        <v>1.5083320884119955E-2</v>
      </c>
      <c r="AO865" s="13">
        <f t="shared" si="1260"/>
        <v>6.9492533189132524E-3</v>
      </c>
      <c r="AP865" s="13">
        <f t="shared" si="1261"/>
        <v>2.1344601789592119E-3</v>
      </c>
      <c r="AQ865" s="13">
        <f t="shared" si="1262"/>
        <v>4.91698896969595E-4</v>
      </c>
      <c r="AR865" s="13">
        <f t="shared" si="1263"/>
        <v>2.723209968116934E-4</v>
      </c>
      <c r="AS865" s="13">
        <f t="shared" si="1264"/>
        <v>5.6930006229096342E-4</v>
      </c>
      <c r="AT865" s="13">
        <f t="shared" si="1265"/>
        <v>5.9507449796206483E-4</v>
      </c>
      <c r="AU865" s="13">
        <f t="shared" si="1266"/>
        <v>4.1467722861858111E-4</v>
      </c>
      <c r="AV865" s="13">
        <f t="shared" si="1267"/>
        <v>2.1672564257544722E-4</v>
      </c>
      <c r="AW865" s="13">
        <f t="shared" si="1268"/>
        <v>4.8487430384159545E-6</v>
      </c>
      <c r="AX865" s="13">
        <f t="shared" si="1269"/>
        <v>5.7034108141113529E-3</v>
      </c>
      <c r="AY865" s="13">
        <f t="shared" si="1270"/>
        <v>5.2554005624606253E-3</v>
      </c>
      <c r="AZ865" s="13">
        <f t="shared" si="1271"/>
        <v>2.4212910460154886E-3</v>
      </c>
      <c r="BA865" s="13">
        <f t="shared" si="1272"/>
        <v>7.4369850719426217E-4</v>
      </c>
      <c r="BB865" s="13">
        <f t="shared" si="1273"/>
        <v>1.7132000834218467E-4</v>
      </c>
      <c r="BC865" s="13">
        <f t="shared" si="1274"/>
        <v>3.1572520288197422E-5</v>
      </c>
      <c r="BD865" s="13">
        <f t="shared" si="1275"/>
        <v>4.1821638736860514E-5</v>
      </c>
      <c r="BE865" s="13">
        <f t="shared" si="1276"/>
        <v>8.7430135086015895E-5</v>
      </c>
      <c r="BF865" s="13">
        <f t="shared" si="1277"/>
        <v>9.1388438521680204E-5</v>
      </c>
      <c r="BG865" s="13">
        <f t="shared" si="1278"/>
        <v>6.3683966534835084E-5</v>
      </c>
      <c r="BH865" s="13">
        <f t="shared" si="1279"/>
        <v>3.3283594122093455E-5</v>
      </c>
      <c r="BI865" s="13">
        <f t="shared" si="1280"/>
        <v>1.3916188930578508E-5</v>
      </c>
      <c r="BJ865" s="14">
        <f t="shared" si="1281"/>
        <v>0.63743273764993802</v>
      </c>
      <c r="BK865" s="14">
        <f t="shared" si="1282"/>
        <v>0.2058821513639579</v>
      </c>
      <c r="BL865" s="14">
        <f t="shared" si="1283"/>
        <v>0.149745676340129</v>
      </c>
      <c r="BM865" s="14">
        <f t="shared" si="1284"/>
        <v>0.57371686173010483</v>
      </c>
      <c r="BN865" s="14">
        <f t="shared" si="1285"/>
        <v>0.42050774009069902</v>
      </c>
    </row>
    <row r="866" spans="1:66" x14ac:dyDescent="0.25">
      <c r="A866" t="s">
        <v>346</v>
      </c>
      <c r="B866" t="s">
        <v>237</v>
      </c>
      <c r="C866" t="s">
        <v>245</v>
      </c>
      <c r="D866" s="11">
        <v>44451</v>
      </c>
      <c r="E866" s="10">
        <f>VLOOKUP(A866,home!$A$2:$E$405,3,FALSE)</f>
        <v>1.4510000000000001</v>
      </c>
      <c r="F866" s="10">
        <f>VLOOKUP(B866,home!$B$2:$E$405,3,FALSE)</f>
        <v>1.6081000000000001</v>
      </c>
      <c r="G866" s="10">
        <f>VLOOKUP(C866,away!$B$2:$E$405,4,FALSE)</f>
        <v>2.4121000000000001</v>
      </c>
      <c r="H866" s="10">
        <f>VLOOKUP(A866,away!$A$2:$E$405,3,FALSE)</f>
        <v>1.0980000000000001</v>
      </c>
      <c r="I866" s="10">
        <f>VLOOKUP(C866,away!$B$2:$E$405,3,FALSE)</f>
        <v>0</v>
      </c>
      <c r="J866" s="10">
        <f>VLOOKUP(B866,home!$B$2:$E$405,4,FALSE)</f>
        <v>2.1251000000000002</v>
      </c>
      <c r="K866" s="12">
        <f t="shared" si="1230"/>
        <v>5.6282810125100005</v>
      </c>
      <c r="L866" s="12">
        <f t="shared" si="1231"/>
        <v>0</v>
      </c>
      <c r="M866" s="13">
        <f t="shared" si="1232"/>
        <v>3.5947493484387643E-3</v>
      </c>
      <c r="N866" s="13">
        <f t="shared" si="1233"/>
        <v>2.023225950255059E-2</v>
      </c>
      <c r="O866" s="13">
        <f t="shared" si="1234"/>
        <v>0</v>
      </c>
      <c r="P866" s="13">
        <f t="shared" si="1235"/>
        <v>0</v>
      </c>
      <c r="Q866" s="13">
        <f t="shared" si="1236"/>
        <v>5.6936420999190253E-2</v>
      </c>
      <c r="R866" s="13">
        <f t="shared" si="1237"/>
        <v>0</v>
      </c>
      <c r="S866" s="13">
        <f t="shared" si="1238"/>
        <v>0</v>
      </c>
      <c r="T866" s="13">
        <f t="shared" si="1239"/>
        <v>0</v>
      </c>
      <c r="U866" s="13">
        <f t="shared" si="1240"/>
        <v>0</v>
      </c>
      <c r="V866" s="13">
        <f t="shared" si="1241"/>
        <v>0</v>
      </c>
      <c r="W866" s="13">
        <f t="shared" si="1242"/>
        <v>0.10681805907667272</v>
      </c>
      <c r="X866" s="13">
        <f t="shared" si="1243"/>
        <v>0</v>
      </c>
      <c r="Y866" s="13">
        <f t="shared" si="1244"/>
        <v>0</v>
      </c>
      <c r="Z866" s="13">
        <f t="shared" si="1245"/>
        <v>0</v>
      </c>
      <c r="AA866" s="13">
        <f t="shared" si="1246"/>
        <v>0</v>
      </c>
      <c r="AB866" s="13">
        <f t="shared" si="1247"/>
        <v>0</v>
      </c>
      <c r="AC866" s="13">
        <f t="shared" si="1248"/>
        <v>0</v>
      </c>
      <c r="AD866" s="13">
        <f t="shared" si="1249"/>
        <v>0.15030051342360221</v>
      </c>
      <c r="AE866" s="13">
        <f t="shared" si="1250"/>
        <v>0</v>
      </c>
      <c r="AF866" s="13">
        <f t="shared" si="1251"/>
        <v>0</v>
      </c>
      <c r="AG866" s="13">
        <f t="shared" si="1252"/>
        <v>0</v>
      </c>
      <c r="AH866" s="13">
        <f t="shared" si="1253"/>
        <v>0</v>
      </c>
      <c r="AI866" s="13">
        <f t="shared" si="1254"/>
        <v>0</v>
      </c>
      <c r="AJ866" s="13">
        <f t="shared" si="1255"/>
        <v>0</v>
      </c>
      <c r="AK866" s="13">
        <f t="shared" si="1256"/>
        <v>0</v>
      </c>
      <c r="AL866" s="13">
        <f t="shared" si="1257"/>
        <v>0</v>
      </c>
      <c r="AM866" s="13">
        <f t="shared" si="1258"/>
        <v>0.1691867051745129</v>
      </c>
      <c r="AN866" s="13">
        <f t="shared" si="1259"/>
        <v>0</v>
      </c>
      <c r="AO866" s="13">
        <f t="shared" si="1260"/>
        <v>0</v>
      </c>
      <c r="AP866" s="13">
        <f t="shared" si="1261"/>
        <v>0</v>
      </c>
      <c r="AQ866" s="13">
        <f t="shared" si="1262"/>
        <v>0</v>
      </c>
      <c r="AR866" s="13">
        <f t="shared" si="1263"/>
        <v>0</v>
      </c>
      <c r="AS866" s="13">
        <f t="shared" si="1264"/>
        <v>0</v>
      </c>
      <c r="AT866" s="13">
        <f t="shared" si="1265"/>
        <v>0</v>
      </c>
      <c r="AU866" s="13">
        <f t="shared" si="1266"/>
        <v>0</v>
      </c>
      <c r="AV866" s="13">
        <f t="shared" si="1267"/>
        <v>0</v>
      </c>
      <c r="AW866" s="13">
        <f t="shared" si="1268"/>
        <v>0</v>
      </c>
      <c r="AX866" s="13">
        <f t="shared" si="1269"/>
        <v>0.15870505338380642</v>
      </c>
      <c r="AY866" s="13">
        <f t="shared" si="1270"/>
        <v>0</v>
      </c>
      <c r="AZ866" s="13">
        <f t="shared" si="1271"/>
        <v>0</v>
      </c>
      <c r="BA866" s="13">
        <f t="shared" si="1272"/>
        <v>0</v>
      </c>
      <c r="BB866" s="13">
        <f t="shared" si="1273"/>
        <v>0</v>
      </c>
      <c r="BC866" s="13">
        <f t="shared" si="1274"/>
        <v>0</v>
      </c>
      <c r="BD866" s="13">
        <f t="shared" si="1275"/>
        <v>0</v>
      </c>
      <c r="BE866" s="13">
        <f t="shared" si="1276"/>
        <v>0</v>
      </c>
      <c r="BF866" s="13">
        <f t="shared" si="1277"/>
        <v>0</v>
      </c>
      <c r="BG866" s="13">
        <f t="shared" si="1278"/>
        <v>0</v>
      </c>
      <c r="BH866" s="13">
        <f t="shared" si="1279"/>
        <v>0</v>
      </c>
      <c r="BI866" s="13">
        <f t="shared" si="1280"/>
        <v>0</v>
      </c>
      <c r="BJ866" s="14">
        <f t="shared" si="1281"/>
        <v>0.66217901156033498</v>
      </c>
      <c r="BK866" s="14">
        <f t="shared" si="1282"/>
        <v>3.5947493484387643E-3</v>
      </c>
      <c r="BL866" s="14">
        <f t="shared" si="1283"/>
        <v>0</v>
      </c>
      <c r="BM866" s="14">
        <f t="shared" si="1284"/>
        <v>0.58501033105859424</v>
      </c>
      <c r="BN866" s="14">
        <f t="shared" si="1285"/>
        <v>8.0763429850179605E-2</v>
      </c>
    </row>
    <row r="867" spans="1:66" x14ac:dyDescent="0.25">
      <c r="A867" t="s">
        <v>346</v>
      </c>
      <c r="B867" t="s">
        <v>243</v>
      </c>
      <c r="C867" t="s">
        <v>235</v>
      </c>
      <c r="D867" s="11">
        <v>44451</v>
      </c>
      <c r="E867" s="10">
        <f>VLOOKUP(A867,home!$A$2:$E$405,3,FALSE)</f>
        <v>1.4510000000000001</v>
      </c>
      <c r="F867" s="10">
        <f>VLOOKUP(B867,home!$B$2:$E$405,3,FALSE)</f>
        <v>1.1486000000000001</v>
      </c>
      <c r="G867" s="10">
        <f>VLOOKUP(C867,away!$B$2:$E$405,4,FALSE)</f>
        <v>0.91890000000000005</v>
      </c>
      <c r="H867" s="10">
        <f>VLOOKUP(A867,away!$A$2:$E$405,3,FALSE)</f>
        <v>1.0980000000000001</v>
      </c>
      <c r="I867" s="10">
        <f>VLOOKUP(C867,away!$B$2:$E$405,3,FALSE)</f>
        <v>0.60719999999999996</v>
      </c>
      <c r="J867" s="10">
        <f>VLOOKUP(B867,home!$B$2:$E$405,4,FALSE)</f>
        <v>0.60719999999999996</v>
      </c>
      <c r="K867" s="12">
        <f t="shared" si="1230"/>
        <v>1.5314558315400004</v>
      </c>
      <c r="L867" s="12">
        <f t="shared" si="1231"/>
        <v>0.40482364031999996</v>
      </c>
      <c r="M867" s="13">
        <f t="shared" si="1232"/>
        <v>0.14423960020002735</v>
      </c>
      <c r="N867" s="13">
        <f t="shared" si="1233"/>
        <v>0.2208965768653301</v>
      </c>
      <c r="O867" s="13">
        <f t="shared" si="1234"/>
        <v>5.8391600031276462E-2</v>
      </c>
      <c r="P867" s="13">
        <f t="shared" si="1235"/>
        <v>8.9424156380849606E-2</v>
      </c>
      <c r="Q867" s="13">
        <f t="shared" si="1236"/>
        <v>0.16914667540381692</v>
      </c>
      <c r="R867" s="13">
        <f t="shared" si="1237"/>
        <v>1.1819150044385381E-2</v>
      </c>
      <c r="S867" s="13">
        <f t="shared" si="1238"/>
        <v>1.386006293233114E-2</v>
      </c>
      <c r="T867" s="13">
        <f t="shared" si="1239"/>
        <v>6.8474572884998558E-2</v>
      </c>
      <c r="U867" s="13">
        <f t="shared" si="1240"/>
        <v>1.8100506259320245E-2</v>
      </c>
      <c r="V867" s="13">
        <f t="shared" si="1241"/>
        <v>9.547574031837753E-4</v>
      </c>
      <c r="W867" s="13">
        <f t="shared" si="1242"/>
        <v>8.6346887477592962E-2</v>
      </c>
      <c r="X867" s="13">
        <f t="shared" si="1243"/>
        <v>3.49552613189806E-2</v>
      </c>
      <c r="Y867" s="13">
        <f t="shared" si="1244"/>
        <v>7.0753580677433044E-3</v>
      </c>
      <c r="Z867" s="13">
        <f t="shared" si="1245"/>
        <v>1.5948904488187932E-3</v>
      </c>
      <c r="AA867" s="13">
        <f t="shared" si="1246"/>
        <v>2.4425042785109893E-3</v>
      </c>
      <c r="AB867" s="13">
        <f t="shared" si="1247"/>
        <v>1.8702937104435287E-3</v>
      </c>
      <c r="AC867" s="13">
        <f t="shared" si="1248"/>
        <v>3.6995030841772801E-5</v>
      </c>
      <c r="AD867" s="13">
        <f t="shared" si="1249"/>
        <v>3.3059111090722008E-2</v>
      </c>
      <c r="AE867" s="13">
        <f t="shared" si="1250"/>
        <v>1.3383109697489367E-2</v>
      </c>
      <c r="AF867" s="13">
        <f t="shared" si="1251"/>
        <v>2.7088995932697695E-3</v>
      </c>
      <c r="AG867" s="13">
        <f t="shared" si="1252"/>
        <v>3.6554219820294516E-4</v>
      </c>
      <c r="AH867" s="13">
        <f t="shared" si="1253"/>
        <v>1.6141233935060558E-4</v>
      </c>
      <c r="AI867" s="13">
        <f t="shared" si="1254"/>
        <v>2.4719586838099837E-4</v>
      </c>
      <c r="AJ867" s="13">
        <f t="shared" si="1255"/>
        <v>1.8928477708233729E-4</v>
      </c>
      <c r="AK867" s="13">
        <f t="shared" si="1256"/>
        <v>9.6627091894831447E-5</v>
      </c>
      <c r="AL867" s="13">
        <f t="shared" si="1257"/>
        <v>9.1743166750913339E-7</v>
      </c>
      <c r="AM867" s="13">
        <f t="shared" si="1258"/>
        <v>1.0125713693082981E-2</v>
      </c>
      <c r="AN867" s="13">
        <f t="shared" si="1259"/>
        <v>4.0991282780719228E-3</v>
      </c>
      <c r="AO867" s="13">
        <f t="shared" si="1260"/>
        <v>8.2971201583386441E-4</v>
      </c>
      <c r="AP867" s="13">
        <f t="shared" si="1261"/>
        <v>1.1196234622237016E-4</v>
      </c>
      <c r="AQ867" s="13">
        <f t="shared" si="1262"/>
        <v>1.133125114412702E-5</v>
      </c>
      <c r="AR867" s="13">
        <f t="shared" si="1263"/>
        <v>1.3068706161695873E-5</v>
      </c>
      <c r="AS867" s="13">
        <f t="shared" si="1264"/>
        <v>2.0014146262011879E-5</v>
      </c>
      <c r="AT867" s="13">
        <f t="shared" si="1265"/>
        <v>1.5325390503126305E-5</v>
      </c>
      <c r="AU867" s="13">
        <f t="shared" si="1266"/>
        <v>7.8233862188801698E-6</v>
      </c>
      <c r="AV867" s="13">
        <f t="shared" si="1267"/>
        <v>2.995292611823429E-6</v>
      </c>
      <c r="AW867" s="13">
        <f t="shared" si="1268"/>
        <v>1.5799435412849488E-8</v>
      </c>
      <c r="AX867" s="13">
        <f t="shared" si="1269"/>
        <v>2.5845138806293933E-3</v>
      </c>
      <c r="AY867" s="13">
        <f t="shared" si="1270"/>
        <v>1.0462723176139607E-3</v>
      </c>
      <c r="AZ867" s="13">
        <f t="shared" si="1271"/>
        <v>2.1177788419126341E-4</v>
      </c>
      <c r="BA867" s="13">
        <f t="shared" si="1272"/>
        <v>2.8577564672524879E-5</v>
      </c>
      <c r="BB867" s="13">
        <f t="shared" si="1273"/>
        <v>2.8922184405529368E-6</v>
      </c>
      <c r="BC867" s="13">
        <f t="shared" si="1274"/>
        <v>2.3416767954105477E-7</v>
      </c>
      <c r="BD867" s="13">
        <f t="shared" si="1275"/>
        <v>8.8175353377502262E-7</v>
      </c>
      <c r="BE867" s="13">
        <f t="shared" si="1276"/>
        <v>1.350366591280761E-6</v>
      </c>
      <c r="BF867" s="13">
        <f t="shared" si="1277"/>
        <v>1.0340133954668572E-6</v>
      </c>
      <c r="BG867" s="13">
        <f t="shared" si="1278"/>
        <v>5.2784861479273147E-7</v>
      </c>
      <c r="BH867" s="13">
        <f t="shared" si="1279"/>
        <v>2.0209420982366011E-7</v>
      </c>
      <c r="BI867" s="13">
        <f t="shared" si="1280"/>
        <v>6.1899671230982513E-8</v>
      </c>
      <c r="BJ867" s="14">
        <f t="shared" si="1281"/>
        <v>0.65546411021572926</v>
      </c>
      <c r="BK867" s="14">
        <f t="shared" si="1282"/>
        <v>0.24956276169651509</v>
      </c>
      <c r="BL867" s="14">
        <f t="shared" si="1283"/>
        <v>9.3381859298419287E-2</v>
      </c>
      <c r="BM867" s="14">
        <f t="shared" si="1284"/>
        <v>0.30503960621561788</v>
      </c>
      <c r="BN867" s="14">
        <f t="shared" si="1285"/>
        <v>0.69391775892568575</v>
      </c>
    </row>
    <row r="868" spans="1:66" x14ac:dyDescent="0.25">
      <c r="A868" t="s">
        <v>346</v>
      </c>
      <c r="B868" t="s">
        <v>239</v>
      </c>
      <c r="C868" t="s">
        <v>234</v>
      </c>
      <c r="D868" s="11">
        <v>44451</v>
      </c>
      <c r="E868" s="10">
        <f>VLOOKUP(A868,home!$A$2:$E$405,3,FALSE)</f>
        <v>1.4510000000000001</v>
      </c>
      <c r="F868" s="10">
        <f>VLOOKUP(B868,home!$B$2:$E$405,3,FALSE)</f>
        <v>0</v>
      </c>
      <c r="G868" s="10">
        <f>VLOOKUP(C868,away!$B$2:$E$405,4,FALSE)</f>
        <v>0.68920000000000003</v>
      </c>
      <c r="H868" s="10">
        <f>VLOOKUP(A868,away!$A$2:$E$405,3,FALSE)</f>
        <v>1.0980000000000001</v>
      </c>
      <c r="I868" s="10">
        <f>VLOOKUP(C868,away!$B$2:$E$405,3,FALSE)</f>
        <v>2.7322000000000002</v>
      </c>
      <c r="J868" s="10">
        <f>VLOOKUP(B868,home!$B$2:$E$405,4,FALSE)</f>
        <v>0</v>
      </c>
      <c r="K868" s="12">
        <f t="shared" si="1230"/>
        <v>0</v>
      </c>
      <c r="L868" s="12">
        <f t="shared" si="1231"/>
        <v>0</v>
      </c>
      <c r="M868" s="13">
        <f t="shared" si="1232"/>
        <v>1</v>
      </c>
      <c r="N868" s="13">
        <f t="shared" si="1233"/>
        <v>0</v>
      </c>
      <c r="O868" s="13">
        <f t="shared" si="1234"/>
        <v>0</v>
      </c>
      <c r="P868" s="13">
        <f t="shared" si="1235"/>
        <v>0</v>
      </c>
      <c r="Q868" s="13">
        <f t="shared" si="1236"/>
        <v>0</v>
      </c>
      <c r="R868" s="13">
        <f t="shared" si="1237"/>
        <v>0</v>
      </c>
      <c r="S868" s="13">
        <f t="shared" si="1238"/>
        <v>0</v>
      </c>
      <c r="T868" s="13">
        <f t="shared" si="1239"/>
        <v>0</v>
      </c>
      <c r="U868" s="13">
        <f t="shared" si="1240"/>
        <v>0</v>
      </c>
      <c r="V868" s="13">
        <f t="shared" si="1241"/>
        <v>0</v>
      </c>
      <c r="W868" s="13">
        <f t="shared" si="1242"/>
        <v>0</v>
      </c>
      <c r="X868" s="13">
        <f t="shared" si="1243"/>
        <v>0</v>
      </c>
      <c r="Y868" s="13">
        <f t="shared" si="1244"/>
        <v>0</v>
      </c>
      <c r="Z868" s="13">
        <f t="shared" si="1245"/>
        <v>0</v>
      </c>
      <c r="AA868" s="13">
        <f t="shared" si="1246"/>
        <v>0</v>
      </c>
      <c r="AB868" s="13">
        <f t="shared" si="1247"/>
        <v>0</v>
      </c>
      <c r="AC868" s="13">
        <f t="shared" si="1248"/>
        <v>0</v>
      </c>
      <c r="AD868" s="13">
        <f t="shared" si="1249"/>
        <v>0</v>
      </c>
      <c r="AE868" s="13">
        <f t="shared" si="1250"/>
        <v>0</v>
      </c>
      <c r="AF868" s="13">
        <f t="shared" si="1251"/>
        <v>0</v>
      </c>
      <c r="AG868" s="13">
        <f t="shared" si="1252"/>
        <v>0</v>
      </c>
      <c r="AH868" s="13">
        <f t="shared" si="1253"/>
        <v>0</v>
      </c>
      <c r="AI868" s="13">
        <f t="shared" si="1254"/>
        <v>0</v>
      </c>
      <c r="AJ868" s="13">
        <f t="shared" si="1255"/>
        <v>0</v>
      </c>
      <c r="AK868" s="13">
        <f t="shared" si="1256"/>
        <v>0</v>
      </c>
      <c r="AL868" s="13">
        <f t="shared" si="1257"/>
        <v>0</v>
      </c>
      <c r="AM868" s="13">
        <f t="shared" si="1258"/>
        <v>0</v>
      </c>
      <c r="AN868" s="13">
        <f t="shared" si="1259"/>
        <v>0</v>
      </c>
      <c r="AO868" s="13">
        <f t="shared" si="1260"/>
        <v>0</v>
      </c>
      <c r="AP868" s="13">
        <f t="shared" si="1261"/>
        <v>0</v>
      </c>
      <c r="AQ868" s="13">
        <f t="shared" si="1262"/>
        <v>0</v>
      </c>
      <c r="AR868" s="13">
        <f t="shared" si="1263"/>
        <v>0</v>
      </c>
      <c r="AS868" s="13">
        <f t="shared" si="1264"/>
        <v>0</v>
      </c>
      <c r="AT868" s="13">
        <f t="shared" si="1265"/>
        <v>0</v>
      </c>
      <c r="AU868" s="13">
        <f t="shared" si="1266"/>
        <v>0</v>
      </c>
      <c r="AV868" s="13">
        <f t="shared" si="1267"/>
        <v>0</v>
      </c>
      <c r="AW868" s="13">
        <f t="shared" si="1268"/>
        <v>0</v>
      </c>
      <c r="AX868" s="13">
        <f t="shared" si="1269"/>
        <v>0</v>
      </c>
      <c r="AY868" s="13">
        <f t="shared" si="1270"/>
        <v>0</v>
      </c>
      <c r="AZ868" s="13">
        <f t="shared" si="1271"/>
        <v>0</v>
      </c>
      <c r="BA868" s="13">
        <f t="shared" si="1272"/>
        <v>0</v>
      </c>
      <c r="BB868" s="13">
        <f t="shared" si="1273"/>
        <v>0</v>
      </c>
      <c r="BC868" s="13">
        <f t="shared" si="1274"/>
        <v>0</v>
      </c>
      <c r="BD868" s="13">
        <f t="shared" si="1275"/>
        <v>0</v>
      </c>
      <c r="BE868" s="13">
        <f t="shared" si="1276"/>
        <v>0</v>
      </c>
      <c r="BF868" s="13">
        <f t="shared" si="1277"/>
        <v>0</v>
      </c>
      <c r="BG868" s="13">
        <f t="shared" si="1278"/>
        <v>0</v>
      </c>
      <c r="BH868" s="13">
        <f t="shared" si="1279"/>
        <v>0</v>
      </c>
      <c r="BI868" s="13">
        <f t="shared" si="1280"/>
        <v>0</v>
      </c>
      <c r="BJ868" s="14">
        <f t="shared" si="1281"/>
        <v>0</v>
      </c>
      <c r="BK868" s="14">
        <f t="shared" si="1282"/>
        <v>1</v>
      </c>
      <c r="BL868" s="14">
        <f t="shared" si="1283"/>
        <v>0</v>
      </c>
      <c r="BM868" s="14">
        <f t="shared" si="1284"/>
        <v>0</v>
      </c>
      <c r="BN868" s="14">
        <f t="shared" si="1285"/>
        <v>1</v>
      </c>
    </row>
    <row r="869" spans="1:66" s="10" customFormat="1" x14ac:dyDescent="0.25">
      <c r="A869" t="s">
        <v>347</v>
      </c>
      <c r="B869" t="s">
        <v>255</v>
      </c>
      <c r="C869" t="s">
        <v>253</v>
      </c>
      <c r="D869" s="11">
        <v>44451</v>
      </c>
      <c r="E869" s="10">
        <f>VLOOKUP(A869,home!$A$2:$E$405,3,FALSE)</f>
        <v>1.1607000000000001</v>
      </c>
      <c r="F869" s="10">
        <f>VLOOKUP(B869,home!$B$2:$E$405,3,FALSE)</f>
        <v>0.6462</v>
      </c>
      <c r="G869" s="10">
        <f>VLOOKUP(C869,away!$B$2:$E$405,4,FALSE)</f>
        <v>2.2974999999999999</v>
      </c>
      <c r="H869" s="10">
        <f>VLOOKUP(A869,away!$A$2:$E$405,3,FALSE)</f>
        <v>0.83930000000000005</v>
      </c>
      <c r="I869" s="10">
        <f>VLOOKUP(C869,away!$B$2:$E$405,3,FALSE)</f>
        <v>0.79430000000000001</v>
      </c>
      <c r="J869" s="10">
        <f>VLOOKUP(B869,home!$B$2:$E$405,4,FALSE)</f>
        <v>1.1915</v>
      </c>
      <c r="K869" s="12">
        <f t="shared" si="1230"/>
        <v>1.7232268711500001</v>
      </c>
      <c r="L869" s="12">
        <f t="shared" si="1231"/>
        <v>0.79432061208500016</v>
      </c>
      <c r="M869" s="13">
        <f t="shared" si="1232"/>
        <v>8.0657177457698334E-2</v>
      </c>
      <c r="N869" s="13">
        <f t="shared" si="1233"/>
        <v>0.1389906155462198</v>
      </c>
      <c r="O869" s="13">
        <f t="shared" si="1234"/>
        <v>6.4067658567247415E-2</v>
      </c>
      <c r="P869" s="13">
        <f t="shared" si="1235"/>
        <v>0.11040311081474424</v>
      </c>
      <c r="Q869" s="13">
        <f t="shared" si="1236"/>
        <v>0.11975618177346248</v>
      </c>
      <c r="R869" s="13">
        <f t="shared" si="1237"/>
        <v>2.5445130883994384E-2</v>
      </c>
      <c r="S869" s="13">
        <f t="shared" si="1238"/>
        <v>3.7779796112891798E-2</v>
      </c>
      <c r="T869" s="13">
        <f t="shared" si="1239"/>
        <v>9.5124803607259251E-2</v>
      </c>
      <c r="U869" s="13">
        <f t="shared" si="1240"/>
        <v>4.3847733279227877E-2</v>
      </c>
      <c r="V869" s="13">
        <f t="shared" si="1241"/>
        <v>5.7458646421524491E-3</v>
      </c>
      <c r="W869" s="13">
        <f t="shared" si="1242"/>
        <v>6.8789023472784816E-2</v>
      </c>
      <c r="X869" s="13">
        <f t="shared" si="1243"/>
        <v>5.4640539229631878E-2</v>
      </c>
      <c r="Y869" s="13">
        <f t="shared" si="1244"/>
        <v>2.1701053282767828E-2</v>
      </c>
      <c r="Z869" s="13">
        <f t="shared" si="1245"/>
        <v>6.737197312785788E-3</v>
      </c>
      <c r="AA869" s="13">
        <f t="shared" si="1246"/>
        <v>1.1609719445632041E-2</v>
      </c>
      <c r="AB869" s="13">
        <f t="shared" si="1247"/>
        <v>1.0003090257612909E-2</v>
      </c>
      <c r="AC869" s="13">
        <f t="shared" si="1248"/>
        <v>4.9155678918560573E-4</v>
      </c>
      <c r="AD869" s="13">
        <f t="shared" si="1249"/>
        <v>2.9634773422117698E-2</v>
      </c>
      <c r="AE869" s="13">
        <f t="shared" si="1250"/>
        <v>2.3539511363656822E-2</v>
      </c>
      <c r="AF869" s="13">
        <f t="shared" si="1251"/>
        <v>9.3489595372808522E-3</v>
      </c>
      <c r="AG869" s="13">
        <f t="shared" si="1252"/>
        <v>2.4753570873369429E-3</v>
      </c>
      <c r="AH869" s="13">
        <f t="shared" si="1253"/>
        <v>1.3378736733073559E-3</v>
      </c>
      <c r="AI869" s="13">
        <f t="shared" si="1254"/>
        <v>2.3054598640473924E-3</v>
      </c>
      <c r="AJ869" s="13">
        <f t="shared" si="1255"/>
        <v>1.9864151940421466E-3</v>
      </c>
      <c r="AK869" s="13">
        <f t="shared" si="1256"/>
        <v>1.1410146798780231E-3</v>
      </c>
      <c r="AL869" s="13">
        <f t="shared" si="1257"/>
        <v>2.6913611598501886E-5</v>
      </c>
      <c r="AM869" s="13">
        <f t="shared" si="1258"/>
        <v>1.0213487576287018E-2</v>
      </c>
      <c r="AN869" s="13">
        <f t="shared" si="1259"/>
        <v>8.112783703118848E-3</v>
      </c>
      <c r="AO869" s="13">
        <f t="shared" si="1260"/>
        <v>3.2220756583872887E-3</v>
      </c>
      <c r="AP869" s="13">
        <f t="shared" si="1261"/>
        <v>8.5312036971812392E-4</v>
      </c>
      <c r="AQ869" s="13">
        <f t="shared" si="1262"/>
        <v>1.694127735641704E-4</v>
      </c>
      <c r="AR869" s="13">
        <f t="shared" si="1263"/>
        <v>2.1254012701478139E-4</v>
      </c>
      <c r="AS869" s="13">
        <f t="shared" si="1264"/>
        <v>3.6625485806950531E-4</v>
      </c>
      <c r="AT869" s="13">
        <f t="shared" si="1265"/>
        <v>3.1557010655730057E-4</v>
      </c>
      <c r="AU869" s="13">
        <f t="shared" si="1266"/>
        <v>1.8126629578373642E-4</v>
      </c>
      <c r="AV869" s="13">
        <f t="shared" si="1267"/>
        <v>7.8090737932089572E-5</v>
      </c>
      <c r="AW869" s="13">
        <f t="shared" si="1268"/>
        <v>1.0233113011936459E-6</v>
      </c>
      <c r="AX869" s="13">
        <f t="shared" si="1269"/>
        <v>2.9333593732690775E-3</v>
      </c>
      <c r="AY869" s="13">
        <f t="shared" si="1270"/>
        <v>2.3300278128403659E-3</v>
      </c>
      <c r="AZ869" s="13">
        <f t="shared" si="1271"/>
        <v>9.2539455923521679E-4</v>
      </c>
      <c r="BA869" s="13">
        <f t="shared" si="1272"/>
        <v>2.4501999090394881E-4</v>
      </c>
      <c r="BB869" s="13">
        <f t="shared" si="1273"/>
        <v>4.8656107286971438E-5</v>
      </c>
      <c r="BC869" s="13">
        <f t="shared" si="1274"/>
        <v>7.7297097843721208E-6</v>
      </c>
      <c r="BD869" s="13">
        <f t="shared" si="1275"/>
        <v>2.8137500630500795E-5</v>
      </c>
      <c r="BE869" s="13">
        <f t="shared" si="1276"/>
        <v>4.848729717347904E-5</v>
      </c>
      <c r="BF869" s="13">
        <f t="shared" si="1277"/>
        <v>4.1777306699387272E-5</v>
      </c>
      <c r="BG869" s="13">
        <f t="shared" si="1278"/>
        <v>2.3997259169553027E-5</v>
      </c>
      <c r="BH869" s="13">
        <f t="shared" si="1279"/>
        <v>1.0338180458731119E-5</v>
      </c>
      <c r="BI869" s="13">
        <f t="shared" si="1280"/>
        <v>3.5630060730566618E-6</v>
      </c>
      <c r="BJ869" s="14">
        <f t="shared" si="1281"/>
        <v>0.593061885956914</v>
      </c>
      <c r="BK869" s="14">
        <f t="shared" si="1282"/>
        <v>0.23743444724111132</v>
      </c>
      <c r="BL869" s="14">
        <f t="shared" si="1283"/>
        <v>0.1630541185205516</v>
      </c>
      <c r="BM869" s="14">
        <f t="shared" si="1284"/>
        <v>0.45863876948645688</v>
      </c>
      <c r="BN869" s="14">
        <f t="shared" si="1285"/>
        <v>0.53931987504336665</v>
      </c>
    </row>
    <row r="870" spans="1:66" s="10" customFormat="1" x14ac:dyDescent="0.25">
      <c r="A870" t="s">
        <v>347</v>
      </c>
      <c r="B870" t="s">
        <v>252</v>
      </c>
      <c r="C870" t="s">
        <v>249</v>
      </c>
      <c r="D870" s="11">
        <v>44451</v>
      </c>
      <c r="E870" s="10">
        <f>VLOOKUP(A870,home!$A$2:$E$405,3,FALSE)</f>
        <v>1.1607000000000001</v>
      </c>
      <c r="F870" s="10">
        <f>VLOOKUP(B870,home!$B$2:$E$405,3,FALSE)</f>
        <v>2.0103</v>
      </c>
      <c r="G870" s="10">
        <f>VLOOKUP(C870,away!$B$2:$E$405,4,FALSE)</f>
        <v>1.4359</v>
      </c>
      <c r="H870" s="10">
        <f>VLOOKUP(A870,away!$A$2:$E$405,3,FALSE)</f>
        <v>0.83930000000000005</v>
      </c>
      <c r="I870" s="10">
        <f>VLOOKUP(C870,away!$B$2:$E$405,3,FALSE)</f>
        <v>0</v>
      </c>
      <c r="J870" s="10">
        <f>VLOOKUP(B870,home!$B$2:$E$405,4,FALSE)</f>
        <v>1.1915</v>
      </c>
      <c r="K870" s="12">
        <f t="shared" si="1230"/>
        <v>3.350464746039</v>
      </c>
      <c r="L870" s="12">
        <f t="shared" si="1231"/>
        <v>0</v>
      </c>
      <c r="M870" s="13">
        <f t="shared" si="1232"/>
        <v>3.5068052574574078E-2</v>
      </c>
      <c r="N870" s="13">
        <f t="shared" si="1233"/>
        <v>0.11749427386335264</v>
      </c>
      <c r="O870" s="13">
        <f t="shared" si="1234"/>
        <v>0</v>
      </c>
      <c r="P870" s="13">
        <f t="shared" si="1235"/>
        <v>0</v>
      </c>
      <c r="Q870" s="13">
        <f t="shared" si="1236"/>
        <v>0.19683021122030731</v>
      </c>
      <c r="R870" s="13">
        <f t="shared" si="1237"/>
        <v>0</v>
      </c>
      <c r="S870" s="13">
        <f t="shared" si="1238"/>
        <v>0</v>
      </c>
      <c r="T870" s="13">
        <f t="shared" si="1239"/>
        <v>0</v>
      </c>
      <c r="U870" s="13">
        <f t="shared" si="1240"/>
        <v>0</v>
      </c>
      <c r="V870" s="13">
        <f t="shared" si="1241"/>
        <v>0</v>
      </c>
      <c r="W870" s="13">
        <f t="shared" si="1242"/>
        <v>0.2198242278830165</v>
      </c>
      <c r="X870" s="13">
        <f t="shared" si="1243"/>
        <v>0</v>
      </c>
      <c r="Y870" s="13">
        <f t="shared" si="1244"/>
        <v>0</v>
      </c>
      <c r="Z870" s="13">
        <f t="shared" si="1245"/>
        <v>0</v>
      </c>
      <c r="AA870" s="13">
        <f t="shared" si="1246"/>
        <v>0</v>
      </c>
      <c r="AB870" s="13">
        <f t="shared" si="1247"/>
        <v>0</v>
      </c>
      <c r="AC870" s="13">
        <f t="shared" si="1248"/>
        <v>0</v>
      </c>
      <c r="AD870" s="13">
        <f t="shared" si="1249"/>
        <v>0.18412833146182259</v>
      </c>
      <c r="AE870" s="13">
        <f t="shared" si="1250"/>
        <v>0</v>
      </c>
      <c r="AF870" s="13">
        <f t="shared" si="1251"/>
        <v>0</v>
      </c>
      <c r="AG870" s="13">
        <f t="shared" si="1252"/>
        <v>0</v>
      </c>
      <c r="AH870" s="13">
        <f t="shared" si="1253"/>
        <v>0</v>
      </c>
      <c r="AI870" s="13">
        <f t="shared" si="1254"/>
        <v>0</v>
      </c>
      <c r="AJ870" s="13">
        <f t="shared" si="1255"/>
        <v>0</v>
      </c>
      <c r="AK870" s="13">
        <f t="shared" si="1256"/>
        <v>0</v>
      </c>
      <c r="AL870" s="13">
        <f t="shared" si="1257"/>
        <v>0</v>
      </c>
      <c r="AM870" s="13">
        <f t="shared" si="1258"/>
        <v>0.123383096661964</v>
      </c>
      <c r="AN870" s="13">
        <f t="shared" si="1259"/>
        <v>0</v>
      </c>
      <c r="AO870" s="13">
        <f t="shared" si="1260"/>
        <v>0</v>
      </c>
      <c r="AP870" s="13">
        <f t="shared" si="1261"/>
        <v>0</v>
      </c>
      <c r="AQ870" s="13">
        <f t="shared" si="1262"/>
        <v>0</v>
      </c>
      <c r="AR870" s="13">
        <f t="shared" si="1263"/>
        <v>0</v>
      </c>
      <c r="AS870" s="13">
        <f t="shared" si="1264"/>
        <v>0</v>
      </c>
      <c r="AT870" s="13">
        <f t="shared" si="1265"/>
        <v>0</v>
      </c>
      <c r="AU870" s="13">
        <f t="shared" si="1266"/>
        <v>0</v>
      </c>
      <c r="AV870" s="13">
        <f t="shared" si="1267"/>
        <v>0</v>
      </c>
      <c r="AW870" s="13">
        <f t="shared" si="1268"/>
        <v>0</v>
      </c>
      <c r="AX870" s="13">
        <f t="shared" si="1269"/>
        <v>6.8898452603838783E-2</v>
      </c>
      <c r="AY870" s="13">
        <f t="shared" si="1270"/>
        <v>0</v>
      </c>
      <c r="AZ870" s="13">
        <f t="shared" si="1271"/>
        <v>0</v>
      </c>
      <c r="BA870" s="13">
        <f t="shared" si="1272"/>
        <v>0</v>
      </c>
      <c r="BB870" s="13">
        <f t="shared" si="1273"/>
        <v>0</v>
      </c>
      <c r="BC870" s="13">
        <f t="shared" si="1274"/>
        <v>0</v>
      </c>
      <c r="BD870" s="13">
        <f t="shared" si="1275"/>
        <v>0</v>
      </c>
      <c r="BE870" s="13">
        <f t="shared" si="1276"/>
        <v>0</v>
      </c>
      <c r="BF870" s="13">
        <f t="shared" si="1277"/>
        <v>0</v>
      </c>
      <c r="BG870" s="13">
        <f t="shared" si="1278"/>
        <v>0</v>
      </c>
      <c r="BH870" s="13">
        <f t="shared" si="1279"/>
        <v>0</v>
      </c>
      <c r="BI870" s="13">
        <f t="shared" si="1280"/>
        <v>0</v>
      </c>
      <c r="BJ870" s="14">
        <f t="shared" si="1281"/>
        <v>0.91055859369430181</v>
      </c>
      <c r="BK870" s="14">
        <f t="shared" si="1282"/>
        <v>3.5068052574574078E-2</v>
      </c>
      <c r="BL870" s="14">
        <f t="shared" si="1283"/>
        <v>0</v>
      </c>
      <c r="BM870" s="14">
        <f t="shared" si="1284"/>
        <v>0.59623410861064186</v>
      </c>
      <c r="BN870" s="14">
        <f t="shared" si="1285"/>
        <v>0.34939253765823403</v>
      </c>
    </row>
    <row r="871" spans="1:66" x14ac:dyDescent="0.25">
      <c r="A871" t="s">
        <v>348</v>
      </c>
      <c r="B871" t="s">
        <v>261</v>
      </c>
      <c r="C871" t="s">
        <v>262</v>
      </c>
      <c r="D871" s="11">
        <v>44451</v>
      </c>
      <c r="E871" s="10">
        <f>VLOOKUP(A871,home!$A$2:$E$405,3,FALSE)</f>
        <v>1.2707999999999999</v>
      </c>
      <c r="F871" s="10">
        <f>VLOOKUP(B871,home!$B$2:$E$405,3,FALSE)</f>
        <v>0.78690000000000004</v>
      </c>
      <c r="G871" s="10">
        <f>VLOOKUP(C871,away!$B$2:$E$405,4,FALSE)</f>
        <v>1.0491999999999999</v>
      </c>
      <c r="H871" s="10">
        <f>VLOOKUP(A871,away!$A$2:$E$405,3,FALSE)</f>
        <v>1.2917000000000001</v>
      </c>
      <c r="I871" s="10">
        <f>VLOOKUP(C871,away!$B$2:$E$405,3,FALSE)</f>
        <v>1.0322</v>
      </c>
      <c r="J871" s="10">
        <f>VLOOKUP(B871,home!$B$2:$E$405,4,FALSE)</f>
        <v>1.2903</v>
      </c>
      <c r="K871" s="12">
        <f t="shared" si="1230"/>
        <v>1.049192151984</v>
      </c>
      <c r="L871" s="12">
        <f t="shared" si="1231"/>
        <v>1.720347622422</v>
      </c>
      <c r="M871" s="13">
        <f t="shared" si="1232"/>
        <v>6.2690850037669332E-2</v>
      </c>
      <c r="N871" s="13">
        <f t="shared" si="1233"/>
        <v>6.5774747860728511E-2</v>
      </c>
      <c r="O871" s="13">
        <f t="shared" si="1234"/>
        <v>0.10785005480991861</v>
      </c>
      <c r="P871" s="13">
        <f t="shared" si="1235"/>
        <v>0.11315543109761082</v>
      </c>
      <c r="Q871" s="13">
        <f t="shared" si="1236"/>
        <v>3.450517462710137E-2</v>
      </c>
      <c r="R871" s="13">
        <f t="shared" si="1237"/>
        <v>9.276979268516293E-2</v>
      </c>
      <c r="S871" s="13">
        <f t="shared" si="1238"/>
        <v>5.1060687401719963E-2</v>
      </c>
      <c r="T871" s="13">
        <f t="shared" si="1239"/>
        <v>5.9360895130989765E-2</v>
      </c>
      <c r="U871" s="13">
        <f t="shared" si="1240"/>
        <v>9.7333338426455626E-2</v>
      </c>
      <c r="V871" s="13">
        <f t="shared" si="1241"/>
        <v>1.0240363965236182E-2</v>
      </c>
      <c r="W871" s="13">
        <f t="shared" si="1242"/>
        <v>1.2067519473864067E-2</v>
      </c>
      <c r="X871" s="13">
        <f t="shared" si="1243"/>
        <v>2.0760328435393233E-2</v>
      </c>
      <c r="Y871" s="13">
        <f t="shared" si="1244"/>
        <v>1.7857490832264296E-2</v>
      </c>
      <c r="Z871" s="13">
        <f t="shared" si="1245"/>
        <v>5.3198764092833958E-2</v>
      </c>
      <c r="AA871" s="13">
        <f t="shared" si="1246"/>
        <v>5.5815725781449603E-2</v>
      </c>
      <c r="AB871" s="13">
        <f t="shared" si="1247"/>
        <v>2.9280710723593967E-2</v>
      </c>
      <c r="AC871" s="13">
        <f t="shared" si="1248"/>
        <v>1.1552252027074866E-3</v>
      </c>
      <c r="AD871" s="13">
        <f t="shared" si="1249"/>
        <v>3.1652866814730661E-3</v>
      </c>
      <c r="AE871" s="13">
        <f t="shared" si="1250"/>
        <v>5.4453934167562118E-3</v>
      </c>
      <c r="AF871" s="13">
        <f t="shared" si="1251"/>
        <v>4.6839848088344807E-3</v>
      </c>
      <c r="AG871" s="13">
        <f t="shared" si="1252"/>
        <v>2.6860273764463881E-3</v>
      </c>
      <c r="AH871" s="13">
        <f t="shared" si="1253"/>
        <v>2.2880091830723946E-2</v>
      </c>
      <c r="AI871" s="13">
        <f t="shared" si="1254"/>
        <v>2.400561278546879E-2</v>
      </c>
      <c r="AJ871" s="13">
        <f t="shared" si="1255"/>
        <v>1.2593250269040311E-2</v>
      </c>
      <c r="AK871" s="13">
        <f t="shared" si="1256"/>
        <v>4.404246450082497E-3</v>
      </c>
      <c r="AL871" s="13">
        <f t="shared" si="1257"/>
        <v>8.3406114767079582E-5</v>
      </c>
      <c r="AM871" s="13">
        <f t="shared" si="1258"/>
        <v>6.6419878899620427E-4</v>
      </c>
      <c r="AN871" s="13">
        <f t="shared" si="1259"/>
        <v>1.1426528074651918E-3</v>
      </c>
      <c r="AO871" s="13">
        <f t="shared" si="1260"/>
        <v>9.828800202882832E-4</v>
      </c>
      <c r="AP871" s="13">
        <f t="shared" si="1261"/>
        <v>5.63631768676345E-4</v>
      </c>
      <c r="AQ871" s="13">
        <f t="shared" si="1262"/>
        <v>2.424106432909642E-4</v>
      </c>
      <c r="AR871" s="13">
        <f t="shared" si="1263"/>
        <v>7.8723423163565946E-3</v>
      </c>
      <c r="AS871" s="13">
        <f t="shared" si="1264"/>
        <v>8.2595997760528811E-3</v>
      </c>
      <c r="AT871" s="13">
        <f t="shared" si="1265"/>
        <v>4.3329536317817429E-3</v>
      </c>
      <c r="AU871" s="13">
        <f t="shared" si="1266"/>
        <v>1.5153669817919919E-3</v>
      </c>
      <c r="AV871" s="13">
        <f t="shared" si="1267"/>
        <v>3.9747778616795959E-4</v>
      </c>
      <c r="AW871" s="13">
        <f t="shared" si="1268"/>
        <v>4.1818325193188811E-6</v>
      </c>
      <c r="AX871" s="13">
        <f t="shared" si="1269"/>
        <v>1.1614535946201566E-4</v>
      </c>
      <c r="AY871" s="13">
        <f t="shared" si="1270"/>
        <v>1.9981039300582721E-4</v>
      </c>
      <c r="AZ871" s="13">
        <f t="shared" si="1271"/>
        <v>1.7187166727139014E-4</v>
      </c>
      <c r="BA871" s="13">
        <f t="shared" si="1272"/>
        <v>9.8559671384013694E-5</v>
      </c>
      <c r="BB871" s="13">
        <f t="shared" si="1273"/>
        <v>4.2389224083045404E-5</v>
      </c>
      <c r="BC871" s="13">
        <f t="shared" si="1274"/>
        <v>1.4584840173516109E-5</v>
      </c>
      <c r="BD871" s="13">
        <f t="shared" si="1275"/>
        <v>2.2571942311393586E-3</v>
      </c>
      <c r="BE871" s="13">
        <f t="shared" si="1276"/>
        <v>2.3682304728149736E-3</v>
      </c>
      <c r="BF871" s="13">
        <f t="shared" si="1277"/>
        <v>1.242364413083414E-3</v>
      </c>
      <c r="BG871" s="13">
        <f t="shared" si="1278"/>
        <v>4.3449299737044212E-4</v>
      </c>
      <c r="BH871" s="13">
        <f t="shared" si="1279"/>
        <v>1.1396666073326812E-4</v>
      </c>
      <c r="BI871" s="13">
        <f t="shared" si="1280"/>
        <v>2.3914585205833613E-5</v>
      </c>
      <c r="BJ871" s="14">
        <f t="shared" si="1281"/>
        <v>0.23054598382794819</v>
      </c>
      <c r="BK871" s="14">
        <f t="shared" si="1282"/>
        <v>0.23858577421271671</v>
      </c>
      <c r="BL871" s="14">
        <f t="shared" si="1283"/>
        <v>0.47575072761439469</v>
      </c>
      <c r="BM871" s="14">
        <f t="shared" si="1284"/>
        <v>0.52113957006921541</v>
      </c>
      <c r="BN871" s="14">
        <f t="shared" si="1285"/>
        <v>0.47674605111819157</v>
      </c>
    </row>
    <row r="872" spans="1:66" x14ac:dyDescent="0.25">
      <c r="A872" t="s">
        <v>348</v>
      </c>
      <c r="B872" t="s">
        <v>269</v>
      </c>
      <c r="C872" t="s">
        <v>271</v>
      </c>
      <c r="D872" s="11">
        <v>44451</v>
      </c>
      <c r="E872" s="10">
        <f>VLOOKUP(A872,home!$A$2:$E$405,3,FALSE)</f>
        <v>1.2707999999999999</v>
      </c>
      <c r="F872" s="10">
        <f>VLOOKUP(B872,home!$B$2:$E$405,3,FALSE)</f>
        <v>1.9673</v>
      </c>
      <c r="G872" s="10">
        <f>VLOOKUP(C872,away!$B$2:$E$405,4,FALSE)</f>
        <v>0.78690000000000004</v>
      </c>
      <c r="H872" s="10">
        <f>VLOOKUP(A872,away!$A$2:$E$405,3,FALSE)</f>
        <v>1.2917000000000001</v>
      </c>
      <c r="I872" s="10">
        <f>VLOOKUP(C872,away!$B$2:$E$405,3,FALSE)</f>
        <v>0.7742</v>
      </c>
      <c r="J872" s="10">
        <f>VLOOKUP(B872,home!$B$2:$E$405,4,FALSE)</f>
        <v>0</v>
      </c>
      <c r="K872" s="12">
        <f t="shared" si="1230"/>
        <v>1.9672852845959998</v>
      </c>
      <c r="L872" s="12">
        <f t="shared" si="1231"/>
        <v>0</v>
      </c>
      <c r="M872" s="13">
        <f t="shared" si="1232"/>
        <v>0.1398359562323192</v>
      </c>
      <c r="N872" s="13">
        <f t="shared" si="1233"/>
        <v>0.27509721895325179</v>
      </c>
      <c r="O872" s="13">
        <f t="shared" si="1234"/>
        <v>0</v>
      </c>
      <c r="P872" s="13">
        <f t="shared" si="1235"/>
        <v>0</v>
      </c>
      <c r="Q872" s="13">
        <f t="shared" si="1236"/>
        <v>0.27059735534000812</v>
      </c>
      <c r="R872" s="13">
        <f t="shared" si="1237"/>
        <v>0</v>
      </c>
      <c r="S872" s="13">
        <f t="shared" si="1238"/>
        <v>0</v>
      </c>
      <c r="T872" s="13">
        <f t="shared" si="1239"/>
        <v>0</v>
      </c>
      <c r="U872" s="13">
        <f t="shared" si="1240"/>
        <v>0</v>
      </c>
      <c r="V872" s="13">
        <f t="shared" si="1241"/>
        <v>0</v>
      </c>
      <c r="W872" s="13">
        <f t="shared" si="1242"/>
        <v>0.17744739840366419</v>
      </c>
      <c r="X872" s="13">
        <f t="shared" si="1243"/>
        <v>0</v>
      </c>
      <c r="Y872" s="13">
        <f t="shared" si="1244"/>
        <v>0</v>
      </c>
      <c r="Z872" s="13">
        <f t="shared" si="1245"/>
        <v>0</v>
      </c>
      <c r="AA872" s="13">
        <f t="shared" si="1246"/>
        <v>0</v>
      </c>
      <c r="AB872" s="13">
        <f t="shared" si="1247"/>
        <v>0</v>
      </c>
      <c r="AC872" s="13">
        <f t="shared" si="1248"/>
        <v>0</v>
      </c>
      <c r="AD872" s="13">
        <f t="shared" si="1249"/>
        <v>8.7272413917343125E-2</v>
      </c>
      <c r="AE872" s="13">
        <f t="shared" si="1250"/>
        <v>0</v>
      </c>
      <c r="AF872" s="13">
        <f t="shared" si="1251"/>
        <v>0</v>
      </c>
      <c r="AG872" s="13">
        <f t="shared" si="1252"/>
        <v>0</v>
      </c>
      <c r="AH872" s="13">
        <f t="shared" si="1253"/>
        <v>0</v>
      </c>
      <c r="AI872" s="13">
        <f t="shared" si="1254"/>
        <v>0</v>
      </c>
      <c r="AJ872" s="13">
        <f t="shared" si="1255"/>
        <v>0</v>
      </c>
      <c r="AK872" s="13">
        <f t="shared" si="1256"/>
        <v>0</v>
      </c>
      <c r="AL872" s="13">
        <f t="shared" si="1257"/>
        <v>0</v>
      </c>
      <c r="AM872" s="13">
        <f t="shared" si="1258"/>
        <v>3.4337947130152063E-2</v>
      </c>
      <c r="AN872" s="13">
        <f t="shared" si="1259"/>
        <v>0</v>
      </c>
      <c r="AO872" s="13">
        <f t="shared" si="1260"/>
        <v>0</v>
      </c>
      <c r="AP872" s="13">
        <f t="shared" si="1261"/>
        <v>0</v>
      </c>
      <c r="AQ872" s="13">
        <f t="shared" si="1262"/>
        <v>0</v>
      </c>
      <c r="AR872" s="13">
        <f t="shared" si="1263"/>
        <v>0</v>
      </c>
      <c r="AS872" s="13">
        <f t="shared" si="1264"/>
        <v>0</v>
      </c>
      <c r="AT872" s="13">
        <f t="shared" si="1265"/>
        <v>0</v>
      </c>
      <c r="AU872" s="13">
        <f t="shared" si="1266"/>
        <v>0</v>
      </c>
      <c r="AV872" s="13">
        <f t="shared" si="1267"/>
        <v>0</v>
      </c>
      <c r="AW872" s="13">
        <f t="shared" si="1268"/>
        <v>0</v>
      </c>
      <c r="AX872" s="13">
        <f t="shared" si="1269"/>
        <v>1.125875634873059E-2</v>
      </c>
      <c r="AY872" s="13">
        <f t="shared" si="1270"/>
        <v>0</v>
      </c>
      <c r="AZ872" s="13">
        <f t="shared" si="1271"/>
        <v>0</v>
      </c>
      <c r="BA872" s="13">
        <f t="shared" si="1272"/>
        <v>0</v>
      </c>
      <c r="BB872" s="13">
        <f t="shared" si="1273"/>
        <v>0</v>
      </c>
      <c r="BC872" s="13">
        <f t="shared" si="1274"/>
        <v>0</v>
      </c>
      <c r="BD872" s="13">
        <f t="shared" si="1275"/>
        <v>0</v>
      </c>
      <c r="BE872" s="13">
        <f t="shared" si="1276"/>
        <v>0</v>
      </c>
      <c r="BF872" s="13">
        <f t="shared" si="1277"/>
        <v>0</v>
      </c>
      <c r="BG872" s="13">
        <f t="shared" si="1278"/>
        <v>0</v>
      </c>
      <c r="BH872" s="13">
        <f t="shared" si="1279"/>
        <v>0</v>
      </c>
      <c r="BI872" s="13">
        <f t="shared" si="1280"/>
        <v>0</v>
      </c>
      <c r="BJ872" s="14">
        <f t="shared" si="1281"/>
        <v>0.85601109009314991</v>
      </c>
      <c r="BK872" s="14">
        <f t="shared" si="1282"/>
        <v>0.1398359562323192</v>
      </c>
      <c r="BL872" s="14">
        <f t="shared" si="1283"/>
        <v>0</v>
      </c>
      <c r="BM872" s="14">
        <f t="shared" si="1284"/>
        <v>0.31031651579989</v>
      </c>
      <c r="BN872" s="14">
        <f t="shared" si="1285"/>
        <v>0.68553053052557911</v>
      </c>
    </row>
    <row r="873" spans="1:66" x14ac:dyDescent="0.25">
      <c r="A873" t="s">
        <v>348</v>
      </c>
      <c r="B873" t="s">
        <v>263</v>
      </c>
      <c r="C873" t="s">
        <v>327</v>
      </c>
      <c r="D873" s="11">
        <v>44451</v>
      </c>
      <c r="E873" s="10">
        <f>VLOOKUP(A873,home!$A$2:$E$405,3,FALSE)</f>
        <v>1.2707999999999999</v>
      </c>
      <c r="F873" s="10">
        <f>VLOOKUP(B873,home!$B$2:$E$405,3,FALSE)</f>
        <v>1.1803999999999999</v>
      </c>
      <c r="G873" s="10">
        <f>VLOOKUP(C873,away!$B$2:$E$405,4,FALSE)</f>
        <v>0.78690000000000004</v>
      </c>
      <c r="H873" s="10">
        <f>VLOOKUP(A873,away!$A$2:$E$405,3,FALSE)</f>
        <v>1.2917000000000001</v>
      </c>
      <c r="I873" s="10">
        <f>VLOOKUP(C873,away!$B$2:$E$405,3,FALSE)</f>
        <v>1.0322</v>
      </c>
      <c r="J873" s="10">
        <f>VLOOKUP(B873,home!$B$2:$E$405,4,FALSE)</f>
        <v>0.7742</v>
      </c>
      <c r="K873" s="12">
        <f t="shared" si="1230"/>
        <v>1.1803911706079999</v>
      </c>
      <c r="L873" s="12">
        <f t="shared" si="1231"/>
        <v>1.0322352393080001</v>
      </c>
      <c r="M873" s="13">
        <f t="shared" si="1232"/>
        <v>0.10941290767256392</v>
      </c>
      <c r="N873" s="13">
        <f t="shared" si="1233"/>
        <v>0.12915003016724272</v>
      </c>
      <c r="O873" s="13">
        <f t="shared" si="1234"/>
        <v>0.11293985893477314</v>
      </c>
      <c r="P873" s="13">
        <f t="shared" si="1235"/>
        <v>0.13331321229631923</v>
      </c>
      <c r="Q873" s="13">
        <f t="shared" si="1236"/>
        <v>7.6223777646585097E-2</v>
      </c>
      <c r="R873" s="13">
        <f t="shared" si="1237"/>
        <v>5.8290251157473646E-2</v>
      </c>
      <c r="S873" s="13">
        <f t="shared" si="1238"/>
        <v>4.0608583006381538E-2</v>
      </c>
      <c r="T873" s="13">
        <f t="shared" si="1239"/>
        <v>7.8680869359982558E-2</v>
      </c>
      <c r="U873" s="13">
        <f t="shared" si="1240"/>
        <v>6.8805297798804635E-2</v>
      </c>
      <c r="V873" s="13">
        <f t="shared" si="1241"/>
        <v>5.4976863562505923E-3</v>
      </c>
      <c r="W873" s="13">
        <f t="shared" si="1242"/>
        <v>2.9991291374805485E-2</v>
      </c>
      <c r="X873" s="13">
        <f t="shared" si="1243"/>
        <v>3.0958067829428299E-2</v>
      </c>
      <c r="Y873" s="13">
        <f t="shared" si="1244"/>
        <v>1.5978004277211605E-2</v>
      </c>
      <c r="Z873" s="13">
        <f t="shared" si="1245"/>
        <v>2.0056417117619418E-2</v>
      </c>
      <c r="AA873" s="13">
        <f t="shared" si="1246"/>
        <v>2.3674417679669109E-2</v>
      </c>
      <c r="AB873" s="13">
        <f t="shared" si="1247"/>
        <v>1.397253679918368E-2</v>
      </c>
      <c r="AC873" s="13">
        <f t="shared" si="1248"/>
        <v>4.1866302839628109E-4</v>
      </c>
      <c r="AD873" s="13">
        <f t="shared" si="1249"/>
        <v>8.8503638834880674E-3</v>
      </c>
      <c r="AE873" s="13">
        <f t="shared" si="1250"/>
        <v>9.1356574812351855E-3</v>
      </c>
      <c r="AF873" s="13">
        <f t="shared" si="1251"/>
        <v>4.7150737931893607E-3</v>
      </c>
      <c r="AG873" s="13">
        <f t="shared" si="1252"/>
        <v>1.622355108422567E-3</v>
      </c>
      <c r="AH873" s="13">
        <f t="shared" si="1253"/>
        <v>5.1757351307667359E-3</v>
      </c>
      <c r="AI873" s="13">
        <f t="shared" si="1254"/>
        <v>6.1093920497626965E-3</v>
      </c>
      <c r="AJ873" s="13">
        <f t="shared" si="1255"/>
        <v>3.6057362166613E-3</v>
      </c>
      <c r="AK873" s="13">
        <f t="shared" si="1256"/>
        <v>1.4187263978961639E-3</v>
      </c>
      <c r="AL873" s="13">
        <f t="shared" si="1257"/>
        <v>2.0404654029392527E-5</v>
      </c>
      <c r="AM873" s="13">
        <f t="shared" si="1258"/>
        <v>2.0893782769474479E-3</v>
      </c>
      <c r="AN873" s="13">
        <f t="shared" si="1259"/>
        <v>2.1567298857097855E-3</v>
      </c>
      <c r="AO873" s="13">
        <f t="shared" si="1260"/>
        <v>1.1131262948491779E-3</v>
      </c>
      <c r="AP873" s="13">
        <f t="shared" si="1261"/>
        <v>3.8300272911455629E-4</v>
      </c>
      <c r="AQ873" s="13">
        <f t="shared" si="1262"/>
        <v>9.8837228435795266E-5</v>
      </c>
      <c r="AR873" s="13">
        <f t="shared" si="1263"/>
        <v>1.0685152382603653E-3</v>
      </c>
      <c r="AS873" s="13">
        <f t="shared" si="1264"/>
        <v>1.2612659529026387E-3</v>
      </c>
      <c r="AT873" s="13">
        <f t="shared" si="1265"/>
        <v>7.4439359729738027E-4</v>
      </c>
      <c r="AU873" s="13">
        <f t="shared" si="1266"/>
        <v>2.9289187656898486E-4</v>
      </c>
      <c r="AV873" s="13">
        <f t="shared" si="1267"/>
        <v>8.6431746261209484E-5</v>
      </c>
      <c r="AW873" s="13">
        <f t="shared" si="1268"/>
        <v>6.9060762378593881E-7</v>
      </c>
      <c r="AX873" s="13">
        <f t="shared" si="1269"/>
        <v>4.1104727836148701E-4</v>
      </c>
      <c r="AY873" s="13">
        <f t="shared" si="1270"/>
        <v>4.2429748574637164E-4</v>
      </c>
      <c r="AZ873" s="13">
        <f t="shared" si="1271"/>
        <v>2.1898740836859431E-4</v>
      </c>
      <c r="BA873" s="13">
        <f t="shared" si="1272"/>
        <v>7.5348839960931576E-5</v>
      </c>
      <c r="BB873" s="13">
        <f t="shared" si="1273"/>
        <v>1.9444431962163096E-5</v>
      </c>
      <c r="BC873" s="13">
        <f t="shared" si="1274"/>
        <v>4.0142455759343115E-6</v>
      </c>
      <c r="BD873" s="13">
        <f t="shared" si="1275"/>
        <v>1.8382651377832208E-4</v>
      </c>
      <c r="BE873" s="13">
        <f t="shared" si="1276"/>
        <v>2.169871937875812E-4</v>
      </c>
      <c r="BF873" s="13">
        <f t="shared" si="1277"/>
        <v>1.2806488384093401E-4</v>
      </c>
      <c r="BG873" s="13">
        <f t="shared" si="1278"/>
        <v>5.0388886050259191E-5</v>
      </c>
      <c r="BH873" s="13">
        <f t="shared" si="1279"/>
        <v>1.4869649047624646E-5</v>
      </c>
      <c r="BI873" s="13">
        <f t="shared" si="1280"/>
        <v>3.5104004891711556E-6</v>
      </c>
      <c r="BJ873" s="14">
        <f t="shared" si="1281"/>
        <v>0.3922997050266232</v>
      </c>
      <c r="BK873" s="14">
        <f t="shared" si="1282"/>
        <v>0.28969575449968732</v>
      </c>
      <c r="BL873" s="14">
        <f t="shared" si="1283"/>
        <v>0.29804309810327562</v>
      </c>
      <c r="BM873" s="14">
        <f t="shared" si="1284"/>
        <v>0.38034132999412523</v>
      </c>
      <c r="BN873" s="14">
        <f t="shared" si="1285"/>
        <v>0.61933003787495777</v>
      </c>
    </row>
    <row r="874" spans="1:66" x14ac:dyDescent="0.25">
      <c r="A874" t="s">
        <v>349</v>
      </c>
      <c r="B874" t="s">
        <v>276</v>
      </c>
      <c r="C874" t="s">
        <v>281</v>
      </c>
      <c r="D874" s="11">
        <v>44451</v>
      </c>
      <c r="E874" s="10">
        <f>VLOOKUP(A874,home!$A$2:$E$405,3,FALSE)</f>
        <v>1.4559</v>
      </c>
      <c r="F874" s="10">
        <f>VLOOKUP(B874,home!$B$2:$E$405,3,FALSE)</f>
        <v>1.2974000000000001</v>
      </c>
      <c r="G874" s="10">
        <f>VLOOKUP(C874,away!$B$2:$E$405,4,FALSE)</f>
        <v>0.94440000000000002</v>
      </c>
      <c r="H874" s="10">
        <f>VLOOKUP(A874,away!$A$2:$E$405,3,FALSE)</f>
        <v>1.0662</v>
      </c>
      <c r="I874" s="10">
        <f>VLOOKUP(C874,away!$B$2:$E$405,3,FALSE)</f>
        <v>1.2896000000000001</v>
      </c>
      <c r="J874" s="10">
        <f>VLOOKUP(B874,home!$B$2:$E$405,4,FALSE)</f>
        <v>0.72950000000000004</v>
      </c>
      <c r="K874" s="12">
        <f t="shared" si="1230"/>
        <v>1.7838626729040001</v>
      </c>
      <c r="L874" s="12">
        <f t="shared" si="1231"/>
        <v>1.0030417238400002</v>
      </c>
      <c r="M874" s="13">
        <f t="shared" si="1232"/>
        <v>6.1611644221049949E-2</v>
      </c>
      <c r="N874" s="13">
        <f t="shared" si="1233"/>
        <v>0.10990671234217246</v>
      </c>
      <c r="O874" s="13">
        <f t="shared" si="1234"/>
        <v>6.1799049828098723E-2</v>
      </c>
      <c r="P874" s="13">
        <f t="shared" si="1235"/>
        <v>0.11024101820927967</v>
      </c>
      <c r="Q874" s="13">
        <f t="shared" si="1236"/>
        <v>9.8029240824399427E-2</v>
      </c>
      <c r="R874" s="13">
        <f t="shared" si="1237"/>
        <v>3.0993512735625107E-2</v>
      </c>
      <c r="S874" s="13">
        <f t="shared" si="1238"/>
        <v>4.9313251778413704E-2</v>
      </c>
      <c r="T874" s="13">
        <f t="shared" si="1239"/>
        <v>9.8327418703232111E-2</v>
      </c>
      <c r="U874" s="13">
        <f t="shared" si="1240"/>
        <v>5.5288170471256372E-2</v>
      </c>
      <c r="V874" s="13">
        <f t="shared" si="1241"/>
        <v>9.8039604111168355E-3</v>
      </c>
      <c r="W874" s="13">
        <f t="shared" si="1242"/>
        <v>5.829023451992104E-2</v>
      </c>
      <c r="X874" s="13">
        <f t="shared" si="1243"/>
        <v>5.846753731589948E-2</v>
      </c>
      <c r="Y874" s="13">
        <f t="shared" si="1244"/>
        <v>2.9322689709009676E-2</v>
      </c>
      <c r="Z874" s="13">
        <f t="shared" si="1245"/>
        <v>1.0362595480732803E-2</v>
      </c>
      <c r="AA874" s="13">
        <f t="shared" si="1246"/>
        <v>1.8485447272482931E-2</v>
      </c>
      <c r="AB874" s="13">
        <f t="shared" si="1247"/>
        <v>1.6487749690658682E-2</v>
      </c>
      <c r="AC874" s="13">
        <f t="shared" si="1248"/>
        <v>1.096382217871942E-3</v>
      </c>
      <c r="AD874" s="13">
        <f t="shared" si="1249"/>
        <v>2.5995443388726846E-2</v>
      </c>
      <c r="AE874" s="13">
        <f t="shared" si="1250"/>
        <v>2.6074514348613711E-2</v>
      </c>
      <c r="AF874" s="13">
        <f t="shared" si="1251"/>
        <v>1.3076912910262159E-2</v>
      </c>
      <c r="AG874" s="13">
        <f t="shared" si="1252"/>
        <v>4.3722297560049705E-3</v>
      </c>
      <c r="AH874" s="13">
        <f t="shared" si="1253"/>
        <v>2.598528908612706E-3</v>
      </c>
      <c r="AI874" s="13">
        <f t="shared" si="1254"/>
        <v>4.6354187245361764E-3</v>
      </c>
      <c r="AJ874" s="13">
        <f t="shared" si="1255"/>
        <v>4.1344752179901783E-3</v>
      </c>
      <c r="AK874" s="13">
        <f t="shared" si="1256"/>
        <v>2.4584453378064365E-3</v>
      </c>
      <c r="AL874" s="13">
        <f t="shared" si="1257"/>
        <v>7.846977211717175E-5</v>
      </c>
      <c r="AM874" s="13">
        <f t="shared" si="1258"/>
        <v>9.2744602253477804E-3</v>
      </c>
      <c r="AN874" s="13">
        <f t="shared" si="1259"/>
        <v>9.3026705721183534E-3</v>
      </c>
      <c r="AO874" s="13">
        <f t="shared" si="1260"/>
        <v>4.6654833634866173E-3</v>
      </c>
      <c r="AP874" s="13">
        <f t="shared" si="1261"/>
        <v>1.5598914918194865E-3</v>
      </c>
      <c r="AQ874" s="13">
        <f t="shared" si="1262"/>
        <v>3.9115906273949174E-4</v>
      </c>
      <c r="AR874" s="13">
        <f t="shared" si="1263"/>
        <v>5.2128658318859283E-4</v>
      </c>
      <c r="AS874" s="13">
        <f t="shared" si="1264"/>
        <v>9.299036776357967E-4</v>
      </c>
      <c r="AT874" s="13">
        <f t="shared" si="1265"/>
        <v>8.2941022996532612E-4</v>
      </c>
      <c r="AU874" s="13">
        <f t="shared" si="1266"/>
        <v>4.931846499199561E-4</v>
      </c>
      <c r="AV874" s="13">
        <f t="shared" si="1267"/>
        <v>2.1994342196035918E-4</v>
      </c>
      <c r="AW874" s="13">
        <f t="shared" si="1268"/>
        <v>3.9001409943668953E-6</v>
      </c>
      <c r="AX874" s="13">
        <f t="shared" si="1269"/>
        <v>2.7573939012217842E-3</v>
      </c>
      <c r="AY874" s="13">
        <f t="shared" si="1270"/>
        <v>2.7657811319874016E-3</v>
      </c>
      <c r="AZ874" s="13">
        <f t="shared" si="1271"/>
        <v>1.3870969371963951E-3</v>
      </c>
      <c r="BA874" s="13">
        <f t="shared" si="1272"/>
        <v>4.637720343395523E-4</v>
      </c>
      <c r="BB874" s="13">
        <f t="shared" si="1273"/>
        <v>1.1629567519818206E-4</v>
      </c>
      <c r="BC874" s="13">
        <f t="shared" si="1274"/>
        <v>2.3329882905184269E-5</v>
      </c>
      <c r="BD874" s="13">
        <f t="shared" si="1275"/>
        <v>8.7145365502691596E-5</v>
      </c>
      <c r="BE874" s="13">
        <f t="shared" si="1276"/>
        <v>1.554553646368275E-4</v>
      </c>
      <c r="BF874" s="13">
        <f t="shared" si="1277"/>
        <v>1.3865551113915854E-4</v>
      </c>
      <c r="BG874" s="13">
        <f t="shared" si="1278"/>
        <v>8.2447463571189931E-5</v>
      </c>
      <c r="BH874" s="13">
        <f t="shared" si="1279"/>
        <v>3.6768738185064518E-5</v>
      </c>
      <c r="BI874" s="13">
        <f t="shared" si="1280"/>
        <v>1.3118075915623316E-5</v>
      </c>
      <c r="BJ874" s="14">
        <f t="shared" si="1281"/>
        <v>0.55457026809660215</v>
      </c>
      <c r="BK874" s="14">
        <f t="shared" si="1282"/>
        <v>0.23491050774183667</v>
      </c>
      <c r="BL874" s="14">
        <f t="shared" si="1283"/>
        <v>0.20038811726868788</v>
      </c>
      <c r="BM874" s="14">
        <f t="shared" si="1284"/>
        <v>0.52488842943624114</v>
      </c>
      <c r="BN874" s="14">
        <f t="shared" si="1285"/>
        <v>0.47258117816062539</v>
      </c>
    </row>
    <row r="875" spans="1:66" x14ac:dyDescent="0.25">
      <c r="A875" t="s">
        <v>349</v>
      </c>
      <c r="B875" t="s">
        <v>282</v>
      </c>
      <c r="C875" t="s">
        <v>275</v>
      </c>
      <c r="D875" s="11">
        <v>44451</v>
      </c>
      <c r="E875" s="10">
        <f>VLOOKUP(A875,home!$A$2:$E$405,3,FALSE)</f>
        <v>1.4559</v>
      </c>
      <c r="F875" s="10">
        <f>VLOOKUP(B875,home!$B$2:$E$405,3,FALSE)</f>
        <v>0.53420000000000001</v>
      </c>
      <c r="G875" s="10">
        <f>VLOOKUP(C875,away!$B$2:$E$405,4,FALSE)</f>
        <v>1.45</v>
      </c>
      <c r="H875" s="10">
        <f>VLOOKUP(A875,away!$A$2:$E$405,3,FALSE)</f>
        <v>1.0662</v>
      </c>
      <c r="I875" s="10">
        <f>VLOOKUP(C875,away!$B$2:$E$405,3,FALSE)</f>
        <v>0.52110000000000001</v>
      </c>
      <c r="J875" s="10">
        <f>VLOOKUP(B875,home!$B$2:$E$405,4,FALSE)</f>
        <v>0.93789999999999996</v>
      </c>
      <c r="K875" s="12">
        <f t="shared" si="1230"/>
        <v>1.127725581</v>
      </c>
      <c r="L875" s="12">
        <f t="shared" si="1231"/>
        <v>0.52109425747799998</v>
      </c>
      <c r="M875" s="13">
        <f t="shared" si="1232"/>
        <v>0.19227669232759262</v>
      </c>
      <c r="N875" s="13">
        <f t="shared" si="1233"/>
        <v>0.21683534456789261</v>
      </c>
      <c r="O875" s="13">
        <f t="shared" si="1234"/>
        <v>0.10019428021877272</v>
      </c>
      <c r="P875" s="13">
        <f t="shared" si="1235"/>
        <v>0.11299165287259227</v>
      </c>
      <c r="Q875" s="13">
        <f t="shared" si="1236"/>
        <v>0.12226538246708098</v>
      </c>
      <c r="R875" s="13">
        <f t="shared" si="1237"/>
        <v>2.610533202707201E-2</v>
      </c>
      <c r="S875" s="13">
        <f t="shared" si="1238"/>
        <v>1.6599923610512737E-2</v>
      </c>
      <c r="T875" s="13">
        <f t="shared" si="1239"/>
        <v>6.3711788691947241E-2</v>
      </c>
      <c r="U875" s="13">
        <f t="shared" si="1240"/>
        <v>2.9439650727427692E-2</v>
      </c>
      <c r="V875" s="13">
        <f t="shared" si="1241"/>
        <v>1.0838852325001107E-3</v>
      </c>
      <c r="W875" s="13">
        <f t="shared" si="1242"/>
        <v>4.5960599826292046E-2</v>
      </c>
      <c r="X875" s="13">
        <f t="shared" si="1243"/>
        <v>2.3949804639725149E-2</v>
      </c>
      <c r="Y875" s="13">
        <f t="shared" si="1244"/>
        <v>6.2400528327403665E-3</v>
      </c>
      <c r="Z875" s="13">
        <f t="shared" si="1245"/>
        <v>4.5344462029545812E-3</v>
      </c>
      <c r="AA875" s="13">
        <f t="shared" si="1246"/>
        <v>5.1136109787401993E-3</v>
      </c>
      <c r="AB875" s="13">
        <f t="shared" si="1247"/>
        <v>2.8833749560038856E-3</v>
      </c>
      <c r="AC875" s="13">
        <f t="shared" si="1248"/>
        <v>3.9809162014721224E-5</v>
      </c>
      <c r="AD875" s="13">
        <f t="shared" si="1249"/>
        <v>1.2957736035553422E-2</v>
      </c>
      <c r="AE875" s="13">
        <f t="shared" si="1250"/>
        <v>6.7522018380426338E-3</v>
      </c>
      <c r="AF875" s="13">
        <f t="shared" si="1251"/>
        <v>1.7592668015682059E-3</v>
      </c>
      <c r="AG875" s="13">
        <f t="shared" si="1252"/>
        <v>3.0558127588962682E-4</v>
      </c>
      <c r="AH875" s="13">
        <f t="shared" si="1253"/>
        <v>5.9071846930063834E-4</v>
      </c>
      <c r="AI875" s="13">
        <f t="shared" si="1254"/>
        <v>6.6616832899949298E-4</v>
      </c>
      <c r="AJ875" s="13">
        <f t="shared" si="1255"/>
        <v>3.756275329323763E-4</v>
      </c>
      <c r="AK875" s="13">
        <f t="shared" si="1256"/>
        <v>1.4120159260525361E-4</v>
      </c>
      <c r="AL875" s="13">
        <f t="shared" si="1257"/>
        <v>9.3575627104142116E-7</v>
      </c>
      <c r="AM875" s="13">
        <f t="shared" si="1258"/>
        <v>2.922554079827824E-3</v>
      </c>
      <c r="AN875" s="13">
        <f t="shared" si="1259"/>
        <v>1.5229261481671792E-3</v>
      </c>
      <c r="AO875" s="13">
        <f t="shared" si="1260"/>
        <v>3.9679403518650335E-4</v>
      </c>
      <c r="AP875" s="13">
        <f t="shared" si="1261"/>
        <v>6.8922364379070132E-5</v>
      </c>
      <c r="AQ875" s="13">
        <f t="shared" si="1262"/>
        <v>8.9787620724349243E-6</v>
      </c>
      <c r="AR875" s="13">
        <f t="shared" si="1263"/>
        <v>6.1564000427751376E-5</v>
      </c>
      <c r="AS875" s="13">
        <f t="shared" si="1264"/>
        <v>6.9427298151070183E-5</v>
      </c>
      <c r="AT875" s="13">
        <f t="shared" si="1265"/>
        <v>3.914747007233793E-5</v>
      </c>
      <c r="AU875" s="13">
        <f t="shared" si="1266"/>
        <v>1.4715867810669139E-5</v>
      </c>
      <c r="AV875" s="13">
        <f t="shared" si="1267"/>
        <v>4.1488651441765123E-6</v>
      </c>
      <c r="AW875" s="13">
        <f t="shared" si="1268"/>
        <v>1.5274955885321667E-8</v>
      </c>
      <c r="AX875" s="13">
        <f t="shared" si="1269"/>
        <v>5.4930649961295881E-4</v>
      </c>
      <c r="AY875" s="13">
        <f t="shared" si="1270"/>
        <v>2.8624046254365404E-4</v>
      </c>
      <c r="AZ875" s="13">
        <f t="shared" si="1271"/>
        <v>7.4579130644672305E-5</v>
      </c>
      <c r="BA875" s="13">
        <f t="shared" si="1272"/>
        <v>1.295425223554676E-5</v>
      </c>
      <c r="BB875" s="13">
        <f t="shared" si="1273"/>
        <v>1.6875966124662395E-6</v>
      </c>
      <c r="BC875" s="13">
        <f t="shared" si="1274"/>
        <v>1.7587938073909666E-7</v>
      </c>
      <c r="BD875" s="13">
        <f t="shared" si="1275"/>
        <v>5.3467745150457281E-6</v>
      </c>
      <c r="BE875" s="13">
        <f t="shared" si="1276"/>
        <v>6.0296943964559371E-6</v>
      </c>
      <c r="BF875" s="13">
        <f t="shared" si="1277"/>
        <v>3.3999203082478586E-6</v>
      </c>
      <c r="BG875" s="13">
        <f t="shared" si="1278"/>
        <v>1.278059034990839E-6</v>
      </c>
      <c r="BH875" s="13">
        <f t="shared" si="1279"/>
        <v>3.6032496694683572E-7</v>
      </c>
      <c r="BI875" s="13">
        <f t="shared" si="1280"/>
        <v>8.1269536539785216E-8</v>
      </c>
      <c r="BJ875" s="14">
        <f t="shared" si="1281"/>
        <v>0.50658287818739522</v>
      </c>
      <c r="BK875" s="14">
        <f t="shared" si="1282"/>
        <v>0.32327913942402714</v>
      </c>
      <c r="BL875" s="14">
        <f t="shared" si="1283"/>
        <v>0.16571546437621854</v>
      </c>
      <c r="BM875" s="14">
        <f t="shared" si="1284"/>
        <v>0.2291570185220046</v>
      </c>
      <c r="BN875" s="14">
        <f t="shared" si="1285"/>
        <v>0.77066868448100323</v>
      </c>
    </row>
    <row r="876" spans="1:66" x14ac:dyDescent="0.25">
      <c r="A876" t="s">
        <v>349</v>
      </c>
      <c r="B876" t="s">
        <v>278</v>
      </c>
      <c r="C876" t="s">
        <v>280</v>
      </c>
      <c r="D876" s="11">
        <v>44451</v>
      </c>
      <c r="E876" s="10">
        <f>VLOOKUP(A876,home!$A$2:$E$405,3,FALSE)</f>
        <v>1.4559</v>
      </c>
      <c r="F876" s="10">
        <f>VLOOKUP(B876,home!$B$2:$E$405,3,FALSE)</f>
        <v>0.91579999999999995</v>
      </c>
      <c r="G876" s="10">
        <f>VLOOKUP(C876,away!$B$2:$E$405,4,FALSE)</f>
        <v>0.76319999999999999</v>
      </c>
      <c r="H876" s="10">
        <f>VLOOKUP(A876,away!$A$2:$E$405,3,FALSE)</f>
        <v>1.0662</v>
      </c>
      <c r="I876" s="10">
        <f>VLOOKUP(C876,away!$B$2:$E$405,3,FALSE)</f>
        <v>0.72950000000000004</v>
      </c>
      <c r="J876" s="10">
        <f>VLOOKUP(B876,home!$B$2:$E$405,4,FALSE)</f>
        <v>1.3548</v>
      </c>
      <c r="K876" s="12">
        <f t="shared" si="1230"/>
        <v>1.017584649504</v>
      </c>
      <c r="L876" s="12">
        <f t="shared" si="1231"/>
        <v>1.0537538209200001</v>
      </c>
      <c r="M876" s="13">
        <f t="shared" si="1232"/>
        <v>0.12601699874899253</v>
      </c>
      <c r="N876" s="13">
        <f t="shared" si="1233"/>
        <v>0.12823296350353955</v>
      </c>
      <c r="O876" s="13">
        <f t="shared" si="1234"/>
        <v>0.13279089393262175</v>
      </c>
      <c r="P876" s="13">
        <f t="shared" si="1235"/>
        <v>0.13512597525974973</v>
      </c>
      <c r="Q876" s="13">
        <f t="shared" si="1236"/>
        <v>6.5243947610804251E-2</v>
      </c>
      <c r="R876" s="13">
        <f t="shared" si="1237"/>
        <v>6.9964455932441313E-2</v>
      </c>
      <c r="S876" s="13">
        <f t="shared" si="1238"/>
        <v>3.6223345602500456E-2</v>
      </c>
      <c r="T876" s="13">
        <f t="shared" si="1239"/>
        <v>6.8751059086789287E-2</v>
      </c>
      <c r="U876" s="13">
        <f t="shared" si="1240"/>
        <v>7.1194756367751341E-2</v>
      </c>
      <c r="V876" s="13">
        <f t="shared" si="1241"/>
        <v>4.3157448336336489E-3</v>
      </c>
      <c r="W876" s="13">
        <f t="shared" si="1242"/>
        <v>2.2130413187265864E-2</v>
      </c>
      <c r="X876" s="13">
        <f t="shared" si="1243"/>
        <v>2.3320007454619762E-2</v>
      </c>
      <c r="Y876" s="13">
        <f t="shared" si="1244"/>
        <v>1.228677347959423E-2</v>
      </c>
      <c r="Z876" s="13">
        <f t="shared" si="1245"/>
        <v>2.457510425579967E-2</v>
      </c>
      <c r="AA876" s="13">
        <f t="shared" si="1246"/>
        <v>2.5007248850662165E-2</v>
      </c>
      <c r="AB876" s="13">
        <f t="shared" si="1247"/>
        <v>1.2723496278380181E-2</v>
      </c>
      <c r="AC876" s="13">
        <f t="shared" si="1248"/>
        <v>2.8923143078228721E-4</v>
      </c>
      <c r="AD876" s="13">
        <f t="shared" si="1249"/>
        <v>5.6298921866356566E-3</v>
      </c>
      <c r="AE876" s="13">
        <f t="shared" si="1250"/>
        <v>5.9325204030349779E-3</v>
      </c>
      <c r="AF876" s="13">
        <f t="shared" si="1251"/>
        <v>3.1257080211919835E-3</v>
      </c>
      <c r="AG876" s="13">
        <f t="shared" si="1252"/>
        <v>1.0979089234704484E-3</v>
      </c>
      <c r="AH876" s="13">
        <f t="shared" si="1253"/>
        <v>6.4740275022640631E-3</v>
      </c>
      <c r="AI876" s="13">
        <f t="shared" si="1254"/>
        <v>6.587871006770633E-3</v>
      </c>
      <c r="AJ876" s="13">
        <f t="shared" si="1255"/>
        <v>3.3518582047011285E-3</v>
      </c>
      <c r="AK876" s="13">
        <f t="shared" si="1256"/>
        <v>1.1369331521393015E-3</v>
      </c>
      <c r="AL876" s="13">
        <f t="shared" si="1257"/>
        <v>1.2405526095118767E-5</v>
      </c>
      <c r="AM876" s="13">
        <f t="shared" si="1258"/>
        <v>1.1457783734965912E-3</v>
      </c>
      <c r="AN876" s="13">
        <f t="shared" si="1259"/>
        <v>1.2073683389995358E-3</v>
      </c>
      <c r="AO876" s="13">
        <f t="shared" si="1260"/>
        <v>6.3613450023929747E-4</v>
      </c>
      <c r="AP876" s="13">
        <f t="shared" si="1261"/>
        <v>2.2344305341539817E-4</v>
      </c>
      <c r="AQ876" s="13">
        <f t="shared" si="1262"/>
        <v>5.886349282362686E-5</v>
      </c>
      <c r="AR876" s="13">
        <f t="shared" si="1263"/>
        <v>1.3644062434503847E-3</v>
      </c>
      <c r="AS876" s="13">
        <f t="shared" si="1264"/>
        <v>1.388398849022529E-3</v>
      </c>
      <c r="AT876" s="13">
        <f t="shared" si="1265"/>
        <v>7.0640667807717343E-4</v>
      </c>
      <c r="AU876" s="13">
        <f t="shared" si="1266"/>
        <v>2.3960953063948187E-4</v>
      </c>
      <c r="AV876" s="13">
        <f t="shared" si="1267"/>
        <v>6.0955745063398762E-5</v>
      </c>
      <c r="AW876" s="13">
        <f t="shared" si="1268"/>
        <v>3.6950676603033347E-7</v>
      </c>
      <c r="AX876" s="13">
        <f t="shared" si="1269"/>
        <v>1.9432108076729851E-4</v>
      </c>
      <c r="AY876" s="13">
        <f t="shared" si="1270"/>
        <v>2.0476658134384478E-4</v>
      </c>
      <c r="AZ876" s="13">
        <f t="shared" si="1271"/>
        <v>1.0788678374390122E-4</v>
      </c>
      <c r="BA876" s="13">
        <f t="shared" si="1272"/>
        <v>3.7895370198968562E-5</v>
      </c>
      <c r="BB876" s="13">
        <f t="shared" si="1273"/>
        <v>9.9830977855852533E-6</v>
      </c>
      <c r="BC876" s="13">
        <f t="shared" si="1274"/>
        <v>2.1039454872356914E-6</v>
      </c>
      <c r="BD876" s="13">
        <f t="shared" si="1275"/>
        <v>2.3962471538715774E-4</v>
      </c>
      <c r="BE876" s="13">
        <f t="shared" si="1276"/>
        <v>2.4383843201973668E-4</v>
      </c>
      <c r="BF876" s="13">
        <f t="shared" si="1277"/>
        <v>1.240631226912043E-4</v>
      </c>
      <c r="BG876" s="13">
        <f t="shared" si="1278"/>
        <v>4.2081576406700303E-5</v>
      </c>
      <c r="BH876" s="13">
        <f t="shared" si="1279"/>
        <v>1.0705391544596977E-5</v>
      </c>
      <c r="BI876" s="13">
        <f t="shared" si="1280"/>
        <v>2.1787284205423613E-6</v>
      </c>
      <c r="BJ876" s="14">
        <f t="shared" si="1281"/>
        <v>0.33957973847524736</v>
      </c>
      <c r="BK876" s="14">
        <f t="shared" si="1282"/>
        <v>0.30218846798309762</v>
      </c>
      <c r="BL876" s="14">
        <f t="shared" si="1283"/>
        <v>0.33365381024045482</v>
      </c>
      <c r="BM876" s="14">
        <f t="shared" si="1284"/>
        <v>0.34241748889187246</v>
      </c>
      <c r="BN876" s="14">
        <f t="shared" si="1285"/>
        <v>0.65737523498814898</v>
      </c>
    </row>
    <row r="877" spans="1:66" x14ac:dyDescent="0.25">
      <c r="A877" t="s">
        <v>357</v>
      </c>
      <c r="B877" t="s">
        <v>337</v>
      </c>
      <c r="C877" t="s">
        <v>331</v>
      </c>
      <c r="D877" s="11">
        <v>44451</v>
      </c>
      <c r="E877" s="10">
        <f>VLOOKUP(A877,home!$A$2:$E$405,3,FALSE)</f>
        <v>1.9167000000000001</v>
      </c>
      <c r="F877" s="10">
        <f>VLOOKUP(B877,home!$B$2:$E$405,3,FALSE)</f>
        <v>1.0435000000000001</v>
      </c>
      <c r="G877" s="10">
        <f>VLOOKUP(C877,away!$B$2:$E$405,4,FALSE)</f>
        <v>0.78259999999999996</v>
      </c>
      <c r="H877" s="10">
        <f>VLOOKUP(A877,away!$A$2:$E$405,3,FALSE)</f>
        <v>1.5417000000000001</v>
      </c>
      <c r="I877" s="10">
        <f>VLOOKUP(C877,away!$B$2:$E$405,3,FALSE)</f>
        <v>0.97299999999999998</v>
      </c>
      <c r="J877" s="10">
        <f>VLOOKUP(B877,home!$B$2:$E$405,4,FALSE)</f>
        <v>0.97299999999999998</v>
      </c>
      <c r="K877" s="12">
        <f t="shared" si="1230"/>
        <v>1.5652598297700002</v>
      </c>
      <c r="L877" s="12">
        <f t="shared" si="1231"/>
        <v>1.4595720992999999</v>
      </c>
      <c r="M877" s="13">
        <f t="shared" si="1232"/>
        <v>4.8565983114054731E-2</v>
      </c>
      <c r="N877" s="13">
        <f t="shared" si="1233"/>
        <v>7.601838246171802E-2</v>
      </c>
      <c r="O877" s="13">
        <f t="shared" si="1234"/>
        <v>7.0885553928349207E-2</v>
      </c>
      <c r="P877" s="13">
        <f t="shared" si="1235"/>
        <v>0.11095431007504007</v>
      </c>
      <c r="Q877" s="13">
        <f t="shared" si="1236"/>
        <v>5.9494260195709768E-2</v>
      </c>
      <c r="R877" s="13">
        <f t="shared" si="1237"/>
        <v>5.1731288378622016E-2</v>
      </c>
      <c r="S877" s="13">
        <f t="shared" si="1238"/>
        <v>6.3371819815305278E-2</v>
      </c>
      <c r="T877" s="13">
        <f t="shared" si="1239"/>
        <v>8.6836162250152518E-2</v>
      </c>
      <c r="U877" s="13">
        <f t="shared" si="1240"/>
        <v>8.0972907641304701E-2</v>
      </c>
      <c r="V877" s="13">
        <f t="shared" si="1241"/>
        <v>1.6086651819864493E-2</v>
      </c>
      <c r="W877" s="13">
        <f t="shared" si="1242"/>
        <v>3.1041325195409593E-2</v>
      </c>
      <c r="X877" s="13">
        <f t="shared" si="1243"/>
        <v>4.5307052180517955E-2</v>
      </c>
      <c r="Y877" s="13">
        <f t="shared" si="1244"/>
        <v>3.3064454632106624E-2</v>
      </c>
      <c r="Z877" s="13">
        <f t="shared" si="1245"/>
        <v>2.5168515059426348E-2</v>
      </c>
      <c r="AA877" s="13">
        <f t="shared" si="1246"/>
        <v>3.9395265597481376E-2</v>
      </c>
      <c r="AB877" s="13">
        <f t="shared" si="1247"/>
        <v>3.0831913361428823E-2</v>
      </c>
      <c r="AC877" s="13">
        <f t="shared" si="1248"/>
        <v>2.2969824242756814E-3</v>
      </c>
      <c r="AD877" s="13">
        <f t="shared" si="1249"/>
        <v>1.2146934847800507E-2</v>
      </c>
      <c r="AE877" s="13">
        <f t="shared" si="1250"/>
        <v>1.7729327195864508E-2</v>
      </c>
      <c r="AF877" s="13">
        <f t="shared" si="1251"/>
        <v>1.2938615657222274E-2</v>
      </c>
      <c r="AG877" s="13">
        <f t="shared" si="1252"/>
        <v>6.2949474722825884E-3</v>
      </c>
      <c r="AH877" s="13">
        <f t="shared" si="1253"/>
        <v>9.1838155903876447E-3</v>
      </c>
      <c r="AI877" s="13">
        <f t="shared" si="1254"/>
        <v>1.4375057627649238E-2</v>
      </c>
      <c r="AJ877" s="13">
        <f t="shared" si="1255"/>
        <v>1.1250350127594096E-2</v>
      </c>
      <c r="AK877" s="13">
        <f t="shared" si="1256"/>
        <v>5.8699070418569456E-3</v>
      </c>
      <c r="AL877" s="13">
        <f t="shared" si="1257"/>
        <v>2.0990832166743124E-4</v>
      </c>
      <c r="AM877" s="13">
        <f t="shared" si="1258"/>
        <v>3.8026218344190976E-3</v>
      </c>
      <c r="AN877" s="13">
        <f t="shared" si="1259"/>
        <v>5.5502007337070985E-3</v>
      </c>
      <c r="AO877" s="13">
        <f t="shared" si="1260"/>
        <v>4.0504590682166356E-3</v>
      </c>
      <c r="AP877" s="13">
        <f t="shared" si="1261"/>
        <v>1.9706456817752257E-3</v>
      </c>
      <c r="AQ877" s="13">
        <f t="shared" si="1262"/>
        <v>7.1907486368128653E-4</v>
      </c>
      <c r="AR877" s="13">
        <f t="shared" si="1263"/>
        <v>2.6808882001692312E-3</v>
      </c>
      <c r="AS877" s="13">
        <f t="shared" si="1264"/>
        <v>4.1962866078292934E-3</v>
      </c>
      <c r="AT877" s="13">
        <f t="shared" si="1265"/>
        <v>3.2841394307185062E-3</v>
      </c>
      <c r="AU877" s="13">
        <f t="shared" si="1266"/>
        <v>1.7135105087557985E-3</v>
      </c>
      <c r="AV877" s="13">
        <f t="shared" si="1267"/>
        <v>6.7052229181105167E-4</v>
      </c>
      <c r="AW877" s="13">
        <f t="shared" si="1268"/>
        <v>1.332107115827434E-5</v>
      </c>
      <c r="AX877" s="13">
        <f t="shared" si="1269"/>
        <v>9.9201520087042138E-4</v>
      </c>
      <c r="AY877" s="13">
        <f t="shared" si="1270"/>
        <v>1.4479177092719519E-3</v>
      </c>
      <c r="AZ877" s="13">
        <f t="shared" si="1271"/>
        <v>1.056670145267855E-3</v>
      </c>
      <c r="BA877" s="13">
        <f t="shared" si="1272"/>
        <v>5.1409542073207982E-4</v>
      </c>
      <c r="BB877" s="13">
        <f t="shared" si="1273"/>
        <v>1.8758983311960959E-4</v>
      </c>
      <c r="BC877" s="13">
        <f t="shared" si="1274"/>
        <v>5.4760177306745028E-5</v>
      </c>
      <c r="BD877" s="13">
        <f t="shared" si="1275"/>
        <v>6.5215826971826705E-4</v>
      </c>
      <c r="BE877" s="13">
        <f t="shared" si="1276"/>
        <v>1.0207971422423127E-3</v>
      </c>
      <c r="BF877" s="13">
        <f t="shared" si="1277"/>
        <v>7.9890638054795269E-4</v>
      </c>
      <c r="BG877" s="13">
        <f t="shared" si="1278"/>
        <v>4.1683202173955185E-4</v>
      </c>
      <c r="BH877" s="13">
        <f t="shared" si="1279"/>
        <v>1.6311260484768393E-4</v>
      </c>
      <c r="BI877" s="13">
        <f t="shared" si="1280"/>
        <v>5.1062721619445371E-5</v>
      </c>
      <c r="BJ877" s="14">
        <f t="shared" si="1281"/>
        <v>0.40121751275715234</v>
      </c>
      <c r="BK877" s="14">
        <f t="shared" si="1282"/>
        <v>0.24293357327947962</v>
      </c>
      <c r="BL877" s="14">
        <f t="shared" si="1283"/>
        <v>0.33014427547467312</v>
      </c>
      <c r="BM877" s="14">
        <f t="shared" si="1284"/>
        <v>0.58037950177912423</v>
      </c>
      <c r="BN877" s="14">
        <f t="shared" si="1285"/>
        <v>0.4176497781534938</v>
      </c>
    </row>
    <row r="878" spans="1:66" x14ac:dyDescent="0.25">
      <c r="A878" t="s">
        <v>357</v>
      </c>
      <c r="B878" t="s">
        <v>330</v>
      </c>
      <c r="C878" t="s">
        <v>336</v>
      </c>
      <c r="D878" s="11">
        <v>44451</v>
      </c>
      <c r="E878" s="10">
        <f>VLOOKUP(A878,home!$A$2:$E$405,3,FALSE)</f>
        <v>1.9167000000000001</v>
      </c>
      <c r="F878" s="10">
        <f>VLOOKUP(B878,home!$B$2:$E$405,3,FALSE)</f>
        <v>0.78259999999999996</v>
      </c>
      <c r="G878" s="10">
        <f>VLOOKUP(C878,away!$B$2:$E$405,4,FALSE)</f>
        <v>1.8261000000000001</v>
      </c>
      <c r="H878" s="10">
        <f>VLOOKUP(A878,away!$A$2:$E$405,3,FALSE)</f>
        <v>1.5417000000000001</v>
      </c>
      <c r="I878" s="10">
        <f>VLOOKUP(C878,away!$B$2:$E$405,3,FALSE)</f>
        <v>0.64859999999999995</v>
      </c>
      <c r="J878" s="10">
        <f>VLOOKUP(B878,home!$B$2:$E$405,4,FALSE)</f>
        <v>1.2972999999999999</v>
      </c>
      <c r="K878" s="12">
        <f t="shared" si="1230"/>
        <v>2.7391672018620001</v>
      </c>
      <c r="L878" s="12">
        <f t="shared" si="1231"/>
        <v>1.2972307501259999</v>
      </c>
      <c r="M878" s="13">
        <f t="shared" si="1232"/>
        <v>1.7660973654751017E-2</v>
      </c>
      <c r="N878" s="13">
        <f t="shared" si="1233"/>
        <v>4.8376359788042847E-2</v>
      </c>
      <c r="O878" s="13">
        <f t="shared" si="1234"/>
        <v>2.2910358102108185E-2</v>
      </c>
      <c r="P878" s="13">
        <f t="shared" si="1235"/>
        <v>6.2755301496208088E-2</v>
      </c>
      <c r="Q878" s="13">
        <f t="shared" si="1236"/>
        <v>6.6255469038441372E-2</v>
      </c>
      <c r="R878" s="13">
        <f t="shared" si="1237"/>
        <v>1.4860010513226538E-2</v>
      </c>
      <c r="S878" s="13">
        <f t="shared" si="1238"/>
        <v>5.5747604051554454E-2</v>
      </c>
      <c r="T878" s="13">
        <f t="shared" si="1239"/>
        <v>8.5948631800687264E-2</v>
      </c>
      <c r="U878" s="13">
        <f t="shared" si="1240"/>
        <v>4.0704053417154641E-2</v>
      </c>
      <c r="V878" s="13">
        <f t="shared" si="1241"/>
        <v>2.2009971240272548E-2</v>
      </c>
      <c r="W878" s="13">
        <f t="shared" si="1242"/>
        <v>6.0494935911360598E-2</v>
      </c>
      <c r="X878" s="13">
        <f t="shared" si="1243"/>
        <v>7.8475891091118605E-2</v>
      </c>
      <c r="Y878" s="13">
        <f t="shared" si="1244"/>
        <v>5.0900669533469028E-2</v>
      </c>
      <c r="Z878" s="13">
        <f t="shared" si="1245"/>
        <v>6.4256208616510352E-3</v>
      </c>
      <c r="AA878" s="13">
        <f t="shared" si="1246"/>
        <v>1.760084991583476E-2</v>
      </c>
      <c r="AB878" s="13">
        <f t="shared" si="1247"/>
        <v>2.4105835407175067E-2</v>
      </c>
      <c r="AC878" s="13">
        <f t="shared" si="1248"/>
        <v>4.8880458408878608E-3</v>
      </c>
      <c r="AD878" s="13">
        <f t="shared" si="1249"/>
        <v>4.1426436081785666E-2</v>
      </c>
      <c r="AE878" s="13">
        <f t="shared" si="1250"/>
        <v>5.3739646753421612E-2</v>
      </c>
      <c r="AF878" s="13">
        <f t="shared" si="1251"/>
        <v>3.4856361134723686E-2</v>
      </c>
      <c r="AG878" s="13">
        <f t="shared" si="1252"/>
        <v>1.5072247833820116E-2</v>
      </c>
      <c r="AH878" s="13">
        <f t="shared" si="1253"/>
        <v>2.0838782425962113E-3</v>
      </c>
      <c r="AI878" s="13">
        <f t="shared" si="1254"/>
        <v>5.7080909347933667E-3</v>
      </c>
      <c r="AJ878" s="13">
        <f t="shared" si="1255"/>
        <v>7.8177077369159E-3</v>
      </c>
      <c r="AK878" s="13">
        <f t="shared" si="1256"/>
        <v>7.1380028755676107E-3</v>
      </c>
      <c r="AL878" s="13">
        <f t="shared" si="1257"/>
        <v>6.947539732945219E-4</v>
      </c>
      <c r="AM878" s="13">
        <f t="shared" si="1258"/>
        <v>2.2694787001051958E-2</v>
      </c>
      <c r="AN878" s="13">
        <f t="shared" si="1259"/>
        <v>2.9440375565324427E-2</v>
      </c>
      <c r="AO878" s="13">
        <f t="shared" si="1260"/>
        <v>1.9095480239298478E-2</v>
      </c>
      <c r="AP878" s="13">
        <f t="shared" si="1261"/>
        <v>8.257081384947124E-3</v>
      </c>
      <c r="AQ878" s="13">
        <f t="shared" si="1262"/>
        <v>2.6778349697115966E-3</v>
      </c>
      <c r="AR878" s="13">
        <f t="shared" si="1263"/>
        <v>5.4065418716286681E-4</v>
      </c>
      <c r="AS878" s="13">
        <f t="shared" si="1264"/>
        <v>1.4809422170258841E-3</v>
      </c>
      <c r="AT878" s="13">
        <f t="shared" si="1265"/>
        <v>2.0282741743650494E-3</v>
      </c>
      <c r="AU878" s="13">
        <f t="shared" si="1266"/>
        <v>1.8519273649348234E-3</v>
      </c>
      <c r="AV878" s="13">
        <f t="shared" si="1267"/>
        <v>1.2681846745650469E-3</v>
      </c>
      <c r="AW878" s="13">
        <f t="shared" si="1268"/>
        <v>6.8574763128547006E-5</v>
      </c>
      <c r="AX878" s="13">
        <f t="shared" si="1269"/>
        <v>1.0360802701087595E-2</v>
      </c>
      <c r="AY878" s="13">
        <f t="shared" si="1270"/>
        <v>1.3440351859839349E-2</v>
      </c>
      <c r="AZ878" s="13">
        <f t="shared" si="1271"/>
        <v>8.7176188625483868E-3</v>
      </c>
      <c r="BA878" s="13">
        <f t="shared" si="1272"/>
        <v>3.7695877521254028E-3</v>
      </c>
      <c r="BB878" s="13">
        <f t="shared" si="1273"/>
        <v>1.2225062868388545E-3</v>
      </c>
      <c r="BC878" s="13">
        <f t="shared" si="1274"/>
        <v>3.1717454950194366E-4</v>
      </c>
      <c r="BD878" s="13">
        <f t="shared" si="1275"/>
        <v>1.1689220612867463E-4</v>
      </c>
      <c r="BE878" s="13">
        <f t="shared" si="1276"/>
        <v>3.2018729718095784E-4</v>
      </c>
      <c r="BF878" s="13">
        <f t="shared" si="1277"/>
        <v>4.3852327144546058E-4</v>
      </c>
      <c r="BG878" s="13">
        <f t="shared" si="1278"/>
        <v>4.0039618746554414E-4</v>
      </c>
      <c r="BH878" s="13">
        <f t="shared" si="1279"/>
        <v>2.7418802611405186E-4</v>
      </c>
      <c r="BI878" s="13">
        <f t="shared" si="1280"/>
        <v>1.5020936965497845E-4</v>
      </c>
      <c r="BJ878" s="14">
        <f t="shared" si="1281"/>
        <v>0.65554025013914619</v>
      </c>
      <c r="BK878" s="14">
        <f t="shared" si="1282"/>
        <v>0.17719700211680783</v>
      </c>
      <c r="BL878" s="14">
        <f t="shared" si="1283"/>
        <v>0.15179916612141564</v>
      </c>
      <c r="BM878" s="14">
        <f t="shared" si="1284"/>
        <v>0.74477178954953172</v>
      </c>
      <c r="BN878" s="14">
        <f t="shared" si="1285"/>
        <v>0.23281847259277805</v>
      </c>
    </row>
    <row r="879" spans="1:66" x14ac:dyDescent="0.25">
      <c r="A879" t="s">
        <v>357</v>
      </c>
      <c r="B879" t="s">
        <v>332</v>
      </c>
      <c r="C879" t="s">
        <v>335</v>
      </c>
      <c r="D879" s="11">
        <v>44451</v>
      </c>
      <c r="E879" s="10">
        <f>VLOOKUP(A879,home!$A$2:$E$405,3,FALSE)</f>
        <v>1.9167000000000001</v>
      </c>
      <c r="F879" s="10">
        <f>VLOOKUP(B879,home!$B$2:$E$405,3,FALSE)</f>
        <v>0.52170000000000005</v>
      </c>
      <c r="G879" s="10">
        <f>VLOOKUP(C879,away!$B$2:$E$405,4,FALSE)</f>
        <v>0.52170000000000005</v>
      </c>
      <c r="H879" s="10">
        <f>VLOOKUP(A879,away!$A$2:$E$405,3,FALSE)</f>
        <v>1.5417000000000001</v>
      </c>
      <c r="I879" s="10">
        <f>VLOOKUP(C879,away!$B$2:$E$405,3,FALSE)</f>
        <v>1.2972999999999999</v>
      </c>
      <c r="J879" s="10">
        <f>VLOOKUP(B879,home!$B$2:$E$405,4,FALSE)</f>
        <v>0.97299999999999998</v>
      </c>
      <c r="K879" s="12">
        <f t="shared" si="1230"/>
        <v>0.52166994486300011</v>
      </c>
      <c r="L879" s="12">
        <f t="shared" si="1231"/>
        <v>1.94604612993</v>
      </c>
      <c r="M879" s="13">
        <f t="shared" si="1232"/>
        <v>8.4778265271824513E-2</v>
      </c>
      <c r="N879" s="13">
        <f t="shared" si="1233"/>
        <v>4.4226272969933478E-2</v>
      </c>
      <c r="O879" s="13">
        <f t="shared" si="1234"/>
        <v>0.16498241503441302</v>
      </c>
      <c r="P879" s="13">
        <f t="shared" si="1235"/>
        <v>8.6066367354366818E-2</v>
      </c>
      <c r="Q879" s="13">
        <f t="shared" si="1236"/>
        <v>1.1535758690860595E-2</v>
      </c>
      <c r="R879" s="13">
        <f t="shared" si="1237"/>
        <v>0.16053169514211227</v>
      </c>
      <c r="S879" s="13">
        <f t="shared" si="1238"/>
        <v>2.1843510143273206E-2</v>
      </c>
      <c r="T879" s="13">
        <f t="shared" si="1239"/>
        <v>2.2449118556155626E-2</v>
      </c>
      <c r="U879" s="13">
        <f t="shared" si="1240"/>
        <v>8.3744560553549632E-2</v>
      </c>
      <c r="V879" s="13">
        <f t="shared" si="1241"/>
        <v>2.4639328413190889E-3</v>
      </c>
      <c r="W879" s="13">
        <f t="shared" si="1242"/>
        <v>2.0059528667380404E-3</v>
      </c>
      <c r="X879" s="13">
        <f t="shared" si="1243"/>
        <v>3.903676813137553E-3</v>
      </c>
      <c r="Y879" s="13">
        <f t="shared" si="1244"/>
        <v>3.7983675773519063E-3</v>
      </c>
      <c r="Z879" s="13">
        <f t="shared" si="1245"/>
        <v>0.10413402802080339</v>
      </c>
      <c r="AA879" s="13">
        <f t="shared" si="1246"/>
        <v>5.4323592655974598E-2</v>
      </c>
      <c r="AB879" s="13">
        <f t="shared" si="1247"/>
        <v>1.4169492792801172E-2</v>
      </c>
      <c r="AC879" s="13">
        <f t="shared" si="1248"/>
        <v>1.5633558051223695E-4</v>
      </c>
      <c r="AD879" s="13">
        <f t="shared" si="1249"/>
        <v>2.6161133034725262E-4</v>
      </c>
      <c r="AE879" s="13">
        <f t="shared" si="1250"/>
        <v>5.0910771696810974E-4</v>
      </c>
      <c r="AF879" s="13">
        <f t="shared" si="1251"/>
        <v>4.9537355116164401E-4</v>
      </c>
      <c r="AG879" s="13">
        <f t="shared" si="1252"/>
        <v>3.2133992736926604E-4</v>
      </c>
      <c r="AH879" s="13">
        <f t="shared" si="1253"/>
        <v>5.0662405555976682E-2</v>
      </c>
      <c r="AI879" s="13">
        <f t="shared" si="1254"/>
        <v>2.64290543130133E-2</v>
      </c>
      <c r="AJ879" s="13">
        <f t="shared" si="1255"/>
        <v>6.8936216531254417E-3</v>
      </c>
      <c r="AK879" s="13">
        <f t="shared" si="1256"/>
        <v>1.1987317425641111E-3</v>
      </c>
      <c r="AL879" s="13">
        <f t="shared" si="1257"/>
        <v>6.3484363402732301E-6</v>
      </c>
      <c r="AM879" s="13">
        <f t="shared" si="1258"/>
        <v>2.7294953655557477E-5</v>
      </c>
      <c r="AN879" s="13">
        <f t="shared" si="1259"/>
        <v>5.3117238928016342E-5</v>
      </c>
      <c r="AO879" s="13">
        <f t="shared" si="1260"/>
        <v>5.1684298624216679E-5</v>
      </c>
      <c r="AP879" s="13">
        <f t="shared" si="1261"/>
        <v>3.3526676438601093E-5</v>
      </c>
      <c r="AQ879" s="13">
        <f t="shared" si="1262"/>
        <v>1.6311114733188753E-5</v>
      </c>
      <c r="AR879" s="13">
        <f t="shared" si="1263"/>
        <v>1.9718275653030495E-2</v>
      </c>
      <c r="AS879" s="13">
        <f t="shared" si="1264"/>
        <v>1.0286431772709853E-2</v>
      </c>
      <c r="AT879" s="13">
        <f t="shared" si="1265"/>
        <v>2.6830611478532809E-3</v>
      </c>
      <c r="AU879" s="13">
        <f t="shared" si="1266"/>
        <v>4.665574536882263E-4</v>
      </c>
      <c r="AV879" s="13">
        <f t="shared" si="1267"/>
        <v>6.0847250285239679E-5</v>
      </c>
      <c r="AW879" s="13">
        <f t="shared" si="1268"/>
        <v>1.7902480745110253E-7</v>
      </c>
      <c r="AX879" s="13">
        <f t="shared" si="1269"/>
        <v>2.3731594947554681E-6</v>
      </c>
      <c r="AY879" s="13">
        <f t="shared" si="1270"/>
        <v>4.6182778504755127E-6</v>
      </c>
      <c r="AZ879" s="13">
        <f t="shared" si="1271"/>
        <v>4.4936908689296561E-6</v>
      </c>
      <c r="BA879" s="13">
        <f t="shared" si="1272"/>
        <v>2.9149765748607786E-6</v>
      </c>
      <c r="BB879" s="13">
        <f t="shared" si="1273"/>
        <v>1.4181697205861071E-6</v>
      </c>
      <c r="BC879" s="13">
        <f t="shared" si="1274"/>
        <v>5.5196473926610023E-7</v>
      </c>
      <c r="BD879" s="13">
        <f t="shared" si="1275"/>
        <v>6.3954456705788186E-3</v>
      </c>
      <c r="BE879" s="13">
        <f t="shared" si="1276"/>
        <v>3.3363117903451645E-3</v>
      </c>
      <c r="BF879" s="13">
        <f t="shared" si="1277"/>
        <v>8.7022679385756951E-4</v>
      </c>
      <c r="BG879" s="13">
        <f t="shared" si="1278"/>
        <v>1.5132372118999458E-4</v>
      </c>
      <c r="BH879" s="13">
        <f t="shared" si="1279"/>
        <v>1.9735259322412116E-5</v>
      </c>
      <c r="BI879" s="13">
        <f t="shared" si="1280"/>
        <v>2.0590583285159476E-6</v>
      </c>
      <c r="BJ879" s="14">
        <f t="shared" si="1281"/>
        <v>8.9704884521651915E-2</v>
      </c>
      <c r="BK879" s="14">
        <f t="shared" si="1282"/>
        <v>0.19531937790548662</v>
      </c>
      <c r="BL879" s="14">
        <f t="shared" si="1283"/>
        <v>0.60692584501471991</v>
      </c>
      <c r="BM879" s="14">
        <f t="shared" si="1284"/>
        <v>0.44395892174610802</v>
      </c>
      <c r="BN879" s="14">
        <f t="shared" si="1285"/>
        <v>0.55212077446351071</v>
      </c>
    </row>
    <row r="880" spans="1:66" x14ac:dyDescent="0.25">
      <c r="A880" t="s">
        <v>290</v>
      </c>
      <c r="B880" t="s">
        <v>306</v>
      </c>
      <c r="C880" t="s">
        <v>307</v>
      </c>
      <c r="D880" s="11">
        <v>44451</v>
      </c>
      <c r="E880" s="10">
        <f>VLOOKUP(A880,home!$A$2:$E$405,3,FALSE)</f>
        <v>1.5758000000000001</v>
      </c>
      <c r="F880" s="10">
        <f>VLOOKUP(B880,home!$B$2:$E$405,3,FALSE)</f>
        <v>1.3269</v>
      </c>
      <c r="G880" s="10">
        <f>VLOOKUP(C880,away!$B$2:$E$405,4,FALSE)</f>
        <v>0.88839999999999997</v>
      </c>
      <c r="H880" s="10">
        <f>VLOOKUP(A880,away!$A$2:$E$405,3,FALSE)</f>
        <v>1.1246</v>
      </c>
      <c r="I880" s="10">
        <f>VLOOKUP(C880,away!$B$2:$E$405,3,FALSE)</f>
        <v>0.97809999999999997</v>
      </c>
      <c r="J880" s="10">
        <f>VLOOKUP(B880,home!$B$2:$E$405,4,FALSE)</f>
        <v>0.97</v>
      </c>
      <c r="K880" s="12">
        <f t="shared" si="1230"/>
        <v>1.8575813413679998</v>
      </c>
      <c r="L880" s="12">
        <f t="shared" si="1231"/>
        <v>1.0669721221999999</v>
      </c>
      <c r="M880" s="13">
        <f t="shared" si="1232"/>
        <v>5.3688660503807537E-2</v>
      </c>
      <c r="N880" s="13">
        <f t="shared" si="1233"/>
        <v>9.9731053994913957E-2</v>
      </c>
      <c r="O880" s="13">
        <f t="shared" si="1234"/>
        <v>5.7284304035822839E-2</v>
      </c>
      <c r="P880" s="13">
        <f t="shared" si="1235"/>
        <v>0.1064102543301961</v>
      </c>
      <c r="Q880" s="13">
        <f t="shared" si="1236"/>
        <v>9.2629272527958342E-2</v>
      </c>
      <c r="R880" s="13">
        <f t="shared" si="1237"/>
        <v>3.0560377722925958E-2</v>
      </c>
      <c r="S880" s="13">
        <f t="shared" si="1238"/>
        <v>5.2725948647079759E-2</v>
      </c>
      <c r="T880" s="13">
        <f t="shared" si="1239"/>
        <v>9.8832851486997858E-2</v>
      </c>
      <c r="U880" s="13">
        <f t="shared" si="1240"/>
        <v>5.6768387443265539E-2</v>
      </c>
      <c r="V880" s="13">
        <f t="shared" si="1241"/>
        <v>1.1611352384258171E-2</v>
      </c>
      <c r="W880" s="13">
        <f t="shared" si="1242"/>
        <v>5.7355469437475624E-2</v>
      </c>
      <c r="X880" s="13">
        <f t="shared" si="1243"/>
        <v>6.1196686945480597E-2</v>
      </c>
      <c r="Y880" s="13">
        <f t="shared" si="1244"/>
        <v>3.2647579470914234E-2</v>
      </c>
      <c r="Z880" s="13">
        <f t="shared" si="1245"/>
        <v>1.0869023691421306E-2</v>
      </c>
      <c r="AA880" s="13">
        <f t="shared" si="1246"/>
        <v>2.0190095608070956E-2</v>
      </c>
      <c r="AB880" s="13">
        <f t="shared" si="1247"/>
        <v>1.8752372440994307E-2</v>
      </c>
      <c r="AC880" s="13">
        <f t="shared" si="1248"/>
        <v>1.4383472095550983E-3</v>
      </c>
      <c r="AD880" s="13">
        <f t="shared" si="1249"/>
        <v>2.6635612463114338E-2</v>
      </c>
      <c r="AE880" s="13">
        <f t="shared" si="1250"/>
        <v>2.8419455955865869E-2</v>
      </c>
      <c r="AF880" s="13">
        <f t="shared" si="1251"/>
        <v>1.5161383616499817E-2</v>
      </c>
      <c r="AG880" s="13">
        <f t="shared" si="1252"/>
        <v>5.3922578842617074E-3</v>
      </c>
      <c r="AH880" s="13">
        <f t="shared" si="1253"/>
        <v>2.8992363185694659E-3</v>
      </c>
      <c r="AI880" s="13">
        <f t="shared" si="1254"/>
        <v>5.3855672895910898E-3</v>
      </c>
      <c r="AJ880" s="13">
        <f t="shared" si="1255"/>
        <v>5.0020646549131199E-3</v>
      </c>
      <c r="AK880" s="13">
        <f t="shared" si="1256"/>
        <v>3.0972473237609916E-3</v>
      </c>
      <c r="AL880" s="13">
        <f t="shared" si="1257"/>
        <v>1.1403144794274126E-4</v>
      </c>
      <c r="AM880" s="13">
        <f t="shared" si="1258"/>
        <v>9.895563345478026E-3</v>
      </c>
      <c r="AN880" s="13">
        <f t="shared" si="1259"/>
        <v>1.055829022308922E-2</v>
      </c>
      <c r="AO880" s="13">
        <f t="shared" si="1260"/>
        <v>5.632700663066508E-3</v>
      </c>
      <c r="AP880" s="13">
        <f t="shared" si="1261"/>
        <v>2.0033115267298063E-3</v>
      </c>
      <c r="AQ880" s="13">
        <f t="shared" si="1262"/>
        <v>5.3436938777565569E-4</v>
      </c>
      <c r="AR880" s="13">
        <f t="shared" si="1263"/>
        <v>6.1868086551667583E-4</v>
      </c>
      <c r="AS880" s="13">
        <f t="shared" si="1264"/>
        <v>1.1492500320451817E-3</v>
      </c>
      <c r="AT880" s="13">
        <f t="shared" si="1265"/>
        <v>1.0674127080468527E-3</v>
      </c>
      <c r="AU880" s="13">
        <f t="shared" si="1266"/>
        <v>6.6093531000230733E-4</v>
      </c>
      <c r="AV880" s="13">
        <f t="shared" si="1267"/>
        <v>3.0693527492789034E-4</v>
      </c>
      <c r="AW880" s="13">
        <f t="shared" si="1268"/>
        <v>6.2780251419131755E-6</v>
      </c>
      <c r="AX880" s="13">
        <f t="shared" si="1269"/>
        <v>3.0636356388141794E-3</v>
      </c>
      <c r="AY880" s="13">
        <f t="shared" si="1270"/>
        <v>3.2688138191931172E-3</v>
      </c>
      <c r="AZ880" s="13">
        <f t="shared" si="1271"/>
        <v>1.7438666088705835E-3</v>
      </c>
      <c r="BA880" s="13">
        <f t="shared" si="1272"/>
        <v>6.2021901883345463E-4</v>
      </c>
      <c r="BB880" s="13">
        <f t="shared" si="1273"/>
        <v>1.6543910068838314E-4</v>
      </c>
      <c r="BC880" s="13">
        <f t="shared" si="1274"/>
        <v>3.5303781671268739E-5</v>
      </c>
      <c r="BD880" s="13">
        <f t="shared" si="1275"/>
        <v>1.1001920600747668E-4</v>
      </c>
      <c r="BE880" s="13">
        <f t="shared" si="1276"/>
        <v>2.0436962427161081E-4</v>
      </c>
      <c r="BF880" s="13">
        <f t="shared" si="1277"/>
        <v>1.8981660039466648E-4</v>
      </c>
      <c r="BG880" s="13">
        <f t="shared" si="1278"/>
        <v>1.1753325839167939E-4</v>
      </c>
      <c r="BH880" s="13">
        <f t="shared" si="1279"/>
        <v>5.4581896944641909E-5</v>
      </c>
      <c r="BI880" s="13">
        <f t="shared" si="1280"/>
        <v>2.0278062668167566E-5</v>
      </c>
      <c r="BJ880" s="14">
        <f t="shared" si="1281"/>
        <v>0.55552313689769239</v>
      </c>
      <c r="BK880" s="14">
        <f t="shared" si="1282"/>
        <v>0.22925740834203251</v>
      </c>
      <c r="BL880" s="14">
        <f t="shared" si="1283"/>
        <v>0.20443946567713142</v>
      </c>
      <c r="BM880" s="14">
        <f t="shared" si="1284"/>
        <v>0.55652257569860175</v>
      </c>
      <c r="BN880" s="14">
        <f t="shared" si="1285"/>
        <v>0.44030392311562477</v>
      </c>
    </row>
    <row r="881" spans="1:66" x14ac:dyDescent="0.25">
      <c r="A881" t="s">
        <v>290</v>
      </c>
      <c r="B881" t="s">
        <v>308</v>
      </c>
      <c r="C881" t="s">
        <v>297</v>
      </c>
      <c r="D881" s="11">
        <v>44451</v>
      </c>
      <c r="E881" s="10">
        <f>VLOOKUP(A881,home!$A$2:$E$405,3,FALSE)</f>
        <v>1.5758000000000001</v>
      </c>
      <c r="F881" s="10">
        <f>VLOOKUP(B881,home!$B$2:$E$405,3,FALSE)</f>
        <v>0.82499999999999996</v>
      </c>
      <c r="G881" s="10">
        <f>VLOOKUP(C881,away!$B$2:$E$405,4,FALSE)</f>
        <v>1.2692000000000001</v>
      </c>
      <c r="H881" s="10">
        <f>VLOOKUP(A881,away!$A$2:$E$405,3,FALSE)</f>
        <v>1.1246</v>
      </c>
      <c r="I881" s="10">
        <f>VLOOKUP(C881,away!$B$2:$E$405,3,FALSE)</f>
        <v>1.2597</v>
      </c>
      <c r="J881" s="10">
        <f>VLOOKUP(B881,home!$B$2:$E$405,4,FALSE)</f>
        <v>0.71140000000000003</v>
      </c>
      <c r="K881" s="12">
        <f t="shared" si="1230"/>
        <v>1.6500044220000003</v>
      </c>
      <c r="L881" s="12">
        <f t="shared" si="1231"/>
        <v>1.0078109422680002</v>
      </c>
      <c r="M881" s="13">
        <f t="shared" si="1232"/>
        <v>7.0101200169492645E-2</v>
      </c>
      <c r="N881" s="13">
        <f t="shared" si="1233"/>
        <v>0.11566729026717001</v>
      </c>
      <c r="O881" s="13">
        <f t="shared" si="1234"/>
        <v>7.0648756596934065E-2</v>
      </c>
      <c r="P881" s="13">
        <f t="shared" si="1235"/>
        <v>0.1165707607937429</v>
      </c>
      <c r="Q881" s="13">
        <f t="shared" si="1236"/>
        <v>9.5425770210794084E-2</v>
      </c>
      <c r="R881" s="13">
        <f t="shared" si="1237"/>
        <v>3.5600294978009345E-2</v>
      </c>
      <c r="S881" s="13">
        <f t="shared" si="1238"/>
        <v>4.8461161289595565E-2</v>
      </c>
      <c r="T881" s="13">
        <f t="shared" si="1239"/>
        <v>9.6171135392790055E-2</v>
      </c>
      <c r="U881" s="13">
        <f t="shared" si="1240"/>
        <v>5.8740644138219819E-2</v>
      </c>
      <c r="V881" s="13">
        <f t="shared" si="1241"/>
        <v>8.9539669107229665E-3</v>
      </c>
      <c r="W881" s="13">
        <f t="shared" si="1242"/>
        <v>5.2484314273522036E-2</v>
      </c>
      <c r="X881" s="13">
        <f t="shared" si="1243"/>
        <v>5.2894266222288093E-2</v>
      </c>
      <c r="Y881" s="13">
        <f t="shared" si="1244"/>
        <v>2.66537101410293E-2</v>
      </c>
      <c r="Z881" s="13">
        <f t="shared" si="1245"/>
        <v>1.1959455608935457E-2</v>
      </c>
      <c r="AA881" s="13">
        <f t="shared" si="1246"/>
        <v>1.9733154639456206E-2</v>
      </c>
      <c r="AB881" s="13">
        <f t="shared" si="1247"/>
        <v>1.6279896207556287E-2</v>
      </c>
      <c r="AC881" s="13">
        <f t="shared" si="1248"/>
        <v>9.3059278263185792E-4</v>
      </c>
      <c r="AD881" s="13">
        <f t="shared" si="1249"/>
        <v>2.1649837659237281E-2</v>
      </c>
      <c r="AE881" s="13">
        <f t="shared" si="1250"/>
        <v>2.1818943291305157E-2</v>
      </c>
      <c r="AF881" s="13">
        <f t="shared" si="1251"/>
        <v>1.0994684898851153E-2</v>
      </c>
      <c r="AG881" s="13">
        <f t="shared" si="1252"/>
        <v>3.6935212492836453E-3</v>
      </c>
      <c r="AH881" s="13">
        <f t="shared" si="1253"/>
        <v>3.0132175565633903E-3</v>
      </c>
      <c r="AI881" s="13">
        <f t="shared" si="1254"/>
        <v>4.9718222927776293E-3</v>
      </c>
      <c r="AJ881" s="13">
        <f t="shared" si="1255"/>
        <v>4.1017643842406358E-3</v>
      </c>
      <c r="AK881" s="13">
        <f t="shared" si="1256"/>
        <v>2.2559764573330519E-3</v>
      </c>
      <c r="AL881" s="13">
        <f t="shared" si="1257"/>
        <v>6.1899030771670732E-5</v>
      </c>
      <c r="AM881" s="13">
        <f t="shared" si="1258"/>
        <v>7.1444655746647264E-3</v>
      </c>
      <c r="AN881" s="13">
        <f t="shared" si="1259"/>
        <v>7.2002705828041469E-3</v>
      </c>
      <c r="AO881" s="13">
        <f t="shared" si="1260"/>
        <v>3.6282557403202039E-3</v>
      </c>
      <c r="AP881" s="13">
        <f t="shared" si="1261"/>
        <v>1.2188652788137956E-3</v>
      </c>
      <c r="AQ881" s="13">
        <f t="shared" si="1262"/>
        <v>3.0709644128476998E-4</v>
      </c>
      <c r="AR881" s="13">
        <f t="shared" si="1263"/>
        <v>6.0735072498772631E-4</v>
      </c>
      <c r="AS881" s="13">
        <f t="shared" si="1264"/>
        <v>1.0021313819346543E-3</v>
      </c>
      <c r="AT881" s="13">
        <f t="shared" si="1265"/>
        <v>8.2676060580857578E-4</v>
      </c>
      <c r="AU881" s="13">
        <f t="shared" si="1266"/>
        <v>4.5471955183984961E-4</v>
      </c>
      <c r="AV881" s="13">
        <f t="shared" si="1267"/>
        <v>1.8757231782640262E-4</v>
      </c>
      <c r="AW881" s="13">
        <f t="shared" si="1268"/>
        <v>2.8592065201621365E-6</v>
      </c>
      <c r="AX881" s="13">
        <f t="shared" si="1269"/>
        <v>1.9647332985039288E-3</v>
      </c>
      <c r="AY881" s="13">
        <f t="shared" si="1270"/>
        <v>1.9800797168705603E-3</v>
      </c>
      <c r="AZ881" s="13">
        <f t="shared" si="1271"/>
        <v>9.977730026125369E-4</v>
      </c>
      <c r="BA881" s="13">
        <f t="shared" si="1272"/>
        <v>3.3518884997750433E-4</v>
      </c>
      <c r="BB881" s="13">
        <f t="shared" si="1273"/>
        <v>8.4451747683388992E-5</v>
      </c>
      <c r="BC881" s="13">
        <f t="shared" si="1274"/>
        <v>1.7022279081795133E-5</v>
      </c>
      <c r="BD881" s="13">
        <f t="shared" si="1275"/>
        <v>1.0201578440617224E-4</v>
      </c>
      <c r="BE881" s="13">
        <f t="shared" si="1276"/>
        <v>1.6832649538398283E-4</v>
      </c>
      <c r="BF881" s="13">
        <f t="shared" si="1277"/>
        <v>1.3886973086166721E-4</v>
      </c>
      <c r="BG881" s="13">
        <f t="shared" si="1278"/>
        <v>7.6378556667900245E-5</v>
      </c>
      <c r="BH881" s="13">
        <f t="shared" si="1279"/>
        <v>3.1506239062003266E-5</v>
      </c>
      <c r="BI881" s="13">
        <f t="shared" si="1280"/>
        <v>1.03970867545789E-5</v>
      </c>
      <c r="BJ881" s="14">
        <f t="shared" si="1281"/>
        <v>0.52233167611888809</v>
      </c>
      <c r="BK881" s="14">
        <f t="shared" si="1282"/>
        <v>0.24705966069382818</v>
      </c>
      <c r="BL881" s="14">
        <f t="shared" si="1283"/>
        <v>0.21895155572662395</v>
      </c>
      <c r="BM881" s="14">
        <f t="shared" si="1284"/>
        <v>0.49431105462178249</v>
      </c>
      <c r="BN881" s="14">
        <f t="shared" si="1285"/>
        <v>0.50401407301614298</v>
      </c>
    </row>
    <row r="882" spans="1:66" x14ac:dyDescent="0.25">
      <c r="A882" t="s">
        <v>290</v>
      </c>
      <c r="B882" t="s">
        <v>294</v>
      </c>
      <c r="C882" t="s">
        <v>305</v>
      </c>
      <c r="D882" s="11">
        <v>44451</v>
      </c>
      <c r="E882" s="10">
        <f>VLOOKUP(A882,home!$A$2:$E$405,3,FALSE)</f>
        <v>1.5758000000000001</v>
      </c>
      <c r="F882" s="10">
        <f>VLOOKUP(B882,home!$B$2:$E$405,3,FALSE)</f>
        <v>1.2692000000000001</v>
      </c>
      <c r="G882" s="10">
        <f>VLOOKUP(C882,away!$B$2:$E$405,4,FALSE)</f>
        <v>0.55530000000000002</v>
      </c>
      <c r="H882" s="10">
        <f>VLOOKUP(A882,away!$A$2:$E$405,3,FALSE)</f>
        <v>1.1246</v>
      </c>
      <c r="I882" s="10">
        <f>VLOOKUP(C882,away!$B$2:$E$405,3,FALSE)</f>
        <v>0.66690000000000005</v>
      </c>
      <c r="J882" s="10">
        <f>VLOOKUP(B882,home!$B$2:$E$405,4,FALSE)</f>
        <v>1.1559999999999999</v>
      </c>
      <c r="K882" s="12">
        <f t="shared" si="1230"/>
        <v>1.1106029764080001</v>
      </c>
      <c r="L882" s="12">
        <f t="shared" si="1231"/>
        <v>0.8669950754400001</v>
      </c>
      <c r="M882" s="13">
        <f t="shared" si="1232"/>
        <v>0.13840127106459527</v>
      </c>
      <c r="N882" s="13">
        <f t="shared" si="1233"/>
        <v>0.15370886358298991</v>
      </c>
      <c r="O882" s="13">
        <f t="shared" si="1234"/>
        <v>0.11999322044764067</v>
      </c>
      <c r="P882" s="13">
        <f t="shared" si="1235"/>
        <v>0.133264827777931</v>
      </c>
      <c r="Q882" s="13">
        <f t="shared" si="1236"/>
        <v>8.5354760697779905E-2</v>
      </c>
      <c r="R882" s="13">
        <f t="shared" si="1237"/>
        <v>5.2016765607145375E-2</v>
      </c>
      <c r="S882" s="13">
        <f t="shared" si="1238"/>
        <v>3.2079752927978544E-2</v>
      </c>
      <c r="T882" s="13">
        <f t="shared" si="1239"/>
        <v>7.4002157190334858E-2</v>
      </c>
      <c r="U882" s="13">
        <f t="shared" si="1240"/>
        <v>5.7769974706412944E-2</v>
      </c>
      <c r="V882" s="13">
        <f t="shared" si="1241"/>
        <v>3.4321318938291693E-3</v>
      </c>
      <c r="W882" s="13">
        <f t="shared" si="1242"/>
        <v>3.1598417093848995E-2</v>
      </c>
      <c r="X882" s="13">
        <f t="shared" si="1243"/>
        <v>2.7395672012066195E-2</v>
      </c>
      <c r="Y882" s="13">
        <f t="shared" si="1244"/>
        <v>1.1875956361415413E-2</v>
      </c>
      <c r="Z882" s="13">
        <f t="shared" si="1245"/>
        <v>1.503275987390394E-2</v>
      </c>
      <c r="AA882" s="13">
        <f t="shared" si="1246"/>
        <v>1.6695427859584468E-2</v>
      </c>
      <c r="AB882" s="13">
        <f t="shared" si="1247"/>
        <v>9.2709959366297778E-3</v>
      </c>
      <c r="AC882" s="13">
        <f t="shared" si="1248"/>
        <v>2.0654726570792161E-4</v>
      </c>
      <c r="AD882" s="13">
        <f t="shared" si="1249"/>
        <v>8.7733240185525353E-3</v>
      </c>
      <c r="AE882" s="13">
        <f t="shared" si="1250"/>
        <v>7.6064287193245202E-3</v>
      </c>
      <c r="AF882" s="13">
        <f t="shared" si="1251"/>
        <v>3.2973681206698718E-3</v>
      </c>
      <c r="AG882" s="13">
        <f t="shared" si="1252"/>
        <v>9.5293397417787595E-4</v>
      </c>
      <c r="AH882" s="13">
        <f t="shared" si="1253"/>
        <v>3.2583321952366876E-3</v>
      </c>
      <c r="AI882" s="13">
        <f t="shared" si="1254"/>
        <v>3.6187134341558779E-3</v>
      </c>
      <c r="AJ882" s="13">
        <f t="shared" si="1255"/>
        <v>2.0094769553705666E-3</v>
      </c>
      <c r="AK882" s="13">
        <f t="shared" si="1256"/>
        <v>7.4391036255261258E-4</v>
      </c>
      <c r="AL882" s="13">
        <f t="shared" si="1257"/>
        <v>7.9552696534764948E-6</v>
      </c>
      <c r="AM882" s="13">
        <f t="shared" si="1258"/>
        <v>1.9487359535992476E-3</v>
      </c>
      <c r="AN882" s="13">
        <f t="shared" si="1259"/>
        <v>1.6895444751034202E-3</v>
      </c>
      <c r="AO882" s="13">
        <f t="shared" si="1260"/>
        <v>7.3241336982576236E-4</v>
      </c>
      <c r="AP882" s="13">
        <f t="shared" si="1261"/>
        <v>2.1166626160845056E-4</v>
      </c>
      <c r="AQ882" s="13">
        <f t="shared" si="1262"/>
        <v>4.5878401612830344E-5</v>
      </c>
      <c r="AR882" s="13">
        <f t="shared" si="1263"/>
        <v>5.6499159348356279E-4</v>
      </c>
      <c r="AS882" s="13">
        <f t="shared" si="1264"/>
        <v>6.2748134536834356E-4</v>
      </c>
      <c r="AT882" s="13">
        <f t="shared" si="1265"/>
        <v>3.4844132490328928E-4</v>
      </c>
      <c r="AU882" s="13">
        <f t="shared" si="1266"/>
        <v>1.2899332418038007E-4</v>
      </c>
      <c r="AV882" s="13">
        <f t="shared" si="1267"/>
        <v>3.5815092442873054E-5</v>
      </c>
      <c r="AW882" s="13">
        <f t="shared" si="1268"/>
        <v>2.1277856131721487E-7</v>
      </c>
      <c r="AX882" s="13">
        <f t="shared" si="1269"/>
        <v>3.6071199171676735E-4</v>
      </c>
      <c r="AY882" s="13">
        <f t="shared" si="1270"/>
        <v>3.1273552047059145E-4</v>
      </c>
      <c r="AZ882" s="13">
        <f t="shared" si="1271"/>
        <v>1.3557007808158401E-4</v>
      </c>
      <c r="BA882" s="13">
        <f t="shared" si="1272"/>
        <v>3.9179530024583222E-5</v>
      </c>
      <c r="BB882" s="13">
        <f t="shared" si="1273"/>
        <v>8.4921148973418181E-6</v>
      </c>
      <c r="BC882" s="13">
        <f t="shared" si="1274"/>
        <v>1.472524359213204E-6</v>
      </c>
      <c r="BD882" s="13">
        <f t="shared" si="1275"/>
        <v>8.1640821535874523E-5</v>
      </c>
      <c r="BE882" s="13">
        <f t="shared" si="1276"/>
        <v>9.0670539394136599E-5</v>
      </c>
      <c r="BF882" s="13">
        <f t="shared" si="1277"/>
        <v>5.0349485461823466E-5</v>
      </c>
      <c r="BG882" s="13">
        <f t="shared" si="1278"/>
        <v>1.8639429471504159E-5</v>
      </c>
      <c r="BH882" s="13">
        <f t="shared" si="1279"/>
        <v>5.1752514623998823E-6</v>
      </c>
      <c r="BI882" s="13">
        <f t="shared" si="1280"/>
        <v>1.1495299355602323E-6</v>
      </c>
      <c r="BJ882" s="14">
        <f t="shared" si="1281"/>
        <v>0.41005228199245997</v>
      </c>
      <c r="BK882" s="14">
        <f t="shared" si="1282"/>
        <v>0.3077052217201659</v>
      </c>
      <c r="BL882" s="14">
        <f t="shared" si="1283"/>
        <v>0.2673301652423688</v>
      </c>
      <c r="BM882" s="14">
        <f t="shared" si="1284"/>
        <v>0.3170681969089072</v>
      </c>
      <c r="BN882" s="14">
        <f t="shared" si="1285"/>
        <v>0.68273970917808213</v>
      </c>
    </row>
    <row r="883" spans="1:66" x14ac:dyDescent="0.25">
      <c r="A883" t="s">
        <v>290</v>
      </c>
      <c r="B883" t="s">
        <v>298</v>
      </c>
      <c r="C883" t="s">
        <v>316</v>
      </c>
      <c r="D883" s="11">
        <v>44451</v>
      </c>
      <c r="E883" s="10">
        <f>VLOOKUP(A883,home!$A$2:$E$405,3,FALSE)</f>
        <v>1.5758000000000001</v>
      </c>
      <c r="F883" s="10">
        <f>VLOOKUP(B883,home!$B$2:$E$405,3,FALSE)</f>
        <v>0.42309999999999998</v>
      </c>
      <c r="G883" s="10">
        <f>VLOOKUP(C883,away!$B$2:$E$405,4,FALSE)</f>
        <v>1.6109</v>
      </c>
      <c r="H883" s="10">
        <f>VLOOKUP(A883,away!$A$2:$E$405,3,FALSE)</f>
        <v>1.1246</v>
      </c>
      <c r="I883" s="10">
        <f>VLOOKUP(C883,away!$B$2:$E$405,3,FALSE)</f>
        <v>0.95760000000000001</v>
      </c>
      <c r="J883" s="10">
        <f>VLOOKUP(B883,home!$B$2:$E$405,4,FALSE)</f>
        <v>1.0868</v>
      </c>
      <c r="K883" s="12">
        <f t="shared" si="1230"/>
        <v>1.0740208266819999</v>
      </c>
      <c r="L883" s="12">
        <f t="shared" si="1231"/>
        <v>1.1703933521280001</v>
      </c>
      <c r="M883" s="13">
        <f t="shared" si="1232"/>
        <v>0.10598961315129984</v>
      </c>
      <c r="N883" s="13">
        <f t="shared" si="1233"/>
        <v>0.11383505193646441</v>
      </c>
      <c r="O883" s="13">
        <f t="shared" si="1234"/>
        <v>0.12404953862689978</v>
      </c>
      <c r="P883" s="13">
        <f t="shared" si="1235"/>
        <v>0.13323178802558355</v>
      </c>
      <c r="Q883" s="13">
        <f t="shared" si="1236"/>
        <v>6.1130608293094947E-2</v>
      </c>
      <c r="R883" s="13">
        <f t="shared" si="1237"/>
        <v>7.2593377671734544E-2</v>
      </c>
      <c r="S883" s="13">
        <f t="shared" si="1238"/>
        <v>4.1868983225636827E-2</v>
      </c>
      <c r="T883" s="13">
        <f t="shared" si="1239"/>
        <v>7.154685755777912E-2</v>
      </c>
      <c r="U883" s="13">
        <f t="shared" si="1240"/>
        <v>7.796679949863497E-2</v>
      </c>
      <c r="V883" s="13">
        <f t="shared" si="1241"/>
        <v>5.8478261659698719E-3</v>
      </c>
      <c r="W883" s="13">
        <f t="shared" si="1242"/>
        <v>2.1885182151507792E-2</v>
      </c>
      <c r="X883" s="13">
        <f t="shared" si="1243"/>
        <v>2.5614271700235083E-2</v>
      </c>
      <c r="Y883" s="13">
        <f t="shared" si="1244"/>
        <v>1.4989386658777757E-2</v>
      </c>
      <c r="Z883" s="13">
        <f t="shared" si="1245"/>
        <v>2.8320935545171764E-2</v>
      </c>
      <c r="AA883" s="13">
        <f t="shared" si="1246"/>
        <v>3.0417274606633009E-2</v>
      </c>
      <c r="AB883" s="13">
        <f t="shared" si="1247"/>
        <v>1.6334393209214693E-2</v>
      </c>
      <c r="AC883" s="13">
        <f t="shared" si="1248"/>
        <v>4.594296512826524E-4</v>
      </c>
      <c r="AD883" s="13">
        <f t="shared" si="1249"/>
        <v>5.876285356612135E-3</v>
      </c>
      <c r="AE883" s="13">
        <f t="shared" si="1250"/>
        <v>6.8775653165859566E-3</v>
      </c>
      <c r="AF883" s="13">
        <f t="shared" si="1251"/>
        <v>4.0247283626791549E-3</v>
      </c>
      <c r="AG883" s="13">
        <f t="shared" si="1252"/>
        <v>1.5701717732668973E-3</v>
      </c>
      <c r="AH883" s="13">
        <f t="shared" si="1253"/>
        <v>8.2866586720286503E-3</v>
      </c>
      <c r="AI883" s="13">
        <f t="shared" si="1254"/>
        <v>8.900043997363773E-3</v>
      </c>
      <c r="AJ883" s="13">
        <f t="shared" si="1255"/>
        <v>4.779416305777405E-3</v>
      </c>
      <c r="AK883" s="13">
        <f t="shared" si="1256"/>
        <v>1.7110642172628269E-3</v>
      </c>
      <c r="AL883" s="13">
        <f t="shared" si="1257"/>
        <v>2.3100616029225497E-5</v>
      </c>
      <c r="AM883" s="13">
        <f t="shared" si="1258"/>
        <v>1.2622505713055798E-3</v>
      </c>
      <c r="AN883" s="13">
        <f t="shared" si="1259"/>
        <v>1.4773296773758207E-3</v>
      </c>
      <c r="AO883" s="13">
        <f t="shared" si="1260"/>
        <v>8.6452841665103208E-4</v>
      </c>
      <c r="AP883" s="13">
        <f t="shared" si="1261"/>
        <v>3.3727943719137117E-4</v>
      </c>
      <c r="AQ883" s="13">
        <f t="shared" si="1262"/>
        <v>9.8687402774563511E-5</v>
      </c>
      <c r="AR883" s="13">
        <f t="shared" si="1263"/>
        <v>1.9397300442192348E-3</v>
      </c>
      <c r="AS883" s="13">
        <f t="shared" si="1264"/>
        <v>2.0833104656322542E-3</v>
      </c>
      <c r="AT883" s="13">
        <f t="shared" si="1265"/>
        <v>1.1187594142668079E-3</v>
      </c>
      <c r="AU883" s="13">
        <f t="shared" si="1266"/>
        <v>4.0052363698970254E-4</v>
      </c>
      <c r="AV883" s="13">
        <f t="shared" si="1267"/>
        <v>1.0754268192634034E-4</v>
      </c>
      <c r="AW883" s="13">
        <f t="shared" si="1268"/>
        <v>8.0661372965352972E-7</v>
      </c>
      <c r="AX883" s="13">
        <f t="shared" si="1269"/>
        <v>2.2594723367890752E-4</v>
      </c>
      <c r="AY883" s="13">
        <f t="shared" si="1270"/>
        <v>2.644471402295051E-4</v>
      </c>
      <c r="AZ883" s="13">
        <f t="shared" si="1271"/>
        <v>1.5475358745693695E-4</v>
      </c>
      <c r="BA883" s="13">
        <f t="shared" si="1272"/>
        <v>6.0374189992519332E-5</v>
      </c>
      <c r="BB883" s="13">
        <f t="shared" si="1273"/>
        <v>1.7665387651839361E-5</v>
      </c>
      <c r="BC883" s="13">
        <f t="shared" si="1274"/>
        <v>4.1350904540953699E-6</v>
      </c>
      <c r="BD883" s="13">
        <f t="shared" si="1275"/>
        <v>3.7837452477952437E-4</v>
      </c>
      <c r="BE883" s="13">
        <f t="shared" si="1276"/>
        <v>4.0638211989911353E-4</v>
      </c>
      <c r="BF883" s="13">
        <f t="shared" si="1277"/>
        <v>2.1823143018141476E-4</v>
      </c>
      <c r="BG883" s="13">
        <f t="shared" si="1278"/>
        <v>7.8128367017146107E-5</v>
      </c>
      <c r="BH883" s="13">
        <f t="shared" si="1279"/>
        <v>2.0977873332767482E-5</v>
      </c>
      <c r="BI883" s="13">
        <f t="shared" si="1280"/>
        <v>4.506134571777844E-6</v>
      </c>
      <c r="BJ883" s="14">
        <f t="shared" si="1281"/>
        <v>0.33211750724176531</v>
      </c>
      <c r="BK883" s="14">
        <f t="shared" si="1282"/>
        <v>0.28768518797603143</v>
      </c>
      <c r="BL883" s="14">
        <f t="shared" si="1283"/>
        <v>0.35179503349836577</v>
      </c>
      <c r="BM883" s="14">
        <f t="shared" si="1284"/>
        <v>0.38882504602975743</v>
      </c>
      <c r="BN883" s="14">
        <f t="shared" si="1285"/>
        <v>0.61082997770507708</v>
      </c>
    </row>
    <row r="884" spans="1:66" x14ac:dyDescent="0.25">
      <c r="A884" t="s">
        <v>290</v>
      </c>
      <c r="B884" t="s">
        <v>301</v>
      </c>
      <c r="C884" t="s">
        <v>296</v>
      </c>
      <c r="D884" s="11">
        <v>44451</v>
      </c>
      <c r="E884" s="10">
        <f>VLOOKUP(A884,home!$A$2:$E$405,3,FALSE)</f>
        <v>1.5758000000000001</v>
      </c>
      <c r="F884" s="10">
        <f>VLOOKUP(B884,home!$B$2:$E$405,3,FALSE)</f>
        <v>0.86539999999999995</v>
      </c>
      <c r="G884" s="10">
        <f>VLOOKUP(C884,away!$B$2:$E$405,4,FALSE)</f>
        <v>0.84609999999999996</v>
      </c>
      <c r="H884" s="10">
        <f>VLOOKUP(A884,away!$A$2:$E$405,3,FALSE)</f>
        <v>1.1246</v>
      </c>
      <c r="I884" s="10">
        <f>VLOOKUP(C884,away!$B$2:$E$405,3,FALSE)</f>
        <v>0.59279999999999999</v>
      </c>
      <c r="J884" s="10">
        <f>VLOOKUP(B884,home!$B$2:$E$405,4,FALSE)</f>
        <v>1.7784</v>
      </c>
      <c r="K884" s="12">
        <f t="shared" si="1230"/>
        <v>1.1538243024519999</v>
      </c>
      <c r="L884" s="12">
        <f t="shared" si="1231"/>
        <v>1.1855932657920001</v>
      </c>
      <c r="M884" s="13">
        <f t="shared" si="1232"/>
        <v>9.6383758847607248E-2</v>
      </c>
      <c r="N884" s="13">
        <f t="shared" si="1233"/>
        <v>0.11120992332004222</v>
      </c>
      <c r="O884" s="13">
        <f t="shared" si="1234"/>
        <v>0.11427193542144327</v>
      </c>
      <c r="P884" s="13">
        <f t="shared" si="1235"/>
        <v>0.13184973617748677</v>
      </c>
      <c r="Q884" s="13">
        <f t="shared" si="1236"/>
        <v>6.4158356100244063E-2</v>
      </c>
      <c r="R884" s="13">
        <f t="shared" si="1237"/>
        <v>6.7740018552340728E-2</v>
      </c>
      <c r="S884" s="13">
        <f t="shared" si="1238"/>
        <v>4.5091499693323163E-2</v>
      </c>
      <c r="T884" s="13">
        <f t="shared" si="1239"/>
        <v>7.606571493673446E-2</v>
      </c>
      <c r="U884" s="13">
        <f t="shared" si="1240"/>
        <v>7.8160079654240086E-2</v>
      </c>
      <c r="V884" s="13">
        <f t="shared" si="1241"/>
        <v>6.853739225473574E-3</v>
      </c>
      <c r="W884" s="13">
        <f t="shared" si="1242"/>
        <v>2.4675823491277032E-2</v>
      </c>
      <c r="X884" s="13">
        <f t="shared" si="1243"/>
        <v>2.9255490159130093E-2</v>
      </c>
      <c r="Y884" s="13">
        <f t="shared" si="1244"/>
        <v>1.7342556060054384E-2</v>
      </c>
      <c r="Z884" s="13">
        <f t="shared" si="1245"/>
        <v>2.6770703273426778E-2</v>
      </c>
      <c r="AA884" s="13">
        <f t="shared" si="1246"/>
        <v>3.0888688030611126E-2</v>
      </c>
      <c r="AB884" s="13">
        <f t="shared" si="1247"/>
        <v>1.7820059460288664E-2</v>
      </c>
      <c r="AC884" s="13">
        <f t="shared" si="1248"/>
        <v>5.8598027789669551E-4</v>
      </c>
      <c r="AD884" s="13">
        <f t="shared" si="1249"/>
        <v>7.1178912068128554E-3</v>
      </c>
      <c r="AE884" s="13">
        <f t="shared" si="1250"/>
        <v>8.4389238814374136E-3</v>
      </c>
      <c r="AF884" s="13">
        <f t="shared" si="1251"/>
        <v>5.0025656621817431E-3</v>
      </c>
      <c r="AG884" s="13">
        <f t="shared" si="1252"/>
        <v>1.9770027202549909E-3</v>
      </c>
      <c r="AH884" s="13">
        <f t="shared" si="1253"/>
        <v>7.934791380372657E-3</v>
      </c>
      <c r="AI884" s="13">
        <f t="shared" si="1254"/>
        <v>9.1553551295606248E-3</v>
      </c>
      <c r="AJ884" s="13">
        <f t="shared" si="1255"/>
        <v>5.2818356230328141E-3</v>
      </c>
      <c r="AK884" s="13">
        <f t="shared" si="1256"/>
        <v>2.0314367678039864E-3</v>
      </c>
      <c r="AL884" s="13">
        <f t="shared" si="1257"/>
        <v>3.2064051441715569E-5</v>
      </c>
      <c r="AM884" s="13">
        <f t="shared" si="1258"/>
        <v>1.6425591713260124E-3</v>
      </c>
      <c r="AN884" s="13">
        <f t="shared" si="1259"/>
        <v>1.9474070921890088E-3</v>
      </c>
      <c r="AO884" s="13">
        <f t="shared" si="1260"/>
        <v>1.1544163671274347E-3</v>
      </c>
      <c r="AP884" s="13">
        <f t="shared" si="1261"/>
        <v>4.5622275692878403E-4</v>
      </c>
      <c r="AQ884" s="13">
        <f t="shared" si="1262"/>
        <v>1.3522365707895669E-4</v>
      </c>
      <c r="AR884" s="13">
        <f t="shared" si="1263"/>
        <v>1.8814870452068474E-3</v>
      </c>
      <c r="AS884" s="13">
        <f t="shared" si="1264"/>
        <v>2.1709054775082655E-3</v>
      </c>
      <c r="AT884" s="13">
        <f t="shared" si="1265"/>
        <v>1.2524217491376001E-3</v>
      </c>
      <c r="AU884" s="13">
        <f t="shared" si="1266"/>
        <v>4.816915503581349E-4</v>
      </c>
      <c r="AV884" s="13">
        <f t="shared" si="1267"/>
        <v>1.3894685427224946E-4</v>
      </c>
      <c r="AW884" s="13">
        <f t="shared" si="1268"/>
        <v>1.2184039596615411E-6</v>
      </c>
      <c r="AX884" s="13">
        <f t="shared" si="1269"/>
        <v>3.1587078168189488E-4</v>
      </c>
      <c r="AY884" s="13">
        <f t="shared" si="1270"/>
        <v>3.7449427162250965E-4</v>
      </c>
      <c r="AZ884" s="13">
        <f t="shared" si="1271"/>
        <v>2.219989432566638E-4</v>
      </c>
      <c r="BA884" s="13">
        <f t="shared" si="1272"/>
        <v>8.7733484046013661E-5</v>
      </c>
      <c r="BB884" s="13">
        <f t="shared" si="1273"/>
        <v>2.6004056967355912E-5</v>
      </c>
      <c r="BC884" s="13">
        <f t="shared" si="1274"/>
        <v>6.1660469647537446E-6</v>
      </c>
      <c r="BD884" s="13">
        <f t="shared" si="1275"/>
        <v>3.7177972841202138E-4</v>
      </c>
      <c r="BE884" s="13">
        <f t="shared" si="1276"/>
        <v>4.2896848580079456E-4</v>
      </c>
      <c r="BF884" s="13">
        <f t="shared" si="1277"/>
        <v>2.4747713195149624E-4</v>
      </c>
      <c r="BG884" s="13">
        <f t="shared" si="1278"/>
        <v>9.5181709715585545E-5</v>
      </c>
      <c r="BH884" s="13">
        <f t="shared" si="1279"/>
        <v>2.7455742454693578E-5</v>
      </c>
      <c r="BI884" s="13">
        <f t="shared" si="1280"/>
        <v>6.3358205772177128E-6</v>
      </c>
      <c r="BJ884" s="14">
        <f t="shared" si="1281"/>
        <v>0.35161234416735854</v>
      </c>
      <c r="BK884" s="14">
        <f t="shared" si="1282"/>
        <v>0.28117127254485169</v>
      </c>
      <c r="BL884" s="14">
        <f t="shared" si="1283"/>
        <v>0.34038685131508889</v>
      </c>
      <c r="BM884" s="14">
        <f t="shared" si="1284"/>
        <v>0.41395416701389876</v>
      </c>
      <c r="BN884" s="14">
        <f t="shared" si="1285"/>
        <v>0.58561372841916426</v>
      </c>
    </row>
    <row r="885" spans="1:66" x14ac:dyDescent="0.25">
      <c r="A885" t="s">
        <v>290</v>
      </c>
      <c r="B885" t="s">
        <v>299</v>
      </c>
      <c r="C885" t="s">
        <v>313</v>
      </c>
      <c r="D885" s="11">
        <v>44451</v>
      </c>
      <c r="E885" s="10">
        <f>VLOOKUP(A885,home!$A$2:$E$405,3,FALSE)</f>
        <v>1.5758000000000001</v>
      </c>
      <c r="F885" s="10">
        <f>VLOOKUP(B885,home!$B$2:$E$405,3,FALSE)</f>
        <v>1.0384</v>
      </c>
      <c r="G885" s="10">
        <f>VLOOKUP(C885,away!$B$2:$E$405,4,FALSE)</f>
        <v>0.86539999999999995</v>
      </c>
      <c r="H885" s="10">
        <f>VLOOKUP(A885,away!$A$2:$E$405,3,FALSE)</f>
        <v>1.1246</v>
      </c>
      <c r="I885" s="10">
        <f>VLOOKUP(C885,away!$B$2:$E$405,3,FALSE)</f>
        <v>0.88919999999999999</v>
      </c>
      <c r="J885" s="10">
        <f>VLOOKUP(B885,home!$B$2:$E$405,4,FALSE)</f>
        <v>0.88919999999999999</v>
      </c>
      <c r="K885" s="12">
        <f t="shared" si="1230"/>
        <v>1.4160632970879998</v>
      </c>
      <c r="L885" s="12">
        <f t="shared" si="1231"/>
        <v>0.88919494934400001</v>
      </c>
      <c r="M885" s="13">
        <f t="shared" si="1232"/>
        <v>9.9733041625520977E-2</v>
      </c>
      <c r="N885" s="13">
        <f t="shared" si="1233"/>
        <v>0.14122829975284992</v>
      </c>
      <c r="O885" s="13">
        <f t="shared" si="1234"/>
        <v>8.8682116896128163E-2</v>
      </c>
      <c r="P885" s="13">
        <f t="shared" si="1235"/>
        <v>0.12557949084467462</v>
      </c>
      <c r="Q885" s="13">
        <f t="shared" si="1236"/>
        <v>9.9994105895076554E-2</v>
      </c>
      <c r="R885" s="13">
        <f t="shared" si="1237"/>
        <v>3.9427845220585671E-2</v>
      </c>
      <c r="S885" s="13">
        <f t="shared" si="1238"/>
        <v>3.9531052757876189E-2</v>
      </c>
      <c r="T885" s="13">
        <f t="shared" si="1239"/>
        <v>8.8914253926071163E-2</v>
      </c>
      <c r="U885" s="13">
        <f t="shared" si="1240"/>
        <v>5.5832324500137871E-2</v>
      </c>
      <c r="V885" s="13">
        <f t="shared" si="1241"/>
        <v>5.5306417088576308E-3</v>
      </c>
      <c r="W885" s="13">
        <f t="shared" si="1242"/>
        <v>4.7199327761049563E-2</v>
      </c>
      <c r="X885" s="13">
        <f t="shared" si="1243"/>
        <v>4.1969403857557312E-2</v>
      </c>
      <c r="Y885" s="13">
        <f t="shared" si="1244"/>
        <v>1.8659490968559275E-2</v>
      </c>
      <c r="Z885" s="13">
        <f t="shared" si="1245"/>
        <v>1.168634694455392E-2</v>
      </c>
      <c r="AA885" s="13">
        <f t="shared" si="1246"/>
        <v>1.6548606985219292E-2</v>
      </c>
      <c r="AB885" s="13">
        <f t="shared" si="1247"/>
        <v>1.1716937484851572E-2</v>
      </c>
      <c r="AC885" s="13">
        <f t="shared" si="1248"/>
        <v>4.3524640788713788E-4</v>
      </c>
      <c r="AD885" s="13">
        <f t="shared" si="1249"/>
        <v>1.6709308922412246E-2</v>
      </c>
      <c r="AE885" s="13">
        <f t="shared" si="1250"/>
        <v>1.4857833100837605E-2</v>
      </c>
      <c r="AF885" s="13">
        <f t="shared" si="1251"/>
        <v>6.6057550757304484E-3</v>
      </c>
      <c r="AG885" s="13">
        <f t="shared" si="1252"/>
        <v>1.9579346833143363E-3</v>
      </c>
      <c r="AH885" s="13">
        <f t="shared" si="1253"/>
        <v>2.5978601698447572E-3</v>
      </c>
      <c r="AI885" s="13">
        <f t="shared" si="1254"/>
        <v>3.6787344374839574E-3</v>
      </c>
      <c r="AJ885" s="13">
        <f t="shared" si="1255"/>
        <v>2.6046604083273515E-3</v>
      </c>
      <c r="AK885" s="13">
        <f t="shared" si="1256"/>
        <v>1.2294546685368685E-3</v>
      </c>
      <c r="AL885" s="13">
        <f t="shared" si="1257"/>
        <v>2.1921730814014911E-5</v>
      </c>
      <c r="AM885" s="13">
        <f t="shared" si="1258"/>
        <v>4.7322878169466023E-3</v>
      </c>
      <c r="AN885" s="13">
        <f t="shared" si="1259"/>
        <v>4.2079264256710625E-3</v>
      </c>
      <c r="AO885" s="13">
        <f t="shared" si="1260"/>
        <v>1.8708334624589291E-3</v>
      </c>
      <c r="AP885" s="13">
        <f t="shared" si="1261"/>
        <v>5.5451188862740933E-4</v>
      </c>
      <c r="AQ885" s="13">
        <f t="shared" si="1262"/>
        <v>1.2326729267967372E-4</v>
      </c>
      <c r="AR885" s="13">
        <f t="shared" si="1263"/>
        <v>4.6200082842558107E-4</v>
      </c>
      <c r="AS885" s="13">
        <f t="shared" si="1264"/>
        <v>6.5422241635771554E-4</v>
      </c>
      <c r="AT885" s="13">
        <f t="shared" si="1265"/>
        <v>4.6321017596819258E-4</v>
      </c>
      <c r="AU885" s="13">
        <f t="shared" si="1266"/>
        <v>2.1864497634207711E-4</v>
      </c>
      <c r="AV885" s="13">
        <f t="shared" si="1267"/>
        <v>7.7403781522672333E-5</v>
      </c>
      <c r="AW885" s="13">
        <f t="shared" si="1268"/>
        <v>7.6674683768815262E-7</v>
      </c>
      <c r="AX885" s="13">
        <f t="shared" si="1269"/>
        <v>1.1168698481391303E-3</v>
      </c>
      <c r="AY885" s="13">
        <f t="shared" si="1270"/>
        <v>9.9311502803991493E-4</v>
      </c>
      <c r="AZ885" s="13">
        <f t="shared" si="1271"/>
        <v>4.4153643352535854E-4</v>
      </c>
      <c r="BA885" s="13">
        <f t="shared" si="1272"/>
        <v>1.3087065554737056E-4</v>
      </c>
      <c r="BB885" s="13">
        <f t="shared" si="1273"/>
        <v>2.9092381482515053E-5</v>
      </c>
      <c r="BC885" s="13">
        <f t="shared" si="1274"/>
        <v>5.1737597357282616E-6</v>
      </c>
      <c r="BD885" s="13">
        <f t="shared" si="1275"/>
        <v>6.8468133871461723E-5</v>
      </c>
      <c r="BE885" s="13">
        <f t="shared" si="1276"/>
        <v>9.6955211395484623E-5</v>
      </c>
      <c r="BF885" s="13">
        <f t="shared" si="1277"/>
        <v>6.8647358159277012E-5</v>
      </c>
      <c r="BG885" s="13">
        <f t="shared" si="1278"/>
        <v>3.2403001443802199E-5</v>
      </c>
      <c r="BH885" s="13">
        <f t="shared" si="1279"/>
        <v>1.1471175265014438E-5</v>
      </c>
      <c r="BI885" s="13">
        <f t="shared" si="1280"/>
        <v>3.24878205345013E-6</v>
      </c>
      <c r="BJ885" s="14">
        <f t="shared" si="1281"/>
        <v>0.49230119893631219</v>
      </c>
      <c r="BK885" s="14">
        <f t="shared" si="1282"/>
        <v>0.27182451010367048</v>
      </c>
      <c r="BL885" s="14">
        <f t="shared" si="1283"/>
        <v>0.22447521661192021</v>
      </c>
      <c r="BM885" s="14">
        <f t="shared" si="1284"/>
        <v>0.4046500240804185</v>
      </c>
      <c r="BN885" s="14">
        <f t="shared" si="1285"/>
        <v>0.59464490023483585</v>
      </c>
    </row>
    <row r="886" spans="1:66" x14ac:dyDescent="0.25">
      <c r="A886" t="s">
        <v>290</v>
      </c>
      <c r="B886" t="s">
        <v>300</v>
      </c>
      <c r="C886" t="s">
        <v>292</v>
      </c>
      <c r="D886" s="11">
        <v>44451</v>
      </c>
      <c r="E886" s="10">
        <f>VLOOKUP(A886,home!$A$2:$E$405,3,FALSE)</f>
        <v>1.5758000000000001</v>
      </c>
      <c r="F886" s="10">
        <f>VLOOKUP(B886,home!$B$2:$E$405,3,FALSE)</f>
        <v>0.75</v>
      </c>
      <c r="G886" s="10">
        <f>VLOOKUP(C886,away!$B$2:$E$405,4,FALSE)</f>
        <v>0.84609999999999996</v>
      </c>
      <c r="H886" s="10">
        <f>VLOOKUP(A886,away!$A$2:$E$405,3,FALSE)</f>
        <v>1.1246</v>
      </c>
      <c r="I886" s="10">
        <f>VLOOKUP(C886,away!$B$2:$E$405,3,FALSE)</f>
        <v>0.51870000000000005</v>
      </c>
      <c r="J886" s="10">
        <f>VLOOKUP(B886,home!$B$2:$E$405,4,FALSE)</f>
        <v>1.2125999999999999</v>
      </c>
      <c r="K886" s="12">
        <f t="shared" si="1230"/>
        <v>0.99996328499999998</v>
      </c>
      <c r="L886" s="12">
        <f t="shared" si="1231"/>
        <v>0.70734598225200007</v>
      </c>
      <c r="M886" s="13">
        <f t="shared" si="1232"/>
        <v>0.18135310945397953</v>
      </c>
      <c r="N886" s="13">
        <f t="shared" si="1233"/>
        <v>0.18134645107456593</v>
      </c>
      <c r="O886" s="13">
        <f t="shared" si="1234"/>
        <v>0.12827939334117966</v>
      </c>
      <c r="P886" s="13">
        <f t="shared" si="1235"/>
        <v>0.12827468356325311</v>
      </c>
      <c r="Q886" s="13">
        <f t="shared" si="1236"/>
        <v>9.0669896469807346E-2</v>
      </c>
      <c r="R886" s="13">
        <f t="shared" si="1237"/>
        <v>4.5368956742803689E-2</v>
      </c>
      <c r="S886" s="13">
        <f t="shared" si="1238"/>
        <v>2.2682812680733504E-2</v>
      </c>
      <c r="T886" s="13">
        <f t="shared" si="1239"/>
        <v>6.4134986979123038E-2</v>
      </c>
      <c r="U886" s="13">
        <f t="shared" si="1240"/>
        <v>4.5367291021556871E-2</v>
      </c>
      <c r="V886" s="13">
        <f t="shared" si="1241"/>
        <v>1.7826674820593511E-3</v>
      </c>
      <c r="W886" s="13">
        <f t="shared" si="1242"/>
        <v>3.0222189174852827E-2</v>
      </c>
      <c r="X886" s="13">
        <f t="shared" si="1243"/>
        <v>2.1377544087692036E-2</v>
      </c>
      <c r="Y886" s="13">
        <f t="shared" si="1244"/>
        <v>7.5606599604219789E-3</v>
      </c>
      <c r="Z886" s="13">
        <f t="shared" si="1245"/>
        <v>1.0697183090328993E-2</v>
      </c>
      <c r="AA886" s="13">
        <f t="shared" si="1246"/>
        <v>1.0696790343251831E-2</v>
      </c>
      <c r="AB886" s="13">
        <f t="shared" si="1247"/>
        <v>5.3481988052971885E-3</v>
      </c>
      <c r="AC886" s="13">
        <f t="shared" si="1248"/>
        <v>7.8807274055070825E-5</v>
      </c>
      <c r="AD886" s="13">
        <f t="shared" si="1249"/>
        <v>7.5552698917943154E-3</v>
      </c>
      <c r="AE886" s="13">
        <f t="shared" si="1250"/>
        <v>5.3441898027902128E-3</v>
      </c>
      <c r="AF886" s="13">
        <f t="shared" si="1251"/>
        <v>1.8900955926978824E-3</v>
      </c>
      <c r="AG886" s="13">
        <f t="shared" si="1252"/>
        <v>4.4565050785568667E-4</v>
      </c>
      <c r="AH886" s="13">
        <f t="shared" si="1253"/>
        <v>1.8916523700895614E-3</v>
      </c>
      <c r="AI886" s="13">
        <f t="shared" si="1254"/>
        <v>1.8915829180727937E-3</v>
      </c>
      <c r="AJ886" s="13">
        <f t="shared" si="1255"/>
        <v>9.4575673430297819E-4</v>
      </c>
      <c r="AK886" s="13">
        <f t="shared" si="1256"/>
        <v>3.152406702814928E-4</v>
      </c>
      <c r="AL886" s="13">
        <f t="shared" si="1257"/>
        <v>2.2296784813523269E-6</v>
      </c>
      <c r="AM886" s="13">
        <f t="shared" si="1258"/>
        <v>1.5109985000120482E-3</v>
      </c>
      <c r="AN886" s="13">
        <f t="shared" si="1259"/>
        <v>1.068798718172321E-3</v>
      </c>
      <c r="AO886" s="13">
        <f t="shared" si="1260"/>
        <v>3.7800523956763943E-4</v>
      </c>
      <c r="AP886" s="13">
        <f t="shared" si="1261"/>
        <v>8.9126829159458175E-5</v>
      </c>
      <c r="AQ886" s="13">
        <f t="shared" si="1262"/>
        <v>1.5760876129200786E-5</v>
      </c>
      <c r="AR886" s="13">
        <f t="shared" si="1263"/>
        <v>2.6761054076006508E-4</v>
      </c>
      <c r="AS886" s="13">
        <f t="shared" si="1264"/>
        <v>2.6760071543906108E-4</v>
      </c>
      <c r="AT886" s="13">
        <f t="shared" si="1265"/>
        <v>1.3379544523939684E-4</v>
      </c>
      <c r="AU886" s="13">
        <f t="shared" si="1266"/>
        <v>4.4596844313208301E-5</v>
      </c>
      <c r="AV886" s="13">
        <f t="shared" si="1267"/>
        <v>1.1148801735017333E-5</v>
      </c>
      <c r="AW886" s="13">
        <f t="shared" si="1268"/>
        <v>4.3808228063471055E-8</v>
      </c>
      <c r="AX886" s="13">
        <f t="shared" si="1269"/>
        <v>2.5182383728368664E-4</v>
      </c>
      <c r="AY886" s="13">
        <f t="shared" si="1270"/>
        <v>1.7812657953789719E-4</v>
      </c>
      <c r="AZ886" s="13">
        <f t="shared" si="1271"/>
        <v>6.2998560184211432E-5</v>
      </c>
      <c r="BA886" s="13">
        <f t="shared" si="1272"/>
        <v>1.4853926144654262E-5</v>
      </c>
      <c r="BB886" s="13">
        <f t="shared" si="1273"/>
        <v>2.626716244772283E-6</v>
      </c>
      <c r="BC886" s="13">
        <f t="shared" si="1274"/>
        <v>3.7159943645114726E-7</v>
      </c>
      <c r="BD886" s="13">
        <f t="shared" si="1275"/>
        <v>3.1548873469152845E-5</v>
      </c>
      <c r="BE886" s="13">
        <f t="shared" si="1276"/>
        <v>3.1547715152263426E-5</v>
      </c>
      <c r="BF886" s="13">
        <f t="shared" si="1277"/>
        <v>1.5773278438950803E-5</v>
      </c>
      <c r="BG886" s="13">
        <f t="shared" si="1278"/>
        <v>5.2575664410109725E-6</v>
      </c>
      <c r="BH886" s="13">
        <f t="shared" si="1279"/>
        <v>1.3143433523647724E-6</v>
      </c>
      <c r="BI886" s="13">
        <f t="shared" si="1280"/>
        <v>2.6285901924971813E-7</v>
      </c>
      <c r="BJ886" s="14">
        <f t="shared" si="1281"/>
        <v>0.41412042492347367</v>
      </c>
      <c r="BK886" s="14">
        <f t="shared" si="1282"/>
        <v>0.33435243671209985</v>
      </c>
      <c r="BL886" s="14">
        <f t="shared" si="1283"/>
        <v>0.24091531993019583</v>
      </c>
      <c r="BM886" s="14">
        <f t="shared" si="1284"/>
        <v>0.24461479123919913</v>
      </c>
      <c r="BN886" s="14">
        <f t="shared" si="1285"/>
        <v>0.75529249064558934</v>
      </c>
    </row>
    <row r="887" spans="1:66" x14ac:dyDescent="0.25">
      <c r="A887" t="s">
        <v>290</v>
      </c>
      <c r="B887" t="s">
        <v>315</v>
      </c>
      <c r="C887" t="s">
        <v>293</v>
      </c>
      <c r="D887" s="11">
        <v>44451</v>
      </c>
      <c r="E887" s="10">
        <f>VLOOKUP(A887,home!$A$2:$E$405,3,FALSE)</f>
        <v>1.5758000000000001</v>
      </c>
      <c r="F887" s="10">
        <f>VLOOKUP(B887,home!$B$2:$E$405,3,FALSE)</f>
        <v>1.0961000000000001</v>
      </c>
      <c r="G887" s="10">
        <f>VLOOKUP(C887,away!$B$2:$E$405,4,FALSE)</f>
        <v>1.2692000000000001</v>
      </c>
      <c r="H887" s="10">
        <f>VLOOKUP(A887,away!$A$2:$E$405,3,FALSE)</f>
        <v>1.1246</v>
      </c>
      <c r="I887" s="10">
        <f>VLOOKUP(C887,away!$B$2:$E$405,3,FALSE)</f>
        <v>0.59279999999999999</v>
      </c>
      <c r="J887" s="10">
        <f>VLOOKUP(B887,home!$B$2:$E$405,4,FALSE)</f>
        <v>0.97</v>
      </c>
      <c r="K887" s="12">
        <f t="shared" si="1230"/>
        <v>2.1922058750960005</v>
      </c>
      <c r="L887" s="12">
        <f t="shared" si="1231"/>
        <v>0.64666299360000001</v>
      </c>
      <c r="M887" s="13">
        <f t="shared" si="1232"/>
        <v>5.8491790454920527E-2</v>
      </c>
      <c r="N887" s="13">
        <f t="shared" si="1233"/>
        <v>0.12822604668016094</v>
      </c>
      <c r="O887" s="13">
        <f t="shared" si="1234"/>
        <v>3.7824476316602809E-2</v>
      </c>
      <c r="P887" s="13">
        <f t="shared" si="1235"/>
        <v>8.2919039203686207E-2</v>
      </c>
      <c r="Q887" s="13">
        <f t="shared" si="1236"/>
        <v>0.14054894643629146</v>
      </c>
      <c r="R887" s="13">
        <f t="shared" si="1237"/>
        <v>1.2229844543123338E-2</v>
      </c>
      <c r="S887" s="13">
        <f t="shared" si="1238"/>
        <v>2.938688920696245E-2</v>
      </c>
      <c r="T887" s="13">
        <f t="shared" si="1239"/>
        <v>9.088780244981827E-2</v>
      </c>
      <c r="U887" s="13">
        <f t="shared" si="1240"/>
        <v>2.6810337058945744E-2</v>
      </c>
      <c r="V887" s="13">
        <f t="shared" si="1241"/>
        <v>4.6288216959352348E-3</v>
      </c>
      <c r="W887" s="13">
        <f t="shared" si="1242"/>
        <v>0.10270407537206373</v>
      </c>
      <c r="X887" s="13">
        <f t="shared" si="1243"/>
        <v>6.6414924835018763E-2</v>
      </c>
      <c r="Y887" s="13">
        <f t="shared" si="1244"/>
        <v>2.1474037056766111E-2</v>
      </c>
      <c r="Z887" s="13">
        <f t="shared" si="1245"/>
        <v>2.6361959611729204E-3</v>
      </c>
      <c r="AA887" s="13">
        <f t="shared" si="1246"/>
        <v>5.7790842739876246E-3</v>
      </c>
      <c r="AB887" s="13">
        <f t="shared" si="1247"/>
        <v>6.3344712490552889E-3</v>
      </c>
      <c r="AC887" s="13">
        <f t="shared" si="1248"/>
        <v>4.1011892939054202E-4</v>
      </c>
      <c r="AD887" s="13">
        <f t="shared" si="1249"/>
        <v>5.6287119356735117E-2</v>
      </c>
      <c r="AE887" s="13">
        <f t="shared" si="1250"/>
        <v>3.6398797104346833E-2</v>
      </c>
      <c r="AF887" s="13">
        <f t="shared" si="1251"/>
        <v>1.1768877549467968E-2</v>
      </c>
      <c r="AG887" s="13">
        <f t="shared" si="1252"/>
        <v>2.5368325291502628E-3</v>
      </c>
      <c r="AH887" s="13">
        <f t="shared" si="1253"/>
        <v>4.2618259299207753E-4</v>
      </c>
      <c r="AI887" s="13">
        <f t="shared" si="1254"/>
        <v>9.3427998422087992E-4</v>
      </c>
      <c r="AJ887" s="13">
        <f t="shared" si="1255"/>
        <v>1.024067035196806E-3</v>
      </c>
      <c r="AK887" s="13">
        <f t="shared" si="1256"/>
        <v>7.4832192368352694E-4</v>
      </c>
      <c r="AL887" s="13">
        <f t="shared" si="1257"/>
        <v>2.3255685845703106E-5</v>
      </c>
      <c r="AM887" s="13">
        <f t="shared" si="1258"/>
        <v>2.4678590749212911E-2</v>
      </c>
      <c r="AN887" s="13">
        <f t="shared" si="1259"/>
        <v>1.5958731371715287E-2</v>
      </c>
      <c r="AO887" s="13">
        <f t="shared" si="1260"/>
        <v>5.1599605014458214E-3</v>
      </c>
      <c r="AP887" s="13">
        <f t="shared" si="1261"/>
        <v>1.1122518349075705E-3</v>
      </c>
      <c r="AQ887" s="13">
        <f t="shared" si="1262"/>
        <v>1.7981302529960561E-4</v>
      </c>
      <c r="AR887" s="13">
        <f t="shared" si="1263"/>
        <v>5.5119302280893457E-5</v>
      </c>
      <c r="AS887" s="13">
        <f t="shared" si="1264"/>
        <v>1.2083285829136701E-4</v>
      </c>
      <c r="AT887" s="13">
        <f t="shared" si="1265"/>
        <v>1.3244525092548866E-4</v>
      </c>
      <c r="AU887" s="13">
        <f t="shared" si="1266"/>
        <v>9.6782419069140076E-5</v>
      </c>
      <c r="AV887" s="13">
        <f t="shared" si="1267"/>
        <v>5.3041746922342995E-5</v>
      </c>
      <c r="AW887" s="13">
        <f t="shared" si="1268"/>
        <v>9.1576912444121999E-7</v>
      </c>
      <c r="AX887" s="13">
        <f t="shared" si="1269"/>
        <v>9.0167586049190677E-3</v>
      </c>
      <c r="AY887" s="13">
        <f t="shared" si="1270"/>
        <v>5.8308041120255236E-3</v>
      </c>
      <c r="AZ887" s="13">
        <f t="shared" si="1271"/>
        <v>1.8852826210888074E-3</v>
      </c>
      <c r="BA887" s="13">
        <f t="shared" si="1272"/>
        <v>4.0638083451178088E-4</v>
      </c>
      <c r="BB887" s="13">
        <f t="shared" si="1273"/>
        <v>6.5697861746763606E-5</v>
      </c>
      <c r="BC887" s="13">
        <f t="shared" si="1274"/>
        <v>8.4968751900562175E-6</v>
      </c>
      <c r="BD887" s="13">
        <f t="shared" si="1275"/>
        <v>5.9406021696843095E-6</v>
      </c>
      <c r="BE887" s="13">
        <f t="shared" si="1276"/>
        <v>1.302302297798999E-5</v>
      </c>
      <c r="BF887" s="13">
        <f t="shared" si="1277"/>
        <v>1.4274573741929938E-5</v>
      </c>
      <c r="BG887" s="13">
        <f t="shared" si="1278"/>
        <v>1.0430934807183303E-5</v>
      </c>
      <c r="BH887" s="13">
        <f t="shared" si="1279"/>
        <v>5.7166891417626491E-6</v>
      </c>
      <c r="BI887" s="13">
        <f t="shared" si="1280"/>
        <v>2.5064319045339187E-6</v>
      </c>
      <c r="BJ887" s="14">
        <f t="shared" si="1281"/>
        <v>0.72155022776188271</v>
      </c>
      <c r="BK887" s="14">
        <f t="shared" si="1282"/>
        <v>0.18169071928876621</v>
      </c>
      <c r="BL887" s="14">
        <f t="shared" si="1283"/>
        <v>9.2621178810040422E-2</v>
      </c>
      <c r="BM887" s="14">
        <f t="shared" si="1284"/>
        <v>0.53242828984417589</v>
      </c>
      <c r="BN887" s="14">
        <f t="shared" si="1285"/>
        <v>0.46024014363478527</v>
      </c>
    </row>
    <row r="888" spans="1:66" x14ac:dyDescent="0.25">
      <c r="A888" t="s">
        <v>338</v>
      </c>
      <c r="B888" t="s">
        <v>71</v>
      </c>
      <c r="C888" t="s">
        <v>82</v>
      </c>
      <c r="D888" s="11">
        <v>44452</v>
      </c>
      <c r="E888" s="10">
        <f>VLOOKUP(A888,home!$A$2:$E$405,3,FALSE)</f>
        <v>1.3308</v>
      </c>
      <c r="F888" s="10">
        <f>VLOOKUP(B888,home!$B$2:$E$405,3,FALSE)</f>
        <v>0.90169999999999995</v>
      </c>
      <c r="G888" s="10">
        <f>VLOOKUP(C888,away!$B$2:$E$405,4,FALSE)</f>
        <v>1.5028999999999999</v>
      </c>
      <c r="H888" s="10">
        <f>VLOOKUP(A888,away!$A$2:$E$405,3,FALSE)</f>
        <v>0.86150000000000004</v>
      </c>
      <c r="I888" s="10">
        <f>VLOOKUP(C888,away!$B$2:$E$405,3,FALSE)</f>
        <v>0.87060000000000004</v>
      </c>
      <c r="J888" s="10">
        <f>VLOOKUP(B888,home!$B$2:$E$405,4,FALSE)</f>
        <v>1.6251</v>
      </c>
      <c r="K888" s="12">
        <f t="shared" si="1230"/>
        <v>1.8034534888439997</v>
      </c>
      <c r="L888" s="12">
        <f t="shared" si="1231"/>
        <v>1.21886058969</v>
      </c>
      <c r="M888" s="13">
        <f t="shared" si="1232"/>
        <v>4.8688419073710548E-2</v>
      </c>
      <c r="N888" s="13">
        <f t="shared" si="1233"/>
        <v>8.7807299244782019E-2</v>
      </c>
      <c r="O888" s="13">
        <f t="shared" si="1234"/>
        <v>5.9344395183256675E-2</v>
      </c>
      <c r="P888" s="13">
        <f t="shared" si="1235"/>
        <v>0.10702485653658129</v>
      </c>
      <c r="Q888" s="13">
        <f t="shared" si="1236"/>
        <v>7.9178190084485636E-2</v>
      </c>
      <c r="R888" s="13">
        <f t="shared" si="1237"/>
        <v>3.6166272253930321E-2</v>
      </c>
      <c r="S888" s="13">
        <f t="shared" si="1238"/>
        <v>5.8814396393395162E-2</v>
      </c>
      <c r="T888" s="13">
        <f t="shared" si="1239"/>
        <v>9.6507175456963065E-2</v>
      </c>
      <c r="U888" s="13">
        <f t="shared" si="1240"/>
        <v>6.5224189874832569E-2</v>
      </c>
      <c r="V888" s="13">
        <f t="shared" si="1241"/>
        <v>1.4364817607423225E-2</v>
      </c>
      <c r="W888" s="13">
        <f t="shared" si="1242"/>
        <v>4.7598061049406337E-2</v>
      </c>
      <c r="X888" s="13">
        <f t="shared" si="1243"/>
        <v>5.8015400758780027E-2</v>
      </c>
      <c r="Y888" s="13">
        <f t="shared" si="1244"/>
        <v>3.5356342789974154E-2</v>
      </c>
      <c r="Z888" s="13">
        <f t="shared" si="1245"/>
        <v>1.4693881308771532E-2</v>
      </c>
      <c r="AA888" s="13">
        <f t="shared" si="1246"/>
        <v>2.6499731510963652E-2</v>
      </c>
      <c r="AB888" s="13">
        <f t="shared" si="1247"/>
        <v>2.3895516623438341E-2</v>
      </c>
      <c r="AC888" s="13">
        <f t="shared" si="1248"/>
        <v>1.9735090151534978E-3</v>
      </c>
      <c r="AD888" s="13">
        <f t="shared" si="1249"/>
        <v>2.146022231544039E-2</v>
      </c>
      <c r="AE888" s="13">
        <f t="shared" si="1250"/>
        <v>2.6157019226276172E-2</v>
      </c>
      <c r="AF888" s="13">
        <f t="shared" si="1251"/>
        <v>1.5940879939335822E-2</v>
      </c>
      <c r="AG888" s="13">
        <f t="shared" si="1252"/>
        <v>6.4765701076787835E-3</v>
      </c>
      <c r="AH888" s="13">
        <f t="shared" si="1253"/>
        <v>4.477448209211035E-3</v>
      </c>
      <c r="AI888" s="13">
        <f t="shared" si="1254"/>
        <v>8.0748695940199584E-3</v>
      </c>
      <c r="AJ888" s="13">
        <f t="shared" si="1255"/>
        <v>7.2813258706478151E-3</v>
      </c>
      <c r="AK888" s="13">
        <f t="shared" si="1256"/>
        <v>4.3771775149432923E-3</v>
      </c>
      <c r="AL888" s="13">
        <f t="shared" si="1257"/>
        <v>1.7352341541481583E-4</v>
      </c>
      <c r="AM888" s="13">
        <f t="shared" si="1258"/>
        <v>7.7405025612297656E-3</v>
      </c>
      <c r="AN888" s="13">
        <f t="shared" si="1259"/>
        <v>9.4345935162774668E-3</v>
      </c>
      <c r="AO888" s="13">
        <f t="shared" si="1260"/>
        <v>5.7497271083677033E-3</v>
      </c>
      <c r="AP888" s="13">
        <f t="shared" si="1261"/>
        <v>2.3360385912872123E-3</v>
      </c>
      <c r="AQ888" s="13">
        <f t="shared" si="1262"/>
        <v>7.1182634372873215E-4</v>
      </c>
      <c r="AR888" s="13">
        <f t="shared" si="1263"/>
        <v>1.0914770329170794E-3</v>
      </c>
      <c r="AS888" s="13">
        <f t="shared" si="1264"/>
        <v>1.9684280630074035E-3</v>
      </c>
      <c r="AT888" s="13">
        <f t="shared" si="1265"/>
        <v>1.7749842288845698E-3</v>
      </c>
      <c r="AU888" s="13">
        <f t="shared" si="1266"/>
        <v>1.0670338334083181E-3</v>
      </c>
      <c r="AV888" s="13">
        <f t="shared" si="1267"/>
        <v>4.8108647239370465E-4</v>
      </c>
      <c r="AW888" s="13">
        <f t="shared" si="1268"/>
        <v>1.0595331950609312E-5</v>
      </c>
      <c r="AX888" s="13">
        <f t="shared" si="1269"/>
        <v>2.3266060582426262E-3</v>
      </c>
      <c r="AY888" s="13">
        <f t="shared" si="1270"/>
        <v>2.8358084321259336E-3</v>
      </c>
      <c r="AZ888" s="13">
        <f t="shared" si="1271"/>
        <v>1.7282275689144452E-3</v>
      </c>
      <c r="BA888" s="13">
        <f t="shared" si="1272"/>
        <v>7.0215615792185854E-4</v>
      </c>
      <c r="BB888" s="13">
        <f t="shared" si="1273"/>
        <v>2.1395761717477537E-4</v>
      </c>
      <c r="BC888" s="13">
        <f t="shared" si="1274"/>
        <v>5.2156901487662792E-5</v>
      </c>
      <c r="BD888" s="13">
        <f t="shared" si="1275"/>
        <v>2.2172638999573368E-4</v>
      </c>
      <c r="BE888" s="13">
        <f t="shared" si="1276"/>
        <v>3.9987323160659114E-4</v>
      </c>
      <c r="BF888" s="13">
        <f t="shared" si="1277"/>
        <v>3.6057638731811588E-4</v>
      </c>
      <c r="BG888" s="13">
        <f t="shared" si="1278"/>
        <v>2.1676091456787383E-4</v>
      </c>
      <c r="BH888" s="13">
        <f t="shared" si="1279"/>
        <v>9.7729556905612065E-5</v>
      </c>
      <c r="BI888" s="13">
        <f t="shared" si="1280"/>
        <v>3.5250142072920854E-5</v>
      </c>
      <c r="BJ888" s="14">
        <f t="shared" si="1281"/>
        <v>0.50832876182988052</v>
      </c>
      <c r="BK888" s="14">
        <f t="shared" si="1282"/>
        <v>0.23387533047380452</v>
      </c>
      <c r="BL888" s="14">
        <f t="shared" si="1283"/>
        <v>0.2430558528883216</v>
      </c>
      <c r="BM888" s="14">
        <f t="shared" si="1284"/>
        <v>0.57891918102385642</v>
      </c>
      <c r="BN888" s="14">
        <f t="shared" si="1285"/>
        <v>0.41820943237674646</v>
      </c>
    </row>
    <row r="889" spans="1:66" x14ac:dyDescent="0.25">
      <c r="A889" t="s">
        <v>338</v>
      </c>
      <c r="B889" t="s">
        <v>93</v>
      </c>
      <c r="C889" t="s">
        <v>83</v>
      </c>
      <c r="D889" s="11">
        <v>44452</v>
      </c>
      <c r="E889" s="10">
        <f>VLOOKUP(A889,home!$A$2:$E$405,3,FALSE)</f>
        <v>1.3308</v>
      </c>
      <c r="F889" s="10">
        <f>VLOOKUP(B889,home!$B$2:$E$405,3,FALSE)</f>
        <v>0.90169999999999995</v>
      </c>
      <c r="G889" s="10">
        <f>VLOOKUP(C889,away!$B$2:$E$405,4,FALSE)</f>
        <v>0.56359999999999999</v>
      </c>
      <c r="H889" s="10">
        <f>VLOOKUP(A889,away!$A$2:$E$405,3,FALSE)</f>
        <v>0.86150000000000004</v>
      </c>
      <c r="I889" s="10">
        <f>VLOOKUP(C889,away!$B$2:$E$405,3,FALSE)</f>
        <v>0.58040000000000003</v>
      </c>
      <c r="J889" s="10">
        <f>VLOOKUP(B889,home!$B$2:$E$405,4,FALSE)</f>
        <v>1.1608000000000001</v>
      </c>
      <c r="K889" s="12">
        <f t="shared" si="1230"/>
        <v>0.67631005809599998</v>
      </c>
      <c r="L889" s="12">
        <f t="shared" si="1231"/>
        <v>0.58041694768000007</v>
      </c>
      <c r="M889" s="13">
        <f t="shared" si="1232"/>
        <v>0.28458394546968152</v>
      </c>
      <c r="N889" s="13">
        <f t="shared" si="1233"/>
        <v>0.1924669846937892</v>
      </c>
      <c r="O889" s="13">
        <f t="shared" si="1234"/>
        <v>0.1651773449882441</v>
      </c>
      <c r="P889" s="13">
        <f t="shared" si="1235"/>
        <v>0.11171109978514242</v>
      </c>
      <c r="Q889" s="13">
        <f t="shared" si="1236"/>
        <v>6.5083678799909256E-2</v>
      </c>
      <c r="R889" s="13">
        <f t="shared" si="1237"/>
        <v>4.7935865201981502E-2</v>
      </c>
      <c r="S889" s="13">
        <f t="shared" si="1238"/>
        <v>1.0962819594944041E-2</v>
      </c>
      <c r="T889" s="13">
        <f t="shared" si="1239"/>
        <v>3.7775670192828854E-2</v>
      </c>
      <c r="U889" s="13">
        <f t="shared" si="1240"/>
        <v>3.2419507779634135E-2</v>
      </c>
      <c r="V889" s="13">
        <f t="shared" si="1241"/>
        <v>4.7815168353385252E-4</v>
      </c>
      <c r="W889" s="13">
        <f t="shared" si="1242"/>
        <v>1.4672248863422678E-2</v>
      </c>
      <c r="X889" s="13">
        <f t="shared" si="1243"/>
        <v>8.516021900909141E-3</v>
      </c>
      <c r="Y889" s="13">
        <f t="shared" si="1244"/>
        <v>2.4714217190508576E-3</v>
      </c>
      <c r="Z889" s="13">
        <f t="shared" si="1245"/>
        <v>9.2742628549780121E-3</v>
      </c>
      <c r="AA889" s="13">
        <f t="shared" si="1246"/>
        <v>6.2722772502477545E-3</v>
      </c>
      <c r="AB889" s="13">
        <f t="shared" si="1247"/>
        <v>2.1210020957546385E-3</v>
      </c>
      <c r="AC889" s="13">
        <f t="shared" si="1248"/>
        <v>1.1730908243859154E-5</v>
      </c>
      <c r="AD889" s="13">
        <f t="shared" si="1249"/>
        <v>2.4807473703050897E-3</v>
      </c>
      <c r="AE889" s="13">
        <f t="shared" si="1250"/>
        <v>1.4398678166376668E-3</v>
      </c>
      <c r="AF889" s="13">
        <f t="shared" si="1251"/>
        <v>4.1786184159775031E-4</v>
      </c>
      <c r="AG889" s="13">
        <f t="shared" si="1252"/>
        <v>8.0844698217369976E-5</v>
      </c>
      <c r="AH889" s="13">
        <f t="shared" si="1253"/>
        <v>1.3457348345670848E-3</v>
      </c>
      <c r="AI889" s="13">
        <f t="shared" si="1254"/>
        <v>9.1013400414787621E-4</v>
      </c>
      <c r="AJ889" s="13">
        <f t="shared" si="1255"/>
        <v>3.0776639061019757E-4</v>
      </c>
      <c r="AK889" s="13">
        <f t="shared" si="1256"/>
        <v>6.9381835171192992E-5</v>
      </c>
      <c r="AL889" s="13">
        <f t="shared" si="1257"/>
        <v>1.8419488270672153E-7</v>
      </c>
      <c r="AM889" s="13">
        <f t="shared" si="1258"/>
        <v>3.3555087962650699E-4</v>
      </c>
      <c r="AN889" s="13">
        <f t="shared" si="1259"/>
        <v>1.947594173441563E-4</v>
      </c>
      <c r="AO889" s="13">
        <f t="shared" si="1260"/>
        <v>5.6520833273415228E-5</v>
      </c>
      <c r="AP889" s="13">
        <f t="shared" si="1261"/>
        <v>1.093521650962862E-5</v>
      </c>
      <c r="AQ889" s="13">
        <f t="shared" si="1262"/>
        <v>1.5867462471846463E-6</v>
      </c>
      <c r="AR889" s="13">
        <f t="shared" si="1263"/>
        <v>1.562174610132155E-4</v>
      </c>
      <c r="AS889" s="13">
        <f t="shared" si="1264"/>
        <v>1.056514401334574E-4</v>
      </c>
      <c r="AT889" s="13">
        <f t="shared" si="1265"/>
        <v>3.5726565807292312E-5</v>
      </c>
      <c r="AU889" s="13">
        <f t="shared" si="1266"/>
        <v>8.0540785989001455E-6</v>
      </c>
      <c r="AV889" s="13">
        <f t="shared" si="1267"/>
        <v>1.3617635912829765E-6</v>
      </c>
      <c r="AW889" s="13">
        <f t="shared" si="1268"/>
        <v>2.0084498449914714E-9</v>
      </c>
      <c r="AX889" s="13">
        <f t="shared" si="1269"/>
        <v>3.7822739149061129E-5</v>
      </c>
      <c r="AY889" s="13">
        <f t="shared" si="1270"/>
        <v>2.1952958809794902E-5</v>
      </c>
      <c r="AZ889" s="13">
        <f t="shared" si="1271"/>
        <v>6.3709346724629626E-6</v>
      </c>
      <c r="BA889" s="13">
        <f t="shared" si="1272"/>
        <v>1.2325994854865446E-6</v>
      </c>
      <c r="BB889" s="13">
        <f t="shared" si="1273"/>
        <v>1.7885540776950965E-7</v>
      </c>
      <c r="BC889" s="13">
        <f t="shared" si="1274"/>
        <v>2.0762141970728119E-8</v>
      </c>
      <c r="BD889" s="13">
        <f t="shared" si="1275"/>
        <v>1.5111876982601649E-5</v>
      </c>
      <c r="BE889" s="13">
        <f t="shared" si="1276"/>
        <v>1.0220314400042927E-5</v>
      </c>
      <c r="BF889" s="13">
        <f t="shared" si="1277"/>
        <v>3.456050712826208E-6</v>
      </c>
      <c r="BG889" s="13">
        <f t="shared" si="1278"/>
        <v>7.7912061945807174E-7</v>
      </c>
      <c r="BH889" s="13">
        <f t="shared" si="1279"/>
        <v>1.3173177785236996E-7</v>
      </c>
      <c r="BI889" s="13">
        <f t="shared" si="1280"/>
        <v>1.7818305266485144E-8</v>
      </c>
      <c r="BJ889" s="14">
        <f t="shared" si="1281"/>
        <v>0.32607227983933529</v>
      </c>
      <c r="BK889" s="14">
        <f t="shared" si="1282"/>
        <v>0.40776988459523822</v>
      </c>
      <c r="BL889" s="14">
        <f t="shared" si="1283"/>
        <v>0.2568957426023008</v>
      </c>
      <c r="BM889" s="14">
        <f t="shared" si="1284"/>
        <v>0.1330313000027443</v>
      </c>
      <c r="BN889" s="14">
        <f t="shared" si="1285"/>
        <v>0.86695891893874788</v>
      </c>
    </row>
    <row r="890" spans="1:66" x14ac:dyDescent="0.25">
      <c r="A890" t="s">
        <v>338</v>
      </c>
      <c r="B890" t="s">
        <v>84</v>
      </c>
      <c r="C890" t="s">
        <v>85</v>
      </c>
      <c r="D890" s="11">
        <v>44452</v>
      </c>
      <c r="E890" s="10">
        <f>VLOOKUP(A890,home!$A$2:$E$405,3,FALSE)</f>
        <v>1.3308</v>
      </c>
      <c r="F890" s="10">
        <f>VLOOKUP(B890,home!$B$2:$E$405,3,FALSE)</f>
        <v>0.90169999999999995</v>
      </c>
      <c r="G890" s="10">
        <f>VLOOKUP(C890,away!$B$2:$E$405,4,FALSE)</f>
        <v>1.5028999999999999</v>
      </c>
      <c r="H890" s="10">
        <f>VLOOKUP(A890,away!$A$2:$E$405,3,FALSE)</f>
        <v>0.86150000000000004</v>
      </c>
      <c r="I890" s="10">
        <f>VLOOKUP(C890,away!$B$2:$E$405,3,FALSE)</f>
        <v>2.6116999999999999</v>
      </c>
      <c r="J890" s="10">
        <f>VLOOKUP(B890,home!$B$2:$E$405,4,FALSE)</f>
        <v>0</v>
      </c>
      <c r="K890" s="12">
        <f t="shared" si="1230"/>
        <v>1.8034534888439997</v>
      </c>
      <c r="L890" s="12">
        <f t="shared" si="1231"/>
        <v>0</v>
      </c>
      <c r="M890" s="13">
        <f t="shared" si="1232"/>
        <v>0.16472901494707248</v>
      </c>
      <c r="N890" s="13">
        <f t="shared" si="1233"/>
        <v>0.29708111672013321</v>
      </c>
      <c r="O890" s="13">
        <f t="shared" si="1234"/>
        <v>0</v>
      </c>
      <c r="P890" s="13">
        <f t="shared" si="1235"/>
        <v>0</v>
      </c>
      <c r="Q890" s="13">
        <f t="shared" si="1236"/>
        <v>0.26788598820929793</v>
      </c>
      <c r="R890" s="13">
        <f t="shared" si="1237"/>
        <v>0</v>
      </c>
      <c r="S890" s="13">
        <f t="shared" si="1238"/>
        <v>0</v>
      </c>
      <c r="T890" s="13">
        <f t="shared" si="1239"/>
        <v>0</v>
      </c>
      <c r="U890" s="13">
        <f t="shared" si="1240"/>
        <v>0</v>
      </c>
      <c r="V890" s="13">
        <f t="shared" si="1241"/>
        <v>0</v>
      </c>
      <c r="W890" s="13">
        <f t="shared" si="1242"/>
        <v>0.16103997334949366</v>
      </c>
      <c r="X890" s="13">
        <f t="shared" si="1243"/>
        <v>0</v>
      </c>
      <c r="Y890" s="13">
        <f t="shared" si="1244"/>
        <v>0</v>
      </c>
      <c r="Z890" s="13">
        <f t="shared" si="1245"/>
        <v>0</v>
      </c>
      <c r="AA890" s="13">
        <f t="shared" si="1246"/>
        <v>0</v>
      </c>
      <c r="AB890" s="13">
        <f t="shared" si="1247"/>
        <v>0</v>
      </c>
      <c r="AC890" s="13">
        <f t="shared" si="1248"/>
        <v>0</v>
      </c>
      <c r="AD890" s="13">
        <f t="shared" si="1249"/>
        <v>7.2607025445122278E-2</v>
      </c>
      <c r="AE890" s="13">
        <f t="shared" si="1250"/>
        <v>0</v>
      </c>
      <c r="AF890" s="13">
        <f t="shared" si="1251"/>
        <v>0</v>
      </c>
      <c r="AG890" s="13">
        <f t="shared" si="1252"/>
        <v>0</v>
      </c>
      <c r="AH890" s="13">
        <f t="shared" si="1253"/>
        <v>0</v>
      </c>
      <c r="AI890" s="13">
        <f t="shared" si="1254"/>
        <v>0</v>
      </c>
      <c r="AJ890" s="13">
        <f t="shared" si="1255"/>
        <v>0</v>
      </c>
      <c r="AK890" s="13">
        <f t="shared" si="1256"/>
        <v>0</v>
      </c>
      <c r="AL890" s="13">
        <f t="shared" si="1257"/>
        <v>0</v>
      </c>
      <c r="AM890" s="13">
        <f t="shared" si="1258"/>
        <v>2.6188678670718165E-2</v>
      </c>
      <c r="AN890" s="13">
        <f t="shared" si="1259"/>
        <v>0</v>
      </c>
      <c r="AO890" s="13">
        <f t="shared" si="1260"/>
        <v>0</v>
      </c>
      <c r="AP890" s="13">
        <f t="shared" si="1261"/>
        <v>0</v>
      </c>
      <c r="AQ890" s="13">
        <f t="shared" si="1262"/>
        <v>0</v>
      </c>
      <c r="AR890" s="13">
        <f t="shared" si="1263"/>
        <v>0</v>
      </c>
      <c r="AS890" s="13">
        <f t="shared" si="1264"/>
        <v>0</v>
      </c>
      <c r="AT890" s="13">
        <f t="shared" si="1265"/>
        <v>0</v>
      </c>
      <c r="AU890" s="13">
        <f t="shared" si="1266"/>
        <v>0</v>
      </c>
      <c r="AV890" s="13">
        <f t="shared" si="1267"/>
        <v>0</v>
      </c>
      <c r="AW890" s="13">
        <f t="shared" si="1268"/>
        <v>0</v>
      </c>
      <c r="AX890" s="13">
        <f t="shared" si="1269"/>
        <v>7.8716773194868646E-3</v>
      </c>
      <c r="AY890" s="13">
        <f t="shared" si="1270"/>
        <v>0</v>
      </c>
      <c r="AZ890" s="13">
        <f t="shared" si="1271"/>
        <v>0</v>
      </c>
      <c r="BA890" s="13">
        <f t="shared" si="1272"/>
        <v>0</v>
      </c>
      <c r="BB890" s="13">
        <f t="shared" si="1273"/>
        <v>0</v>
      </c>
      <c r="BC890" s="13">
        <f t="shared" si="1274"/>
        <v>0</v>
      </c>
      <c r="BD890" s="13">
        <f t="shared" si="1275"/>
        <v>0</v>
      </c>
      <c r="BE890" s="13">
        <f t="shared" si="1276"/>
        <v>0</v>
      </c>
      <c r="BF890" s="13">
        <f t="shared" si="1277"/>
        <v>0</v>
      </c>
      <c r="BG890" s="13">
        <f t="shared" si="1278"/>
        <v>0</v>
      </c>
      <c r="BH890" s="13">
        <f t="shared" si="1279"/>
        <v>0</v>
      </c>
      <c r="BI890" s="13">
        <f t="shared" si="1280"/>
        <v>0</v>
      </c>
      <c r="BJ890" s="14">
        <f t="shared" si="1281"/>
        <v>0.83267445971425214</v>
      </c>
      <c r="BK890" s="14">
        <f t="shared" si="1282"/>
        <v>0.16472901494707248</v>
      </c>
      <c r="BL890" s="14">
        <f t="shared" si="1283"/>
        <v>0</v>
      </c>
      <c r="BM890" s="14">
        <f t="shared" si="1284"/>
        <v>0.26770735478482094</v>
      </c>
      <c r="BN890" s="14">
        <f t="shared" si="1285"/>
        <v>0.72969611987650362</v>
      </c>
    </row>
    <row r="891" spans="1:66" x14ac:dyDescent="0.25">
      <c r="A891" t="s">
        <v>338</v>
      </c>
      <c r="B891" t="s">
        <v>92</v>
      </c>
      <c r="C891" t="s">
        <v>89</v>
      </c>
      <c r="D891" s="11">
        <v>44452</v>
      </c>
      <c r="E891" s="10">
        <f>VLOOKUP(A891,home!$A$2:$E$405,3,FALSE)</f>
        <v>1.3308</v>
      </c>
      <c r="F891" s="10">
        <f>VLOOKUP(B891,home!$B$2:$E$405,3,FALSE)</f>
        <v>0.93930000000000002</v>
      </c>
      <c r="G891" s="10">
        <f>VLOOKUP(C891,away!$B$2:$E$405,4,FALSE)</f>
        <v>0.15029999999999999</v>
      </c>
      <c r="H891" s="10">
        <f>VLOOKUP(A891,away!$A$2:$E$405,3,FALSE)</f>
        <v>0.86150000000000004</v>
      </c>
      <c r="I891" s="10">
        <f>VLOOKUP(C891,away!$B$2:$E$405,3,FALSE)</f>
        <v>1.1608000000000001</v>
      </c>
      <c r="J891" s="10">
        <f>VLOOKUP(B891,home!$B$2:$E$405,4,FALSE)</f>
        <v>0.58040000000000003</v>
      </c>
      <c r="K891" s="12">
        <f t="shared" si="1230"/>
        <v>0.187878072132</v>
      </c>
      <c r="L891" s="12">
        <f t="shared" si="1231"/>
        <v>0.58041694768000007</v>
      </c>
      <c r="M891" s="13">
        <f t="shared" si="1232"/>
        <v>0.46380316978176134</v>
      </c>
      <c r="N891" s="13">
        <f t="shared" si="1233"/>
        <v>8.7138445387307986E-2</v>
      </c>
      <c r="O891" s="13">
        <f t="shared" si="1234"/>
        <v>0.26919922012903874</v>
      </c>
      <c r="P891" s="13">
        <f t="shared" si="1235"/>
        <v>5.0576630497281685E-2</v>
      </c>
      <c r="Q891" s="13">
        <f t="shared" si="1236"/>
        <v>8.1857015639734965E-3</v>
      </c>
      <c r="R891" s="13">
        <f t="shared" si="1237"/>
        <v>7.8123894832566557E-2</v>
      </c>
      <c r="S891" s="13">
        <f t="shared" si="1238"/>
        <v>1.3788152599637294E-3</v>
      </c>
      <c r="T891" s="13">
        <f t="shared" si="1239"/>
        <v>4.7511199163808998E-3</v>
      </c>
      <c r="U891" s="13">
        <f t="shared" si="1240"/>
        <v>1.467776674858572E-2</v>
      </c>
      <c r="V891" s="13">
        <f t="shared" si="1241"/>
        <v>1.6706279845203534E-5</v>
      </c>
      <c r="W891" s="13">
        <f t="shared" si="1242"/>
        <v>5.1263794296241283E-4</v>
      </c>
      <c r="X891" s="13">
        <f t="shared" si="1243"/>
        <v>2.975437501191976E-4</v>
      </c>
      <c r="Y891" s="13">
        <f t="shared" si="1244"/>
        <v>8.6349717622722662E-5</v>
      </c>
      <c r="Z891" s="13">
        <f t="shared" si="1245"/>
        <v>1.5114810859863872E-2</v>
      </c>
      <c r="AA891" s="13">
        <f t="shared" si="1246"/>
        <v>2.8397415249910409E-3</v>
      </c>
      <c r="AB891" s="13">
        <f t="shared" si="1247"/>
        <v>2.6676258153425123E-4</v>
      </c>
      <c r="AC891" s="13">
        <f t="shared" si="1248"/>
        <v>1.1386125054845812E-7</v>
      </c>
      <c r="AD891" s="13">
        <f t="shared" si="1249"/>
        <v>2.4078357106373066E-5</v>
      </c>
      <c r="AE891" s="13">
        <f t="shared" si="1250"/>
        <v>1.3975486536830094E-5</v>
      </c>
      <c r="AF891" s="13">
        <f t="shared" si="1251"/>
        <v>4.0558046190249283E-6</v>
      </c>
      <c r="AG891" s="13">
        <f t="shared" si="1252"/>
        <v>7.8468591245363158E-7</v>
      </c>
      <c r="AH891" s="13">
        <f t="shared" si="1253"/>
        <v>2.1932230960106758E-3</v>
      </c>
      <c r="AI891" s="13">
        <f t="shared" si="1254"/>
        <v>4.1205852703386206E-4</v>
      </c>
      <c r="AJ891" s="13">
        <f t="shared" si="1255"/>
        <v>3.8708380832336806E-5</v>
      </c>
      <c r="AK891" s="13">
        <f t="shared" si="1256"/>
        <v>2.4241519887102345E-6</v>
      </c>
      <c r="AL891" s="13">
        <f t="shared" si="1257"/>
        <v>4.9665192237970278E-10</v>
      </c>
      <c r="AM891" s="13">
        <f t="shared" si="1258"/>
        <v>9.0475906265024353E-7</v>
      </c>
      <c r="AN891" s="13">
        <f t="shared" si="1259"/>
        <v>5.2513749352927226E-7</v>
      </c>
      <c r="AO891" s="13">
        <f t="shared" si="1260"/>
        <v>1.52399350553293E-7</v>
      </c>
      <c r="AP891" s="13">
        <f t="shared" si="1261"/>
        <v>2.9485055292185554E-8</v>
      </c>
      <c r="AQ891" s="13">
        <f t="shared" si="1262"/>
        <v>4.2784064487165912E-9</v>
      </c>
      <c r="AR891" s="13">
        <f t="shared" si="1263"/>
        <v>2.5459677099355931E-4</v>
      </c>
      <c r="AS891" s="13">
        <f t="shared" si="1264"/>
        <v>4.7833150505302219E-5</v>
      </c>
      <c r="AT891" s="13">
        <f t="shared" si="1265"/>
        <v>4.4934000504679908E-6</v>
      </c>
      <c r="AU891" s="13">
        <f t="shared" si="1266"/>
        <v>2.8140377959991936E-7</v>
      </c>
      <c r="AV891" s="13">
        <f t="shared" si="1267"/>
        <v>1.3217399900472764E-8</v>
      </c>
      <c r="AW891" s="13">
        <f t="shared" si="1268"/>
        <v>1.504408574857205E-12</v>
      </c>
      <c r="AX891" s="13">
        <f t="shared" si="1269"/>
        <v>2.8330731405780505E-8</v>
      </c>
      <c r="AY891" s="13">
        <f t="shared" si="1270"/>
        <v>1.6443636648085036E-8</v>
      </c>
      <c r="AZ891" s="13">
        <f t="shared" si="1271"/>
        <v>4.7720826960202525E-9</v>
      </c>
      <c r="BA891" s="13">
        <f t="shared" si="1272"/>
        <v>9.2326589083354024E-10</v>
      </c>
      <c r="BB891" s="13">
        <f t="shared" si="1273"/>
        <v>1.3396979256366487E-10</v>
      </c>
      <c r="BC891" s="13">
        <f t="shared" si="1274"/>
        <v>1.5551667616225032E-11</v>
      </c>
      <c r="BD891" s="13">
        <f t="shared" si="1275"/>
        <v>2.4628713451544264E-5</v>
      </c>
      <c r="BE891" s="13">
        <f t="shared" si="1276"/>
        <v>4.6271952023675908E-6</v>
      </c>
      <c r="BF891" s="13">
        <f t="shared" si="1277"/>
        <v>4.3467425699963133E-7</v>
      </c>
      <c r="BG891" s="13">
        <f t="shared" si="1278"/>
        <v>2.7221920470166758E-8</v>
      </c>
      <c r="BH891" s="13">
        <f t="shared" si="1279"/>
        <v>1.2786004844163888E-9</v>
      </c>
      <c r="BI891" s="13">
        <f t="shared" si="1280"/>
        <v>4.8044198807838528E-11</v>
      </c>
      <c r="BJ891" s="14">
        <f t="shared" si="1281"/>
        <v>0.10101635929114798</v>
      </c>
      <c r="BK891" s="14">
        <f t="shared" si="1282"/>
        <v>0.51577545262039115</v>
      </c>
      <c r="BL891" s="14">
        <f t="shared" si="1283"/>
        <v>0.36809073704678685</v>
      </c>
      <c r="BM891" s="14">
        <f t="shared" si="1284"/>
        <v>4.2970281184127664E-2</v>
      </c>
      <c r="BN891" s="14">
        <f t="shared" si="1285"/>
        <v>0.95702706219192979</v>
      </c>
    </row>
    <row r="892" spans="1:66" x14ac:dyDescent="0.25">
      <c r="A892" t="s">
        <v>339</v>
      </c>
      <c r="B892" t="s">
        <v>120</v>
      </c>
      <c r="C892" t="s">
        <v>127</v>
      </c>
      <c r="D892" s="11">
        <v>44452</v>
      </c>
      <c r="E892" s="10">
        <f>VLOOKUP(A892,home!$A$2:$E$405,3,FALSE)</f>
        <v>1.1719999999999999</v>
      </c>
      <c r="F892" s="10">
        <f>VLOOKUP(B892,home!$B$2:$E$405,3,FALSE)</f>
        <v>0.75839999999999996</v>
      </c>
      <c r="G892" s="10">
        <f>VLOOKUP(C892,away!$B$2:$E$405,4,FALSE)</f>
        <v>1.1635</v>
      </c>
      <c r="H892" s="10">
        <f>VLOOKUP(A892,away!$A$2:$E$405,3,FALSE)</f>
        <v>1.0484</v>
      </c>
      <c r="I892" s="10">
        <f>VLOOKUP(C892,away!$B$2:$E$405,3,FALSE)</f>
        <v>0.78039999999999998</v>
      </c>
      <c r="J892" s="10">
        <f>VLOOKUP(B892,home!$B$2:$E$405,4,FALSE)</f>
        <v>0.84789999999999999</v>
      </c>
      <c r="K892" s="12">
        <f t="shared" si="1230"/>
        <v>1.0341709247999999</v>
      </c>
      <c r="L892" s="12">
        <f t="shared" si="1231"/>
        <v>0.69372749614399998</v>
      </c>
      <c r="M892" s="13">
        <f t="shared" si="1232"/>
        <v>0.17765737894744943</v>
      </c>
      <c r="N892" s="13">
        <f t="shared" si="1233"/>
        <v>0.18372809588362779</v>
      </c>
      <c r="O892" s="13">
        <f t="shared" si="1234"/>
        <v>0.12324580866871987</v>
      </c>
      <c r="P892" s="13">
        <f t="shared" si="1235"/>
        <v>0.12745723192865385</v>
      </c>
      <c r="Q892" s="13">
        <f t="shared" si="1236"/>
        <v>9.500312741585723E-2</v>
      </c>
      <c r="R892" s="13">
        <f t="shared" si="1237"/>
        <v>4.2749503128996752E-2</v>
      </c>
      <c r="S892" s="13">
        <f t="shared" si="1238"/>
        <v>2.2860499894744018E-2</v>
      </c>
      <c r="T892" s="13">
        <f t="shared" si="1239"/>
        <v>6.5906281708052031E-2</v>
      </c>
      <c r="U892" s="13">
        <f t="shared" si="1240"/>
        <v>4.4210293185655059E-2</v>
      </c>
      <c r="V892" s="13">
        <f t="shared" si="1241"/>
        <v>1.8223191768535992E-3</v>
      </c>
      <c r="W892" s="13">
        <f t="shared" si="1242"/>
        <v>3.2749824046183096E-2</v>
      </c>
      <c r="X892" s="13">
        <f t="shared" si="1243"/>
        <v>2.271945343471516E-2</v>
      </c>
      <c r="Y892" s="13">
        <f t="shared" si="1244"/>
        <v>7.8805547725125727E-3</v>
      </c>
      <c r="Z892" s="13">
        <f t="shared" si="1245"/>
        <v>9.8855019223596709E-3</v>
      </c>
      <c r="AA892" s="13">
        <f t="shared" si="1246"/>
        <v>1.0223298665158878E-2</v>
      </c>
      <c r="AB892" s="13">
        <f t="shared" si="1247"/>
        <v>5.2863191175269815E-3</v>
      </c>
      <c r="AC892" s="13">
        <f t="shared" si="1248"/>
        <v>8.1711972557922479E-5</v>
      </c>
      <c r="AD892" s="13">
        <f t="shared" si="1249"/>
        <v>8.467228955219612E-3</v>
      </c>
      <c r="AE892" s="13">
        <f t="shared" si="1250"/>
        <v>5.873949542382479E-3</v>
      </c>
      <c r="AF892" s="13">
        <f t="shared" si="1251"/>
        <v>2.0374601542565954E-3</v>
      </c>
      <c r="AG892" s="13">
        <f t="shared" si="1252"/>
        <v>4.7114737710186535E-4</v>
      </c>
      <c r="AH892" s="13">
        <f t="shared" si="1253"/>
        <v>1.7144611241813178E-3</v>
      </c>
      <c r="AI892" s="13">
        <f t="shared" si="1254"/>
        <v>1.7730458463282408E-3</v>
      </c>
      <c r="AJ892" s="13">
        <f t="shared" si="1255"/>
        <v>9.1681623130503783E-4</v>
      </c>
      <c r="AK892" s="13">
        <f t="shared" si="1256"/>
        <v>3.1604822993346049E-4</v>
      </c>
      <c r="AL892" s="13">
        <f t="shared" si="1257"/>
        <v>2.3449139910464613E-6</v>
      </c>
      <c r="AM892" s="13">
        <f t="shared" si="1258"/>
        <v>1.751312399822561E-3</v>
      </c>
      <c r="AN892" s="13">
        <f t="shared" si="1259"/>
        <v>1.2149335660948451E-3</v>
      </c>
      <c r="AO892" s="13">
        <f t="shared" si="1260"/>
        <v>4.2141641039413884E-4</v>
      </c>
      <c r="AP892" s="13">
        <f t="shared" si="1261"/>
        <v>9.7449383738906097E-5</v>
      </c>
      <c r="AQ892" s="13">
        <f t="shared" si="1262"/>
        <v>1.6900829245491783E-5</v>
      </c>
      <c r="AR892" s="13">
        <f t="shared" si="1263"/>
        <v>2.3787376458290666E-4</v>
      </c>
      <c r="AS892" s="13">
        <f t="shared" si="1264"/>
        <v>2.4600213110436201E-4</v>
      </c>
      <c r="AT892" s="13">
        <f t="shared" si="1265"/>
        <v>1.2720412571348447E-4</v>
      </c>
      <c r="AU892" s="13">
        <f t="shared" si="1266"/>
        <v>4.3850269442496555E-5</v>
      </c>
      <c r="AV892" s="13">
        <f t="shared" si="1267"/>
        <v>1.1337168425518962E-5</v>
      </c>
      <c r="AW892" s="13">
        <f t="shared" si="1268"/>
        <v>4.6731061805638195E-8</v>
      </c>
      <c r="AX892" s="13">
        <f t="shared" si="1269"/>
        <v>3.0185939402303411E-4</v>
      </c>
      <c r="AY892" s="13">
        <f t="shared" si="1270"/>
        <v>2.0940816160314456E-4</v>
      </c>
      <c r="AZ892" s="13">
        <f t="shared" si="1271"/>
        <v>7.263609981053378E-5</v>
      </c>
      <c r="BA892" s="13">
        <f t="shared" si="1272"/>
        <v>1.679655321707576E-5</v>
      </c>
      <c r="BB892" s="13">
        <f t="shared" si="1273"/>
        <v>2.9130577017828527E-6</v>
      </c>
      <c r="BC892" s="13">
        <f t="shared" si="1274"/>
        <v>4.0417364511616277E-7</v>
      </c>
      <c r="BD892" s="13">
        <f t="shared" si="1275"/>
        <v>2.7503261850407853E-5</v>
      </c>
      <c r="BE892" s="13">
        <f t="shared" si="1276"/>
        <v>2.8443073742852843E-5</v>
      </c>
      <c r="BF892" s="13">
        <f t="shared" si="1277"/>
        <v>1.4707499938400362E-5</v>
      </c>
      <c r="BG892" s="13">
        <f t="shared" si="1278"/>
        <v>5.0700229375971483E-6</v>
      </c>
      <c r="BH892" s="13">
        <f t="shared" si="1279"/>
        <v>1.3108175775330138E-6</v>
      </c>
      <c r="BI892" s="13">
        <f t="shared" si="1280"/>
        <v>2.7112188528028253E-7</v>
      </c>
      <c r="BJ892" s="14">
        <f t="shared" si="1281"/>
        <v>0.42894315331920502</v>
      </c>
      <c r="BK892" s="14">
        <f t="shared" si="1282"/>
        <v>0.33009089499585298</v>
      </c>
      <c r="BL892" s="14">
        <f t="shared" si="1283"/>
        <v>0.23117916745500644</v>
      </c>
      <c r="BM892" s="14">
        <f t="shared" si="1284"/>
        <v>0.25004821028857788</v>
      </c>
      <c r="BN892" s="14">
        <f t="shared" si="1285"/>
        <v>0.74984114597330487</v>
      </c>
    </row>
    <row r="893" spans="1:66" x14ac:dyDescent="0.25">
      <c r="A893" t="s">
        <v>341</v>
      </c>
      <c r="B893" t="s">
        <v>151</v>
      </c>
      <c r="C893" t="s">
        <v>153</v>
      </c>
      <c r="D893" s="11">
        <v>44452</v>
      </c>
      <c r="E893" s="10">
        <f>VLOOKUP(A893,home!$A$2:$E$405,3,FALSE)</f>
        <v>1.3095000000000001</v>
      </c>
      <c r="F893" s="10">
        <f>VLOOKUP(B893,home!$B$2:$E$405,3,FALSE)</f>
        <v>0.76370000000000005</v>
      </c>
      <c r="G893" s="10">
        <f>VLOOKUP(C893,away!$B$2:$E$405,4,FALSE)</f>
        <v>0.76370000000000005</v>
      </c>
      <c r="H893" s="10">
        <f>VLOOKUP(A893,away!$A$2:$E$405,3,FALSE)</f>
        <v>1.2142999999999999</v>
      </c>
      <c r="I893" s="10">
        <f>VLOOKUP(C893,away!$B$2:$E$405,3,FALSE)</f>
        <v>0</v>
      </c>
      <c r="J893" s="10">
        <f>VLOOKUP(B893,home!$B$2:$E$405,4,FALSE)</f>
        <v>1.3725000000000001</v>
      </c>
      <c r="K893" s="12">
        <f t="shared" si="1230"/>
        <v>0.7637497550550002</v>
      </c>
      <c r="L893" s="12">
        <f t="shared" si="1231"/>
        <v>0</v>
      </c>
      <c r="M893" s="13">
        <f t="shared" si="1232"/>
        <v>0.46591607620548731</v>
      </c>
      <c r="N893" s="13">
        <f t="shared" si="1233"/>
        <v>0.35584328907812773</v>
      </c>
      <c r="O893" s="13">
        <f t="shared" si="1234"/>
        <v>0</v>
      </c>
      <c r="P893" s="13">
        <f t="shared" si="1235"/>
        <v>0</v>
      </c>
      <c r="Q893" s="13">
        <f t="shared" si="1236"/>
        <v>0.13588761243569283</v>
      </c>
      <c r="R893" s="13">
        <f t="shared" si="1237"/>
        <v>0</v>
      </c>
      <c r="S893" s="13">
        <f t="shared" si="1238"/>
        <v>0</v>
      </c>
      <c r="T893" s="13">
        <f t="shared" si="1239"/>
        <v>0</v>
      </c>
      <c r="U893" s="13">
        <f t="shared" si="1240"/>
        <v>0</v>
      </c>
      <c r="V893" s="13">
        <f t="shared" si="1241"/>
        <v>0</v>
      </c>
      <c r="W893" s="13">
        <f t="shared" si="1242"/>
        <v>3.4594710237589733E-2</v>
      </c>
      <c r="X893" s="13">
        <f t="shared" si="1243"/>
        <v>0</v>
      </c>
      <c r="Y893" s="13">
        <f t="shared" si="1244"/>
        <v>0</v>
      </c>
      <c r="Z893" s="13">
        <f t="shared" si="1245"/>
        <v>0</v>
      </c>
      <c r="AA893" s="13">
        <f t="shared" si="1246"/>
        <v>0</v>
      </c>
      <c r="AB893" s="13">
        <f t="shared" si="1247"/>
        <v>0</v>
      </c>
      <c r="AC893" s="13">
        <f t="shared" si="1248"/>
        <v>0</v>
      </c>
      <c r="AD893" s="13">
        <f t="shared" si="1249"/>
        <v>6.6054253675394657E-3</v>
      </c>
      <c r="AE893" s="13">
        <f t="shared" si="1250"/>
        <v>0</v>
      </c>
      <c r="AF893" s="13">
        <f t="shared" si="1251"/>
        <v>0</v>
      </c>
      <c r="AG893" s="13">
        <f t="shared" si="1252"/>
        <v>0</v>
      </c>
      <c r="AH893" s="13">
        <f t="shared" si="1253"/>
        <v>0</v>
      </c>
      <c r="AI893" s="13">
        <f t="shared" si="1254"/>
        <v>0</v>
      </c>
      <c r="AJ893" s="13">
        <f t="shared" si="1255"/>
        <v>0</v>
      </c>
      <c r="AK893" s="13">
        <f t="shared" si="1256"/>
        <v>0</v>
      </c>
      <c r="AL893" s="13">
        <f t="shared" si="1257"/>
        <v>0</v>
      </c>
      <c r="AM893" s="13">
        <f t="shared" si="1258"/>
        <v>1.0089784012984708E-3</v>
      </c>
      <c r="AN893" s="13">
        <f t="shared" si="1259"/>
        <v>0</v>
      </c>
      <c r="AO893" s="13">
        <f t="shared" si="1260"/>
        <v>0</v>
      </c>
      <c r="AP893" s="13">
        <f t="shared" si="1261"/>
        <v>0</v>
      </c>
      <c r="AQ893" s="13">
        <f t="shared" si="1262"/>
        <v>0</v>
      </c>
      <c r="AR893" s="13">
        <f t="shared" si="1263"/>
        <v>0</v>
      </c>
      <c r="AS893" s="13">
        <f t="shared" si="1264"/>
        <v>0</v>
      </c>
      <c r="AT893" s="13">
        <f t="shared" si="1265"/>
        <v>0</v>
      </c>
      <c r="AU893" s="13">
        <f t="shared" si="1266"/>
        <v>0</v>
      </c>
      <c r="AV893" s="13">
        <f t="shared" si="1267"/>
        <v>0</v>
      </c>
      <c r="AW893" s="13">
        <f t="shared" si="1268"/>
        <v>0</v>
      </c>
      <c r="AX893" s="13">
        <f t="shared" si="1269"/>
        <v>1.2843450114124872E-4</v>
      </c>
      <c r="AY893" s="13">
        <f t="shared" si="1270"/>
        <v>0</v>
      </c>
      <c r="AZ893" s="13">
        <f t="shared" si="1271"/>
        <v>0</v>
      </c>
      <c r="BA893" s="13">
        <f t="shared" si="1272"/>
        <v>0</v>
      </c>
      <c r="BB893" s="13">
        <f t="shared" si="1273"/>
        <v>0</v>
      </c>
      <c r="BC893" s="13">
        <f t="shared" si="1274"/>
        <v>0</v>
      </c>
      <c r="BD893" s="13">
        <f t="shared" si="1275"/>
        <v>0</v>
      </c>
      <c r="BE893" s="13">
        <f t="shared" si="1276"/>
        <v>0</v>
      </c>
      <c r="BF893" s="13">
        <f t="shared" si="1277"/>
        <v>0</v>
      </c>
      <c r="BG893" s="13">
        <f t="shared" si="1278"/>
        <v>0</v>
      </c>
      <c r="BH893" s="13">
        <f t="shared" si="1279"/>
        <v>0</v>
      </c>
      <c r="BI893" s="13">
        <f t="shared" si="1280"/>
        <v>0</v>
      </c>
      <c r="BJ893" s="14">
        <f t="shared" si="1281"/>
        <v>0.53406845002138947</v>
      </c>
      <c r="BK893" s="14">
        <f t="shared" si="1282"/>
        <v>0.46591607620548731</v>
      </c>
      <c r="BL893" s="14">
        <f t="shared" si="1283"/>
        <v>0</v>
      </c>
      <c r="BM893" s="14">
        <f t="shared" si="1284"/>
        <v>4.233754850756892E-2</v>
      </c>
      <c r="BN893" s="14">
        <f t="shared" si="1285"/>
        <v>0.95764697771930785</v>
      </c>
    </row>
    <row r="894" spans="1:66" x14ac:dyDescent="0.25">
      <c r="A894" t="s">
        <v>344</v>
      </c>
      <c r="B894" t="s">
        <v>210</v>
      </c>
      <c r="C894" t="s">
        <v>207</v>
      </c>
      <c r="D894" s="11">
        <v>44452</v>
      </c>
      <c r="E894" s="10">
        <f>VLOOKUP(A894,home!$A$2:$E$405,3,FALSE)</f>
        <v>1.3976999999999999</v>
      </c>
      <c r="F894" s="10">
        <f>VLOOKUP(B894,home!$B$2:$E$405,3,FALSE)</f>
        <v>1.1783999999999999</v>
      </c>
      <c r="G894" s="10">
        <f>VLOOKUP(C894,away!$B$2:$E$405,4,FALSE)</f>
        <v>1.0731999999999999</v>
      </c>
      <c r="H894" s="10">
        <f>VLOOKUP(A894,away!$A$2:$E$405,3,FALSE)</f>
        <v>1.0585</v>
      </c>
      <c r="I894" s="10">
        <f>VLOOKUP(C894,away!$B$2:$E$405,3,FALSE)</f>
        <v>0.73480000000000001</v>
      </c>
      <c r="J894" s="10">
        <f>VLOOKUP(B894,home!$B$2:$E$405,4,FALSE)</f>
        <v>0.94469999999999998</v>
      </c>
      <c r="K894" s="12">
        <f t="shared" si="1230"/>
        <v>1.7676137165759997</v>
      </c>
      <c r="L894" s="12">
        <f t="shared" si="1231"/>
        <v>0.73477424526000001</v>
      </c>
      <c r="M894" s="13">
        <f t="shared" si="1232"/>
        <v>8.1889216632873171E-2</v>
      </c>
      <c r="N894" s="13">
        <f t="shared" si="1233"/>
        <v>0.14474850255993016</v>
      </c>
      <c r="O894" s="13">
        <f t="shared" si="1234"/>
        <v>6.0170087346352021E-2</v>
      </c>
      <c r="P894" s="13">
        <f t="shared" si="1235"/>
        <v>0.10635747172098785</v>
      </c>
      <c r="Q894" s="13">
        <f t="shared" si="1236"/>
        <v>0.1279297192893844</v>
      </c>
      <c r="R894" s="13">
        <f t="shared" si="1237"/>
        <v>2.210571525857204E-2</v>
      </c>
      <c r="S894" s="13">
        <f t="shared" si="1238"/>
        <v>3.4534192217256281E-2</v>
      </c>
      <c r="T894" s="13">
        <f t="shared" si="1239"/>
        <v>9.3999462937181075E-2</v>
      </c>
      <c r="U894" s="13">
        <f t="shared" si="1240"/>
        <v>3.9074365505775317E-2</v>
      </c>
      <c r="V894" s="13">
        <f t="shared" si="1241"/>
        <v>4.9836562712126586E-3</v>
      </c>
      <c r="W894" s="13">
        <f t="shared" si="1242"/>
        <v>7.5376775524544359E-2</v>
      </c>
      <c r="X894" s="13">
        <f t="shared" si="1243"/>
        <v>5.5384913346179517E-2</v>
      </c>
      <c r="Y894" s="13">
        <f t="shared" si="1244"/>
        <v>2.0347703951364777E-2</v>
      </c>
      <c r="Z894" s="13">
        <f t="shared" si="1245"/>
        <v>5.4142367483499135E-3</v>
      </c>
      <c r="AA894" s="13">
        <f t="shared" si="1246"/>
        <v>9.5702791411731471E-3</v>
      </c>
      <c r="AB894" s="13">
        <f t="shared" si="1247"/>
        <v>8.458278340699418E-3</v>
      </c>
      <c r="AC894" s="13">
        <f t="shared" si="1248"/>
        <v>4.0454737412874751E-4</v>
      </c>
      <c r="AD894" s="13">
        <f t="shared" si="1249"/>
        <v>3.330925558211368E-2</v>
      </c>
      <c r="AE894" s="13">
        <f t="shared" si="1250"/>
        <v>2.4474783130520018E-2</v>
      </c>
      <c r="AF894" s="13">
        <f t="shared" si="1251"/>
        <v>8.9917201513150143E-3</v>
      </c>
      <c r="AG894" s="13">
        <f t="shared" si="1252"/>
        <v>2.2022947959238742E-3</v>
      </c>
      <c r="AH894" s="13">
        <f t="shared" si="1253"/>
        <v>9.9456043010694075E-4</v>
      </c>
      <c r="AI894" s="13">
        <f t="shared" si="1254"/>
        <v>1.7579986582207546E-3</v>
      </c>
      <c r="AJ894" s="13">
        <f t="shared" si="1255"/>
        <v>1.5537312709966047E-3</v>
      </c>
      <c r="AK894" s="13">
        <f t="shared" si="1256"/>
        <v>9.1546556882888663E-4</v>
      </c>
      <c r="AL894" s="13">
        <f t="shared" si="1257"/>
        <v>2.101699719346237E-5</v>
      </c>
      <c r="AM894" s="13">
        <f t="shared" si="1258"/>
        <v>1.1775579411175971E-2</v>
      </c>
      <c r="AN894" s="13">
        <f t="shared" si="1259"/>
        <v>8.6523924743460191E-3</v>
      </c>
      <c r="AO894" s="13">
        <f t="shared" si="1260"/>
        <v>3.1787775750154496E-3</v>
      </c>
      <c r="AP894" s="13">
        <f t="shared" si="1261"/>
        <v>7.7856129784379681E-4</v>
      </c>
      <c r="AQ894" s="13">
        <f t="shared" si="1262"/>
        <v>1.4301669750295545E-4</v>
      </c>
      <c r="AR894" s="13">
        <f t="shared" si="1263"/>
        <v>1.4615547787945774E-4</v>
      </c>
      <c r="AS894" s="13">
        <f t="shared" si="1264"/>
        <v>2.5834642745244964E-4</v>
      </c>
      <c r="AT894" s="13">
        <f t="shared" si="1265"/>
        <v>2.2832834439667825E-4</v>
      </c>
      <c r="AU894" s="13">
        <f t="shared" si="1266"/>
        <v>1.345321044795524E-4</v>
      </c>
      <c r="AV894" s="13">
        <f t="shared" si="1267"/>
        <v>5.9450198299473089E-5</v>
      </c>
      <c r="AW894" s="13">
        <f t="shared" si="1268"/>
        <v>7.5824482303164723E-7</v>
      </c>
      <c r="AX894" s="13">
        <f t="shared" si="1269"/>
        <v>3.4691126146374285E-3</v>
      </c>
      <c r="AY894" s="13">
        <f t="shared" si="1270"/>
        <v>2.5490146031421617E-3</v>
      </c>
      <c r="AZ894" s="13">
        <f t="shared" si="1271"/>
        <v>9.3647514059025014E-4</v>
      </c>
      <c r="BA894" s="13">
        <f t="shared" si="1272"/>
        <v>2.2936593821065119E-4</v>
      </c>
      <c r="BB894" s="13">
        <f t="shared" si="1273"/>
        <v>4.2133046034270747E-5</v>
      </c>
      <c r="BC894" s="13">
        <f t="shared" si="1274"/>
        <v>6.1916554200672273E-6</v>
      </c>
      <c r="BD894" s="13">
        <f t="shared" si="1275"/>
        <v>1.7898546824915525E-5</v>
      </c>
      <c r="BE894" s="13">
        <f t="shared" si="1276"/>
        <v>3.1637716874498493E-5</v>
      </c>
      <c r="BF894" s="13">
        <f t="shared" si="1277"/>
        <v>2.7961631154255757E-5</v>
      </c>
      <c r="BG894" s="13">
        <f t="shared" si="1278"/>
        <v>1.647512092203376E-5</v>
      </c>
      <c r="BH894" s="13">
        <f t="shared" si="1279"/>
        <v>7.2804124310087766E-6</v>
      </c>
      <c r="BI894" s="13">
        <f t="shared" si="1280"/>
        <v>2.5737913750763075E-6</v>
      </c>
      <c r="BJ894" s="14">
        <f t="shared" si="1281"/>
        <v>0.618525751722376</v>
      </c>
      <c r="BK894" s="14">
        <f t="shared" si="1282"/>
        <v>0.23073911581679435</v>
      </c>
      <c r="BL894" s="14">
        <f t="shared" si="1283"/>
        <v>0.14553112129281456</v>
      </c>
      <c r="BM894" s="14">
        <f t="shared" si="1284"/>
        <v>0.45446125641391583</v>
      </c>
      <c r="BN894" s="14">
        <f t="shared" si="1285"/>
        <v>0.54320071280809967</v>
      </c>
    </row>
    <row r="895" spans="1:66" x14ac:dyDescent="0.25">
      <c r="A895" t="s">
        <v>346</v>
      </c>
      <c r="B895" t="s">
        <v>322</v>
      </c>
      <c r="C895" t="s">
        <v>244</v>
      </c>
      <c r="D895" s="11">
        <v>44452</v>
      </c>
      <c r="E895" s="10">
        <f>VLOOKUP(A895,home!$A$2:$E$405,3,FALSE)</f>
        <v>1.4510000000000001</v>
      </c>
      <c r="F895" s="10">
        <f>VLOOKUP(B895,home!$B$2:$E$405,3,FALSE)</f>
        <v>0.45950000000000002</v>
      </c>
      <c r="G895" s="10">
        <f>VLOOKUP(C895,away!$B$2:$E$405,4,FALSE)</f>
        <v>1.3784000000000001</v>
      </c>
      <c r="H895" s="10">
        <f>VLOOKUP(A895,away!$A$2:$E$405,3,FALSE)</f>
        <v>1.0980000000000001</v>
      </c>
      <c r="I895" s="10">
        <f>VLOOKUP(C895,away!$B$2:$E$405,3,FALSE)</f>
        <v>0.91069999999999995</v>
      </c>
      <c r="J895" s="10">
        <f>VLOOKUP(B895,home!$B$2:$E$405,4,FALSE)</f>
        <v>2.4287000000000001</v>
      </c>
      <c r="K895" s="12">
        <f t="shared" si="1230"/>
        <v>0.91902683480000003</v>
      </c>
      <c r="L895" s="12">
        <f t="shared" si="1231"/>
        <v>2.4285751648200002</v>
      </c>
      <c r="M895" s="13">
        <f t="shared" si="1232"/>
        <v>3.5168587350628784E-2</v>
      </c>
      <c r="N895" s="13">
        <f t="shared" si="1233"/>
        <v>3.2320875517235684E-2</v>
      </c>
      <c r="O895" s="13">
        <f t="shared" si="1234"/>
        <v>8.5409557821539861E-2</v>
      </c>
      <c r="P895" s="13">
        <f t="shared" si="1235"/>
        <v>7.849367558639736E-2</v>
      </c>
      <c r="Q895" s="13">
        <f t="shared" si="1236"/>
        <v>1.4851875962284961E-2</v>
      </c>
      <c r="R895" s="13">
        <f t="shared" si="1237"/>
        <v>0.10371176548182477</v>
      </c>
      <c r="S895" s="13">
        <f t="shared" si="1238"/>
        <v>4.3798013875530582E-2</v>
      </c>
      <c r="T895" s="13">
        <f t="shared" si="1239"/>
        <v>3.6068897112992396E-2</v>
      </c>
      <c r="U895" s="13">
        <f t="shared" si="1240"/>
        <v>9.5313895562281328E-2</v>
      </c>
      <c r="V895" s="13">
        <f t="shared" si="1241"/>
        <v>1.0861546091936763E-2</v>
      </c>
      <c r="W895" s="13">
        <f t="shared" si="1242"/>
        <v>4.5497575188203181E-3</v>
      </c>
      <c r="X895" s="13">
        <f t="shared" si="1243"/>
        <v>1.104942811616009E-2</v>
      </c>
      <c r="Y895" s="13">
        <f t="shared" si="1244"/>
        <v>1.341718335418512E-2</v>
      </c>
      <c r="Z895" s="13">
        <f t="shared" si="1245"/>
        <v>8.3957272649598597E-2</v>
      </c>
      <c r="AA895" s="13">
        <f t="shared" si="1246"/>
        <v>7.7158986541601207E-2</v>
      </c>
      <c r="AB895" s="13">
        <f t="shared" si="1247"/>
        <v>3.5455589588851776E-2</v>
      </c>
      <c r="AC895" s="13">
        <f t="shared" si="1248"/>
        <v>1.5151352732894589E-3</v>
      </c>
      <c r="AD895" s="13">
        <f t="shared" si="1249"/>
        <v>1.0453373129072343E-3</v>
      </c>
      <c r="AE895" s="13">
        <f t="shared" si="1250"/>
        <v>2.538680236986183E-3</v>
      </c>
      <c r="AF895" s="13">
        <f t="shared" si="1251"/>
        <v>3.0826878874819987E-3</v>
      </c>
      <c r="AG895" s="13">
        <f t="shared" si="1252"/>
        <v>2.4955130814767377E-3</v>
      </c>
      <c r="AH895" s="13">
        <f t="shared" si="1253"/>
        <v>5.0974136815709156E-2</v>
      </c>
      <c r="AI895" s="13">
        <f t="shared" si="1254"/>
        <v>4.6846599614403336E-2</v>
      </c>
      <c r="AJ895" s="13">
        <f t="shared" si="1255"/>
        <v>2.1526641082383998E-2</v>
      </c>
      <c r="AK895" s="13">
        <f t="shared" si="1256"/>
        <v>6.594520272606339E-3</v>
      </c>
      <c r="AL895" s="13">
        <f t="shared" si="1257"/>
        <v>1.3526677705348776E-4</v>
      </c>
      <c r="AM895" s="13">
        <f t="shared" si="1258"/>
        <v>1.9213860839589463E-4</v>
      </c>
      <c r="AN895" s="13">
        <f t="shared" si="1259"/>
        <v>4.6662305255334524E-4</v>
      </c>
      <c r="AO895" s="13">
        <f t="shared" si="1260"/>
        <v>5.6661457838177618E-4</v>
      </c>
      <c r="AP895" s="13">
        <f t="shared" si="1261"/>
        <v>4.5868869769431227E-4</v>
      </c>
      <c r="AQ895" s="13">
        <f t="shared" si="1262"/>
        <v>2.7848999490100894E-4</v>
      </c>
      <c r="AR895" s="13">
        <f t="shared" si="1263"/>
        <v>2.475890454375362E-2</v>
      </c>
      <c r="AS895" s="13">
        <f t="shared" si="1264"/>
        <v>2.2754097675961229E-2</v>
      </c>
      <c r="AT895" s="13">
        <f t="shared" si="1265"/>
        <v>1.0455813182934341E-2</v>
      </c>
      <c r="AU895" s="13">
        <f t="shared" si="1266"/>
        <v>3.2030576315907541E-3</v>
      </c>
      <c r="AV895" s="13">
        <f t="shared" si="1267"/>
        <v>7.359239792107087E-4</v>
      </c>
      <c r="AW895" s="13">
        <f t="shared" si="1268"/>
        <v>8.3862611775588865E-6</v>
      </c>
      <c r="AX895" s="13">
        <f t="shared" si="1269"/>
        <v>2.9430089519492613E-5</v>
      </c>
      <c r="AY895" s="13">
        <f t="shared" si="1270"/>
        <v>7.1473184505469129E-5</v>
      </c>
      <c r="AZ895" s="13">
        <f t="shared" si="1271"/>
        <v>8.6789000420290009E-5</v>
      </c>
      <c r="BA895" s="13">
        <f t="shared" si="1272"/>
        <v>7.0257870333422954E-5</v>
      </c>
      <c r="BB895" s="13">
        <f t="shared" si="1273"/>
        <v>4.2656629756223717E-5</v>
      </c>
      <c r="BC895" s="13">
        <f t="shared" si="1274"/>
        <v>2.0718966328177345E-5</v>
      </c>
      <c r="BD895" s="13">
        <f t="shared" si="1275"/>
        <v>1.0021476780518181E-2</v>
      </c>
      <c r="BE895" s="13">
        <f t="shared" si="1276"/>
        <v>9.2100060856213188E-3</v>
      </c>
      <c r="BF895" s="13">
        <f t="shared" si="1277"/>
        <v>4.2321213706786485E-3</v>
      </c>
      <c r="BG895" s="13">
        <f t="shared" si="1278"/>
        <v>1.2964777025947457E-3</v>
      </c>
      <c r="BH895" s="13">
        <f t="shared" si="1279"/>
        <v>2.9787444985110613E-4</v>
      </c>
      <c r="BI895" s="13">
        <f t="shared" si="1280"/>
        <v>5.4750922562890695E-5</v>
      </c>
      <c r="BJ895" s="14">
        <f t="shared" si="1281"/>
        <v>0.12370411677332016</v>
      </c>
      <c r="BK895" s="14">
        <f t="shared" si="1282"/>
        <v>0.17004369813934192</v>
      </c>
      <c r="BL895" s="14">
        <f t="shared" si="1283"/>
        <v>0.61001219710647936</v>
      </c>
      <c r="BM895" s="14">
        <f t="shared" si="1284"/>
        <v>0.63769786002550044</v>
      </c>
      <c r="BN895" s="14">
        <f t="shared" si="1285"/>
        <v>0.34995633771991141</v>
      </c>
    </row>
    <row r="896" spans="1:66" x14ac:dyDescent="0.25">
      <c r="A896" t="s">
        <v>346</v>
      </c>
      <c r="B896" t="s">
        <v>321</v>
      </c>
      <c r="C896" t="s">
        <v>238</v>
      </c>
      <c r="D896" s="11">
        <v>44452</v>
      </c>
      <c r="E896" s="10">
        <f>VLOOKUP(A896,home!$A$2:$E$405,3,FALSE)</f>
        <v>1.4510000000000001</v>
      </c>
      <c r="F896" s="10">
        <f>VLOOKUP(B896,home!$B$2:$E$405,3,FALSE)</f>
        <v>1.3784000000000001</v>
      </c>
      <c r="G896" s="10">
        <f>VLOOKUP(C896,away!$B$2:$E$405,4,FALSE)</f>
        <v>0.91890000000000005</v>
      </c>
      <c r="H896" s="10">
        <f>VLOOKUP(A896,away!$A$2:$E$405,3,FALSE)</f>
        <v>1.0980000000000001</v>
      </c>
      <c r="I896" s="10">
        <f>VLOOKUP(C896,away!$B$2:$E$405,3,FALSE)</f>
        <v>0.60719999999999996</v>
      </c>
      <c r="J896" s="10">
        <f>VLOOKUP(B896,home!$B$2:$E$405,4,FALSE)</f>
        <v>0.45540000000000003</v>
      </c>
      <c r="K896" s="12">
        <f t="shared" si="1230"/>
        <v>1.8378536637600005</v>
      </c>
      <c r="L896" s="12">
        <f t="shared" si="1231"/>
        <v>0.30361773024000005</v>
      </c>
      <c r="M896" s="13">
        <f t="shared" si="1232"/>
        <v>0.11748185369062807</v>
      </c>
      <c r="N896" s="13">
        <f t="shared" si="1233"/>
        <v>0.21591445523063713</v>
      </c>
      <c r="O896" s="13">
        <f t="shared" si="1234"/>
        <v>3.5669573761936267E-2</v>
      </c>
      <c r="P896" s="13">
        <f t="shared" si="1235"/>
        <v>6.5555456823132158E-2</v>
      </c>
      <c r="Q896" s="13">
        <f t="shared" si="1236"/>
        <v>0.19840958630218553</v>
      </c>
      <c r="R896" s="13">
        <f t="shared" si="1237"/>
        <v>5.4149575121136741E-3</v>
      </c>
      <c r="S896" s="13">
        <f t="shared" si="1238"/>
        <v>9.1450674812436402E-3</v>
      </c>
      <c r="T896" s="13">
        <f t="shared" si="1239"/>
        <v>6.0240668250926978E-2</v>
      </c>
      <c r="U896" s="13">
        <f t="shared" si="1240"/>
        <v>9.9518995027428545E-3</v>
      </c>
      <c r="V896" s="13">
        <f t="shared" si="1241"/>
        <v>5.6699922165570312E-4</v>
      </c>
      <c r="W896" s="13">
        <f t="shared" si="1242"/>
        <v>0.12154926170352592</v>
      </c>
      <c r="X896" s="13">
        <f t="shared" si="1243"/>
        <v>3.6904510950772303E-2</v>
      </c>
      <c r="Y896" s="13">
        <f t="shared" si="1244"/>
        <v>5.6024319252453566E-3</v>
      </c>
      <c r="Z896" s="13">
        <f t="shared" si="1245"/>
        <v>5.4802570305799729E-4</v>
      </c>
      <c r="AA896" s="13">
        <f t="shared" si="1246"/>
        <v>1.0071910461997905E-3</v>
      </c>
      <c r="AB896" s="13">
        <f t="shared" si="1247"/>
        <v>9.2553487718227646E-4</v>
      </c>
      <c r="AC896" s="13">
        <f t="shared" si="1248"/>
        <v>1.9774273550727264E-5</v>
      </c>
      <c r="AD896" s="13">
        <f t="shared" si="1249"/>
        <v>5.5847438987287029E-2</v>
      </c>
      <c r="AE896" s="13">
        <f t="shared" si="1250"/>
        <v>1.6956272665036975E-2</v>
      </c>
      <c r="AF896" s="13">
        <f t="shared" si="1251"/>
        <v>2.5741125099445414E-3</v>
      </c>
      <c r="AG896" s="13">
        <f t="shared" si="1252"/>
        <v>2.6051539921725052E-4</v>
      </c>
      <c r="AH896" s="13">
        <f t="shared" si="1253"/>
        <v>4.1597580018912336E-5</v>
      </c>
      <c r="AI896" s="13">
        <f t="shared" si="1254"/>
        <v>7.6450264841307821E-5</v>
      </c>
      <c r="AJ896" s="13">
        <f t="shared" si="1255"/>
        <v>7.0252199667009967E-5</v>
      </c>
      <c r="AK896" s="13">
        <f t="shared" si="1256"/>
        <v>4.3037754181737801E-5</v>
      </c>
      <c r="AL896" s="13">
        <f t="shared" si="1257"/>
        <v>4.4136570721029333E-7</v>
      </c>
      <c r="AM896" s="13">
        <f t="shared" si="1258"/>
        <v>2.0527884070879732E-2</v>
      </c>
      <c r="AN896" s="13">
        <f t="shared" si="1259"/>
        <v>6.2326295682303568E-3</v>
      </c>
      <c r="AO896" s="13">
        <f t="shared" si="1260"/>
        <v>9.4616842146640621E-4</v>
      </c>
      <c r="AP896" s="13">
        <f t="shared" si="1261"/>
        <v>9.5757836183464699E-5</v>
      </c>
      <c r="AQ896" s="13">
        <f t="shared" si="1262"/>
        <v>7.2684442186793228E-6</v>
      </c>
      <c r="AR896" s="13">
        <f t="shared" si="1263"/>
        <v>2.5259525657637885E-6</v>
      </c>
      <c r="AS896" s="13">
        <f t="shared" si="1264"/>
        <v>4.6423311774729522E-6</v>
      </c>
      <c r="AT896" s="13">
        <f t="shared" si="1265"/>
        <v>4.2659626814529711E-6</v>
      </c>
      <c r="AU896" s="13">
        <f t="shared" si="1266"/>
        <v>2.6134050478572605E-6</v>
      </c>
      <c r="AV896" s="13">
        <f t="shared" si="1267"/>
        <v>1.2007640105233356E-6</v>
      </c>
      <c r="AW896" s="13">
        <f t="shared" si="1268"/>
        <v>6.8412292464495507E-9</v>
      </c>
      <c r="AX896" s="13">
        <f t="shared" si="1269"/>
        <v>6.2878744914844709E-3</v>
      </c>
      <c r="AY896" s="13">
        <f t="shared" si="1270"/>
        <v>1.9091101811385097E-3</v>
      </c>
      <c r="AZ896" s="13">
        <f t="shared" si="1271"/>
        <v>2.8981984998767483E-4</v>
      </c>
      <c r="BA896" s="13">
        <f t="shared" si="1272"/>
        <v>2.9331481677251722E-5</v>
      </c>
      <c r="BB896" s="13">
        <f t="shared" si="1273"/>
        <v>2.2263894728558289E-6</v>
      </c>
      <c r="BC896" s="13">
        <f t="shared" si="1274"/>
        <v>1.3519426367574336E-7</v>
      </c>
      <c r="BD896" s="13">
        <f t="shared" si="1275"/>
        <v>1.2782066411851769E-7</v>
      </c>
      <c r="BE896" s="13">
        <f t="shared" si="1276"/>
        <v>2.3491567585445417E-7</v>
      </c>
      <c r="BF896" s="13">
        <f t="shared" si="1277"/>
        <v>2.1587031777188265E-7</v>
      </c>
      <c r="BG896" s="13">
        <f t="shared" si="1278"/>
        <v>1.3224601813803004E-7</v>
      </c>
      <c r="BH896" s="13">
        <f t="shared" si="1279"/>
        <v>6.0762207238162472E-8</v>
      </c>
      <c r="BI896" s="13">
        <f t="shared" si="1280"/>
        <v>2.2334409038160288E-8</v>
      </c>
      <c r="BJ896" s="14">
        <f t="shared" si="1281"/>
        <v>0.75058745985378217</v>
      </c>
      <c r="BK896" s="14">
        <f t="shared" si="1282"/>
        <v>0.19467870303705601</v>
      </c>
      <c r="BL896" s="14">
        <f t="shared" si="1283"/>
        <v>5.3216536863659063E-2</v>
      </c>
      <c r="BM896" s="14">
        <f t="shared" si="1284"/>
        <v>0.35867573879701303</v>
      </c>
      <c r="BN896" s="14">
        <f t="shared" si="1285"/>
        <v>0.63844588332063279</v>
      </c>
    </row>
    <row r="897" spans="1:66" x14ac:dyDescent="0.25">
      <c r="A897" t="s">
        <v>347</v>
      </c>
      <c r="B897" t="s">
        <v>324</v>
      </c>
      <c r="C897" t="s">
        <v>246</v>
      </c>
      <c r="D897" s="11">
        <v>44452</v>
      </c>
      <c r="E897" s="10">
        <f>VLOOKUP(A897,home!$A$2:$E$405,3,FALSE)</f>
        <v>1.1607000000000001</v>
      </c>
      <c r="F897" s="10">
        <f>VLOOKUP(B897,home!$B$2:$E$405,3,FALSE)</f>
        <v>1.7231000000000001</v>
      </c>
      <c r="G897" s="10">
        <f>VLOOKUP(C897,away!$B$2:$E$405,4,FALSE)</f>
        <v>1.7231000000000001</v>
      </c>
      <c r="H897" s="10">
        <f>VLOOKUP(A897,away!$A$2:$E$405,3,FALSE)</f>
        <v>0.83930000000000005</v>
      </c>
      <c r="I897" s="10">
        <f>VLOOKUP(C897,away!$B$2:$E$405,3,FALSE)</f>
        <v>0.89359999999999995</v>
      </c>
      <c r="J897" s="10">
        <f>VLOOKUP(B897,home!$B$2:$E$405,4,FALSE)</f>
        <v>0</v>
      </c>
      <c r="K897" s="12">
        <f t="shared" si="1230"/>
        <v>3.4462037391270002</v>
      </c>
      <c r="L897" s="12">
        <f t="shared" si="1231"/>
        <v>0</v>
      </c>
      <c r="M897" s="13">
        <f t="shared" si="1232"/>
        <v>3.186638013773456E-2</v>
      </c>
      <c r="N897" s="13">
        <f t="shared" si="1233"/>
        <v>0.10981803838310321</v>
      </c>
      <c r="O897" s="13">
        <f t="shared" si="1234"/>
        <v>0</v>
      </c>
      <c r="P897" s="13">
        <f t="shared" si="1235"/>
        <v>0</v>
      </c>
      <c r="Q897" s="13">
        <f t="shared" si="1236"/>
        <v>0.18922766724972137</v>
      </c>
      <c r="R897" s="13">
        <f t="shared" si="1237"/>
        <v>0</v>
      </c>
      <c r="S897" s="13">
        <f t="shared" si="1238"/>
        <v>0</v>
      </c>
      <c r="T897" s="13">
        <f t="shared" si="1239"/>
        <v>0</v>
      </c>
      <c r="U897" s="13">
        <f t="shared" si="1240"/>
        <v>0</v>
      </c>
      <c r="V897" s="13">
        <f t="shared" si="1241"/>
        <v>0</v>
      </c>
      <c r="W897" s="13">
        <f t="shared" si="1242"/>
        <v>0.2173723648074232</v>
      </c>
      <c r="X897" s="13">
        <f t="shared" si="1243"/>
        <v>0</v>
      </c>
      <c r="Y897" s="13">
        <f t="shared" si="1244"/>
        <v>0</v>
      </c>
      <c r="Z897" s="13">
        <f t="shared" si="1245"/>
        <v>0</v>
      </c>
      <c r="AA897" s="13">
        <f t="shared" si="1246"/>
        <v>0</v>
      </c>
      <c r="AB897" s="13">
        <f t="shared" si="1247"/>
        <v>0</v>
      </c>
      <c r="AC897" s="13">
        <f t="shared" si="1248"/>
        <v>0</v>
      </c>
      <c r="AD897" s="13">
        <f t="shared" si="1249"/>
        <v>0.18727736409555507</v>
      </c>
      <c r="AE897" s="13">
        <f t="shared" si="1250"/>
        <v>0</v>
      </c>
      <c r="AF897" s="13">
        <f t="shared" si="1251"/>
        <v>0</v>
      </c>
      <c r="AG897" s="13">
        <f t="shared" si="1252"/>
        <v>0</v>
      </c>
      <c r="AH897" s="13">
        <f t="shared" si="1253"/>
        <v>0</v>
      </c>
      <c r="AI897" s="13">
        <f t="shared" si="1254"/>
        <v>0</v>
      </c>
      <c r="AJ897" s="13">
        <f t="shared" si="1255"/>
        <v>0</v>
      </c>
      <c r="AK897" s="13">
        <f t="shared" si="1256"/>
        <v>0</v>
      </c>
      <c r="AL897" s="13">
        <f t="shared" si="1257"/>
        <v>0</v>
      </c>
      <c r="AM897" s="13">
        <f t="shared" si="1258"/>
        <v>0.12907919047999009</v>
      </c>
      <c r="AN897" s="13">
        <f t="shared" si="1259"/>
        <v>0</v>
      </c>
      <c r="AO897" s="13">
        <f t="shared" si="1260"/>
        <v>0</v>
      </c>
      <c r="AP897" s="13">
        <f t="shared" si="1261"/>
        <v>0</v>
      </c>
      <c r="AQ897" s="13">
        <f t="shared" si="1262"/>
        <v>0</v>
      </c>
      <c r="AR897" s="13">
        <f t="shared" si="1263"/>
        <v>0</v>
      </c>
      <c r="AS897" s="13">
        <f t="shared" si="1264"/>
        <v>0</v>
      </c>
      <c r="AT897" s="13">
        <f t="shared" si="1265"/>
        <v>0</v>
      </c>
      <c r="AU897" s="13">
        <f t="shared" si="1266"/>
        <v>0</v>
      </c>
      <c r="AV897" s="13">
        <f t="shared" si="1267"/>
        <v>0</v>
      </c>
      <c r="AW897" s="13">
        <f t="shared" si="1268"/>
        <v>0</v>
      </c>
      <c r="AX897" s="13">
        <f t="shared" si="1269"/>
        <v>7.4138864812604677E-2</v>
      </c>
      <c r="AY897" s="13">
        <f t="shared" si="1270"/>
        <v>0</v>
      </c>
      <c r="AZ897" s="13">
        <f t="shared" si="1271"/>
        <v>0</v>
      </c>
      <c r="BA897" s="13">
        <f t="shared" si="1272"/>
        <v>0</v>
      </c>
      <c r="BB897" s="13">
        <f t="shared" si="1273"/>
        <v>0</v>
      </c>
      <c r="BC897" s="13">
        <f t="shared" si="1274"/>
        <v>0</v>
      </c>
      <c r="BD897" s="13">
        <f t="shared" si="1275"/>
        <v>0</v>
      </c>
      <c r="BE897" s="13">
        <f t="shared" si="1276"/>
        <v>0</v>
      </c>
      <c r="BF897" s="13">
        <f t="shared" si="1277"/>
        <v>0</v>
      </c>
      <c r="BG897" s="13">
        <f t="shared" si="1278"/>
        <v>0</v>
      </c>
      <c r="BH897" s="13">
        <f t="shared" si="1279"/>
        <v>0</v>
      </c>
      <c r="BI897" s="13">
        <f t="shared" si="1280"/>
        <v>0</v>
      </c>
      <c r="BJ897" s="14">
        <f t="shared" si="1281"/>
        <v>0.90691348982839759</v>
      </c>
      <c r="BK897" s="14">
        <f t="shared" si="1282"/>
        <v>3.186638013773456E-2</v>
      </c>
      <c r="BL897" s="14">
        <f t="shared" si="1283"/>
        <v>0</v>
      </c>
      <c r="BM897" s="14">
        <f t="shared" si="1284"/>
        <v>0.60786778419557297</v>
      </c>
      <c r="BN897" s="14">
        <f t="shared" si="1285"/>
        <v>0.33091208577055914</v>
      </c>
    </row>
    <row r="898" spans="1:66" x14ac:dyDescent="0.25">
      <c r="A898" t="s">
        <v>347</v>
      </c>
      <c r="B898" t="s">
        <v>258</v>
      </c>
      <c r="C898" t="s">
        <v>257</v>
      </c>
      <c r="D898" s="11">
        <v>44452</v>
      </c>
      <c r="E898" s="10">
        <f>VLOOKUP(A898,home!$A$2:$E$405,3,FALSE)</f>
        <v>1.1607000000000001</v>
      </c>
      <c r="F898" s="10">
        <f>VLOOKUP(B898,home!$B$2:$E$405,3,FALSE)</f>
        <v>1.2923</v>
      </c>
      <c r="G898" s="10">
        <f>VLOOKUP(C898,away!$B$2:$E$405,4,FALSE)</f>
        <v>0.86150000000000004</v>
      </c>
      <c r="H898" s="10">
        <f>VLOOKUP(A898,away!$A$2:$E$405,3,FALSE)</f>
        <v>0.83930000000000005</v>
      </c>
      <c r="I898" s="10">
        <f>VLOOKUP(C898,away!$B$2:$E$405,3,FALSE)</f>
        <v>0.79430000000000001</v>
      </c>
      <c r="J898" s="10">
        <f>VLOOKUP(B898,home!$B$2:$E$405,4,FALSE)</f>
        <v>0.59570000000000001</v>
      </c>
      <c r="K898" s="12">
        <f t="shared" si="1230"/>
        <v>1.2922264035150002</v>
      </c>
      <c r="L898" s="12">
        <f t="shared" si="1231"/>
        <v>0.39712697324300006</v>
      </c>
      <c r="M898" s="13">
        <f t="shared" si="1232"/>
        <v>0.18463887718992275</v>
      </c>
      <c r="N898" s="13">
        <f t="shared" si="1233"/>
        <v>0.2385952322201817</v>
      </c>
      <c r="O898" s="13">
        <f t="shared" si="1234"/>
        <v>7.3325078441420027E-2</v>
      </c>
      <c r="P898" s="13">
        <f t="shared" si="1235"/>
        <v>9.4752602401811492E-2</v>
      </c>
      <c r="Q898" s="13">
        <f t="shared" si="1236"/>
        <v>0.15415952941385591</v>
      </c>
      <c r="R898" s="13">
        <f t="shared" si="1237"/>
        <v>1.4559683232123347E-2</v>
      </c>
      <c r="S898" s="13">
        <f t="shared" si="1238"/>
        <v>1.2156236810139382E-2</v>
      </c>
      <c r="T898" s="13">
        <f t="shared" si="1239"/>
        <v>6.1220907312689837E-2</v>
      </c>
      <c r="U898" s="13">
        <f t="shared" si="1240"/>
        <v>1.8814407099364407E-2</v>
      </c>
      <c r="V898" s="13">
        <f t="shared" si="1241"/>
        <v>6.9314586800373794E-4</v>
      </c>
      <c r="W898" s="13">
        <f t="shared" si="1242"/>
        <v>6.6403004754010606E-2</v>
      </c>
      <c r="X898" s="13">
        <f t="shared" si="1243"/>
        <v>2.6370424292200774E-2</v>
      </c>
      <c r="Y898" s="13">
        <f t="shared" si="1244"/>
        <v>5.2362033911476881E-3</v>
      </c>
      <c r="Z898" s="13">
        <f t="shared" si="1245"/>
        <v>1.9273476444500014E-3</v>
      </c>
      <c r="AA898" s="13">
        <f t="shared" si="1246"/>
        <v>2.4905695149107327E-3</v>
      </c>
      <c r="AB898" s="13">
        <f t="shared" si="1247"/>
        <v>1.609189843478598E-3</v>
      </c>
      <c r="AC898" s="13">
        <f t="shared" si="1248"/>
        <v>2.2231698923928347E-5</v>
      </c>
      <c r="AD898" s="13">
        <f t="shared" si="1249"/>
        <v>2.1451929003966152E-2</v>
      </c>
      <c r="AE898" s="13">
        <f t="shared" si="1250"/>
        <v>8.5191396355688027E-3</v>
      </c>
      <c r="AF898" s="13">
        <f t="shared" si="1251"/>
        <v>1.6915900690539568E-3</v>
      </c>
      <c r="AG898" s="13">
        <f t="shared" si="1252"/>
        <v>2.2392534803043841E-4</v>
      </c>
      <c r="AH898" s="13">
        <f t="shared" si="1253"/>
        <v>1.9135043410686373E-4</v>
      </c>
      <c r="AI898" s="13">
        <f t="shared" si="1254"/>
        <v>2.4726808327694657E-4</v>
      </c>
      <c r="AJ898" s="13">
        <f t="shared" si="1255"/>
        <v>1.5976317297850817E-4</v>
      </c>
      <c r="AK898" s="13">
        <f t="shared" si="1256"/>
        <v>6.8816730144054131E-5</v>
      </c>
      <c r="AL898" s="13">
        <f t="shared" si="1257"/>
        <v>4.563527163759707E-7</v>
      </c>
      <c r="AM898" s="13">
        <f t="shared" si="1258"/>
        <v>5.5441498130508566E-3</v>
      </c>
      <c r="AN898" s="13">
        <f t="shared" si="1259"/>
        <v>2.2017314344626314E-3</v>
      </c>
      <c r="AO898" s="13">
        <f t="shared" si="1260"/>
        <v>4.3718347023105679E-4</v>
      </c>
      <c r="AP898" s="13">
        <f t="shared" si="1261"/>
        <v>5.7872449428243594E-5</v>
      </c>
      <c r="AQ898" s="13">
        <f t="shared" si="1262"/>
        <v>5.7456776688992421E-6</v>
      </c>
      <c r="AR898" s="13">
        <f t="shared" si="1263"/>
        <v>1.5198083745118593E-5</v>
      </c>
      <c r="AS898" s="13">
        <f t="shared" si="1264"/>
        <v>1.9639365098274383E-5</v>
      </c>
      <c r="AT898" s="13">
        <f t="shared" si="1265"/>
        <v>1.2689253064130567E-5</v>
      </c>
      <c r="AU898" s="13">
        <f t="shared" si="1266"/>
        <v>5.4657959501177106E-6</v>
      </c>
      <c r="AV898" s="13">
        <f t="shared" si="1267"/>
        <v>1.7657614607418662E-6</v>
      </c>
      <c r="AW898" s="13">
        <f t="shared" si="1268"/>
        <v>6.5052821166754441E-9</v>
      </c>
      <c r="AX898" s="13">
        <f t="shared" si="1269"/>
        <v>1.194049462244512E-3</v>
      </c>
      <c r="AY898" s="13">
        <f t="shared" si="1270"/>
        <v>4.741892488435949E-4</v>
      </c>
      <c r="AZ898" s="13">
        <f t="shared" si="1271"/>
        <v>9.41566705688143E-5</v>
      </c>
      <c r="BA898" s="13">
        <f t="shared" si="1272"/>
        <v>1.2464051197877162E-5</v>
      </c>
      <c r="BB898" s="13">
        <f t="shared" si="1273"/>
        <v>1.2374527316396867E-6</v>
      </c>
      <c r="BC898" s="13">
        <f t="shared" si="1274"/>
        <v>9.828517156947029E-8</v>
      </c>
      <c r="BD898" s="13">
        <f t="shared" si="1275"/>
        <v>1.0059281661320966E-6</v>
      </c>
      <c r="BE898" s="13">
        <f t="shared" si="1276"/>
        <v>1.2998869363153189E-6</v>
      </c>
      <c r="BF898" s="13">
        <f t="shared" si="1277"/>
        <v>8.3987411034543867E-7</v>
      </c>
      <c r="BG898" s="13">
        <f t="shared" si="1278"/>
        <v>3.6176916700568204E-7</v>
      </c>
      <c r="BH898" s="13">
        <f t="shared" si="1279"/>
        <v>1.1687191739559253E-7</v>
      </c>
      <c r="BI898" s="13">
        <f t="shared" si="1280"/>
        <v>3.0204995497601727E-8</v>
      </c>
      <c r="BJ898" s="14">
        <f t="shared" si="1281"/>
        <v>0.59389476345630565</v>
      </c>
      <c r="BK898" s="14">
        <f t="shared" si="1282"/>
        <v>0.29273773957036126</v>
      </c>
      <c r="BL898" s="14">
        <f t="shared" si="1283"/>
        <v>0.11152453934641458</v>
      </c>
      <c r="BM898" s="14">
        <f t="shared" si="1284"/>
        <v>0.23957920437465463</v>
      </c>
      <c r="BN898" s="14">
        <f t="shared" si="1285"/>
        <v>0.76003100289931513</v>
      </c>
    </row>
    <row r="899" spans="1:66" x14ac:dyDescent="0.25">
      <c r="A899" t="s">
        <v>348</v>
      </c>
      <c r="B899" t="s">
        <v>268</v>
      </c>
      <c r="C899" t="s">
        <v>272</v>
      </c>
      <c r="D899" s="11">
        <v>44452</v>
      </c>
      <c r="E899" s="10">
        <f>VLOOKUP(A899,home!$A$2:$E$405,3,FALSE)</f>
        <v>1.2707999999999999</v>
      </c>
      <c r="F899" s="10">
        <f>VLOOKUP(B899,home!$B$2:$E$405,3,FALSE)</f>
        <v>1.0491999999999999</v>
      </c>
      <c r="G899" s="10">
        <f>VLOOKUP(C899,away!$B$2:$E$405,4,FALSE)</f>
        <v>1.1803999999999999</v>
      </c>
      <c r="H899" s="10">
        <f>VLOOKUP(A899,away!$A$2:$E$405,3,FALSE)</f>
        <v>1.2917000000000001</v>
      </c>
      <c r="I899" s="10">
        <f>VLOOKUP(C899,away!$B$2:$E$405,3,FALSE)</f>
        <v>0</v>
      </c>
      <c r="J899" s="10">
        <f>VLOOKUP(B899,home!$B$2:$E$405,4,FALSE)</f>
        <v>0.5161</v>
      </c>
      <c r="K899" s="12">
        <f t="shared" si="1230"/>
        <v>1.5738548941439996</v>
      </c>
      <c r="L899" s="12">
        <f t="shared" si="1231"/>
        <v>0</v>
      </c>
      <c r="M899" s="13">
        <f t="shared" si="1232"/>
        <v>0.20724473401491389</v>
      </c>
      <c r="N899" s="13">
        <f t="shared" si="1233"/>
        <v>0.32617313891494365</v>
      </c>
      <c r="O899" s="13">
        <f t="shared" si="1234"/>
        <v>0</v>
      </c>
      <c r="P899" s="13">
        <f t="shared" si="1235"/>
        <v>0</v>
      </c>
      <c r="Q899" s="13">
        <f t="shared" si="1236"/>
        <v>0.25667459550979738</v>
      </c>
      <c r="R899" s="13">
        <f t="shared" si="1237"/>
        <v>0</v>
      </c>
      <c r="S899" s="13">
        <f t="shared" si="1238"/>
        <v>0</v>
      </c>
      <c r="T899" s="13">
        <f t="shared" si="1239"/>
        <v>0</v>
      </c>
      <c r="U899" s="13">
        <f t="shared" si="1240"/>
        <v>0</v>
      </c>
      <c r="V899" s="13">
        <f t="shared" si="1241"/>
        <v>0</v>
      </c>
      <c r="W899" s="13">
        <f t="shared" si="1242"/>
        <v>0.13465618944850874</v>
      </c>
      <c r="X899" s="13">
        <f t="shared" si="1243"/>
        <v>0</v>
      </c>
      <c r="Y899" s="13">
        <f t="shared" si="1244"/>
        <v>0</v>
      </c>
      <c r="Z899" s="13">
        <f t="shared" si="1245"/>
        <v>0</v>
      </c>
      <c r="AA899" s="13">
        <f t="shared" si="1246"/>
        <v>0</v>
      </c>
      <c r="AB899" s="13">
        <f t="shared" si="1247"/>
        <v>0</v>
      </c>
      <c r="AC899" s="13">
        <f t="shared" si="1248"/>
        <v>0</v>
      </c>
      <c r="AD899" s="13">
        <f t="shared" si="1249"/>
        <v>5.2982325697579241E-2</v>
      </c>
      <c r="AE899" s="13">
        <f t="shared" si="1250"/>
        <v>0</v>
      </c>
      <c r="AF899" s="13">
        <f t="shared" si="1251"/>
        <v>0</v>
      </c>
      <c r="AG899" s="13">
        <f t="shared" si="1252"/>
        <v>0</v>
      </c>
      <c r="AH899" s="13">
        <f t="shared" si="1253"/>
        <v>0</v>
      </c>
      <c r="AI899" s="13">
        <f t="shared" si="1254"/>
        <v>0</v>
      </c>
      <c r="AJ899" s="13">
        <f t="shared" si="1255"/>
        <v>0</v>
      </c>
      <c r="AK899" s="13">
        <f t="shared" si="1256"/>
        <v>0</v>
      </c>
      <c r="AL899" s="13">
        <f t="shared" si="1257"/>
        <v>0</v>
      </c>
      <c r="AM899" s="13">
        <f t="shared" si="1258"/>
        <v>1.6677298520453313E-2</v>
      </c>
      <c r="AN899" s="13">
        <f t="shared" si="1259"/>
        <v>0</v>
      </c>
      <c r="AO899" s="13">
        <f t="shared" si="1260"/>
        <v>0</v>
      </c>
      <c r="AP899" s="13">
        <f t="shared" si="1261"/>
        <v>0</v>
      </c>
      <c r="AQ899" s="13">
        <f t="shared" si="1262"/>
        <v>0</v>
      </c>
      <c r="AR899" s="13">
        <f t="shared" si="1263"/>
        <v>0</v>
      </c>
      <c r="AS899" s="13">
        <f t="shared" si="1264"/>
        <v>0</v>
      </c>
      <c r="AT899" s="13">
        <f t="shared" si="1265"/>
        <v>0</v>
      </c>
      <c r="AU899" s="13">
        <f t="shared" si="1266"/>
        <v>0</v>
      </c>
      <c r="AV899" s="13">
        <f t="shared" si="1267"/>
        <v>0</v>
      </c>
      <c r="AW899" s="13">
        <f t="shared" si="1268"/>
        <v>0</v>
      </c>
      <c r="AX899" s="13">
        <f t="shared" si="1269"/>
        <v>4.374607982919318E-3</v>
      </c>
      <c r="AY899" s="13">
        <f t="shared" si="1270"/>
        <v>0</v>
      </c>
      <c r="AZ899" s="13">
        <f t="shared" si="1271"/>
        <v>0</v>
      </c>
      <c r="BA899" s="13">
        <f t="shared" si="1272"/>
        <v>0</v>
      </c>
      <c r="BB899" s="13">
        <f t="shared" si="1273"/>
        <v>0</v>
      </c>
      <c r="BC899" s="13">
        <f t="shared" si="1274"/>
        <v>0</v>
      </c>
      <c r="BD899" s="13">
        <f t="shared" si="1275"/>
        <v>0</v>
      </c>
      <c r="BE899" s="13">
        <f t="shared" si="1276"/>
        <v>0</v>
      </c>
      <c r="BF899" s="13">
        <f t="shared" si="1277"/>
        <v>0</v>
      </c>
      <c r="BG899" s="13">
        <f t="shared" si="1278"/>
        <v>0</v>
      </c>
      <c r="BH899" s="13">
        <f t="shared" si="1279"/>
        <v>0</v>
      </c>
      <c r="BI899" s="13">
        <f t="shared" si="1280"/>
        <v>0</v>
      </c>
      <c r="BJ899" s="14">
        <f t="shared" si="1281"/>
        <v>0.79153815607420164</v>
      </c>
      <c r="BK899" s="14">
        <f t="shared" si="1282"/>
        <v>0.20724473401491389</v>
      </c>
      <c r="BL899" s="14">
        <f t="shared" si="1283"/>
        <v>0</v>
      </c>
      <c r="BM899" s="14">
        <f t="shared" si="1284"/>
        <v>0.20869042164946061</v>
      </c>
      <c r="BN899" s="14">
        <f t="shared" si="1285"/>
        <v>0.79009246843965486</v>
      </c>
    </row>
    <row r="900" spans="1:66" x14ac:dyDescent="0.25">
      <c r="A900" t="s">
        <v>348</v>
      </c>
      <c r="B900" t="s">
        <v>264</v>
      </c>
      <c r="C900" t="s">
        <v>266</v>
      </c>
      <c r="D900" s="11">
        <v>44452</v>
      </c>
      <c r="E900" s="10">
        <f>VLOOKUP(A900,home!$A$2:$E$405,3,FALSE)</f>
        <v>1.2707999999999999</v>
      </c>
      <c r="F900" s="10">
        <f>VLOOKUP(B900,home!$B$2:$E$405,3,FALSE)</f>
        <v>0.78690000000000004</v>
      </c>
      <c r="G900" s="10">
        <f>VLOOKUP(C900,away!$B$2:$E$405,4,FALSE)</f>
        <v>1.3115000000000001</v>
      </c>
      <c r="H900" s="10">
        <f>VLOOKUP(A900,away!$A$2:$E$405,3,FALSE)</f>
        <v>1.2917000000000001</v>
      </c>
      <c r="I900" s="10">
        <f>VLOOKUP(C900,away!$B$2:$E$405,3,FALSE)</f>
        <v>1.5483</v>
      </c>
      <c r="J900" s="10">
        <f>VLOOKUP(B900,home!$B$2:$E$405,4,FALSE)</f>
        <v>2.3224999999999998</v>
      </c>
      <c r="K900" s="12">
        <f t="shared" si="1230"/>
        <v>1.3114901899800002</v>
      </c>
      <c r="L900" s="12">
        <f t="shared" si="1231"/>
        <v>4.644858582975</v>
      </c>
      <c r="M900" s="13">
        <f t="shared" si="1232"/>
        <v>2.589349034337583E-3</v>
      </c>
      <c r="N900" s="13">
        <f t="shared" si="1233"/>
        <v>3.3959058569679262E-3</v>
      </c>
      <c r="O900" s="13">
        <f t="shared" si="1234"/>
        <v>1.2027160086460948E-2</v>
      </c>
      <c r="P900" s="13">
        <f t="shared" si="1235"/>
        <v>1.5773502466712542E-2</v>
      </c>
      <c r="Q900" s="13">
        <f t="shared" si="1236"/>
        <v>2.2268486087545307E-3</v>
      </c>
      <c r="R900" s="13">
        <f t="shared" si="1237"/>
        <v>2.7932228878206251E-2</v>
      </c>
      <c r="S900" s="13">
        <f t="shared" si="1238"/>
        <v>2.4021807872170144E-2</v>
      </c>
      <c r="T900" s="13">
        <f t="shared" si="1239"/>
        <v>1.0343396873359417E-2</v>
      </c>
      <c r="U900" s="13">
        <f t="shared" si="1240"/>
        <v>3.6632844158043555E-2</v>
      </c>
      <c r="V900" s="13">
        <f t="shared" si="1241"/>
        <v>1.6259257987747248E-2</v>
      </c>
      <c r="W900" s="13">
        <f t="shared" si="1242"/>
        <v>9.7349670165072636E-4</v>
      </c>
      <c r="X900" s="13">
        <f t="shared" si="1243"/>
        <v>4.5217545101602285E-3</v>
      </c>
      <c r="Y900" s="13">
        <f t="shared" si="1244"/>
        <v>1.0501455123311831E-2</v>
      </c>
      <c r="Z900" s="13">
        <f t="shared" si="1245"/>
        <v>4.3247084348852813E-2</v>
      </c>
      <c r="AA900" s="13">
        <f t="shared" si="1246"/>
        <v>5.6718126868758059E-2</v>
      </c>
      <c r="AB900" s="13">
        <f t="shared" si="1247"/>
        <v>3.7192633491208639E-2</v>
      </c>
      <c r="AC900" s="13">
        <f t="shared" si="1248"/>
        <v>6.1903938638543004E-3</v>
      </c>
      <c r="AD900" s="13">
        <f t="shared" si="1249"/>
        <v>3.1918284354820372E-4</v>
      </c>
      <c r="AE900" s="13">
        <f t="shared" si="1250"/>
        <v>1.4825591703932404E-3</v>
      </c>
      <c r="AF900" s="13">
        <f t="shared" si="1251"/>
        <v>3.4431388436846704E-3</v>
      </c>
      <c r="AG900" s="13">
        <f t="shared" si="1252"/>
        <v>5.3309643368211193E-3</v>
      </c>
      <c r="AH900" s="13">
        <f t="shared" si="1253"/>
        <v>5.0219147731603193E-2</v>
      </c>
      <c r="AI900" s="13">
        <f t="shared" si="1254"/>
        <v>6.5861919599153954E-2</v>
      </c>
      <c r="AJ900" s="13">
        <f t="shared" si="1255"/>
        <v>4.3188630723770965E-2</v>
      </c>
      <c r="AK900" s="13">
        <f t="shared" si="1256"/>
        <v>1.8880488504298156E-2</v>
      </c>
      <c r="AL900" s="13">
        <f t="shared" si="1257"/>
        <v>1.5083975406414484E-3</v>
      </c>
      <c r="AM900" s="13">
        <f t="shared" si="1258"/>
        <v>8.3721033624678054E-5</v>
      </c>
      <c r="AN900" s="13">
        <f t="shared" si="1259"/>
        <v>3.8887236160712436E-4</v>
      </c>
      <c r="AO900" s="13">
        <f t="shared" si="1260"/>
        <v>9.0312856324630496E-4</v>
      </c>
      <c r="AP900" s="13">
        <f t="shared" si="1261"/>
        <v>1.3983014861748265E-3</v>
      </c>
      <c r="AQ900" s="13">
        <f t="shared" si="1262"/>
        <v>1.6237281649114602E-3</v>
      </c>
      <c r="AR900" s="13">
        <f t="shared" si="1263"/>
        <v>4.6652167874165318E-2</v>
      </c>
      <c r="AS900" s="13">
        <f t="shared" si="1264"/>
        <v>6.118386050826792E-2</v>
      </c>
      <c r="AT900" s="13">
        <f t="shared" si="1265"/>
        <v>4.0121016420849073E-2</v>
      </c>
      <c r="AU900" s="13">
        <f t="shared" si="1266"/>
        <v>1.7539439815990019E-2</v>
      </c>
      <c r="AV900" s="13">
        <f t="shared" si="1267"/>
        <v>5.7507008141038842E-3</v>
      </c>
      <c r="AW900" s="13">
        <f t="shared" si="1268"/>
        <v>2.5524124674423514E-4</v>
      </c>
      <c r="AX900" s="13">
        <f t="shared" si="1269"/>
        <v>1.8299885715625157E-5</v>
      </c>
      <c r="AY900" s="13">
        <f t="shared" si="1270"/>
        <v>8.5000381233683097E-5</v>
      </c>
      <c r="AZ900" s="13">
        <f t="shared" si="1271"/>
        <v>1.9740737516471009E-4</v>
      </c>
      <c r="BA900" s="13">
        <f t="shared" si="1272"/>
        <v>3.0564311362545651E-4</v>
      </c>
      <c r="BB900" s="13">
        <f t="shared" si="1273"/>
        <v>3.5491725991260116E-4</v>
      </c>
      <c r="BC900" s="13">
        <f t="shared" si="1274"/>
        <v>3.2970809619020284E-4</v>
      </c>
      <c r="BD900" s="13">
        <f t="shared" si="1275"/>
        <v>3.6115453727451223E-2</v>
      </c>
      <c r="BE900" s="13">
        <f t="shared" si="1276"/>
        <v>4.7365063270228908E-2</v>
      </c>
      <c r="BF900" s="13">
        <f t="shared" si="1277"/>
        <v>3.1059407913343624E-2</v>
      </c>
      <c r="BG900" s="13">
        <f t="shared" si="1278"/>
        <v>1.3578036261645785E-2</v>
      </c>
      <c r="BH900" s="13">
        <f t="shared" si="1279"/>
        <v>4.4518653390852913E-3</v>
      </c>
      <c r="BI900" s="13">
        <f t="shared" si="1280"/>
        <v>1.167715543864469E-3</v>
      </c>
      <c r="BJ900" s="14">
        <f t="shared" si="1281"/>
        <v>4.8227430590058573E-2</v>
      </c>
      <c r="BK900" s="14">
        <f t="shared" si="1282"/>
        <v>6.6427709146696934E-2</v>
      </c>
      <c r="BL900" s="14">
        <f t="shared" si="1283"/>
        <v>0.65363790753049922</v>
      </c>
      <c r="BM900" s="14">
        <f t="shared" si="1284"/>
        <v>0.74776537755017836</v>
      </c>
      <c r="BN900" s="14">
        <f t="shared" si="1285"/>
        <v>6.3944994931439778E-2</v>
      </c>
    </row>
    <row r="901" spans="1:66" x14ac:dyDescent="0.25">
      <c r="A901" t="s">
        <v>348</v>
      </c>
      <c r="B901" t="s">
        <v>264</v>
      </c>
      <c r="C901" t="s">
        <v>266</v>
      </c>
      <c r="D901" s="11">
        <v>44452</v>
      </c>
      <c r="E901" s="10">
        <f>VLOOKUP(A901,home!$A$2:$E$405,3,FALSE)</f>
        <v>1.2707999999999999</v>
      </c>
      <c r="F901" s="10">
        <f>VLOOKUP(B901,home!$B$2:$E$405,3,FALSE)</f>
        <v>0.78690000000000004</v>
      </c>
      <c r="G901" s="10">
        <f>VLOOKUP(C901,away!$B$2:$E$405,4,FALSE)</f>
        <v>1.3115000000000001</v>
      </c>
      <c r="H901" s="10">
        <f>VLOOKUP(A901,away!$A$2:$E$405,3,FALSE)</f>
        <v>1.2917000000000001</v>
      </c>
      <c r="I901" s="10">
        <f>VLOOKUP(C901,away!$B$2:$E$405,3,FALSE)</f>
        <v>1.5483</v>
      </c>
      <c r="J901" s="10">
        <f>VLOOKUP(B901,home!$B$2:$E$405,4,FALSE)</f>
        <v>2.3224999999999998</v>
      </c>
      <c r="K901" s="12">
        <f t="shared" si="1230"/>
        <v>1.3114901899800002</v>
      </c>
      <c r="L901" s="12">
        <f t="shared" si="1231"/>
        <v>4.644858582975</v>
      </c>
      <c r="M901" s="13">
        <f t="shared" si="1232"/>
        <v>2.589349034337583E-3</v>
      </c>
      <c r="N901" s="13">
        <f t="shared" si="1233"/>
        <v>3.3959058569679262E-3</v>
      </c>
      <c r="O901" s="13">
        <f t="shared" si="1234"/>
        <v>1.2027160086460948E-2</v>
      </c>
      <c r="P901" s="13">
        <f t="shared" si="1235"/>
        <v>1.5773502466712542E-2</v>
      </c>
      <c r="Q901" s="13">
        <f t="shared" si="1236"/>
        <v>2.2268486087545307E-3</v>
      </c>
      <c r="R901" s="13">
        <f t="shared" si="1237"/>
        <v>2.7932228878206251E-2</v>
      </c>
      <c r="S901" s="13">
        <f t="shared" si="1238"/>
        <v>2.4021807872170144E-2</v>
      </c>
      <c r="T901" s="13">
        <f t="shared" si="1239"/>
        <v>1.0343396873359417E-2</v>
      </c>
      <c r="U901" s="13">
        <f t="shared" si="1240"/>
        <v>3.6632844158043555E-2</v>
      </c>
      <c r="V901" s="13">
        <f t="shared" si="1241"/>
        <v>1.6259257987747248E-2</v>
      </c>
      <c r="W901" s="13">
        <f t="shared" si="1242"/>
        <v>9.7349670165072636E-4</v>
      </c>
      <c r="X901" s="13">
        <f t="shared" si="1243"/>
        <v>4.5217545101602285E-3</v>
      </c>
      <c r="Y901" s="13">
        <f t="shared" si="1244"/>
        <v>1.0501455123311831E-2</v>
      </c>
      <c r="Z901" s="13">
        <f t="shared" si="1245"/>
        <v>4.3247084348852813E-2</v>
      </c>
      <c r="AA901" s="13">
        <f t="shared" si="1246"/>
        <v>5.6718126868758059E-2</v>
      </c>
      <c r="AB901" s="13">
        <f t="shared" si="1247"/>
        <v>3.7192633491208639E-2</v>
      </c>
      <c r="AC901" s="13">
        <f t="shared" si="1248"/>
        <v>6.1903938638543004E-3</v>
      </c>
      <c r="AD901" s="13">
        <f t="shared" si="1249"/>
        <v>3.1918284354820372E-4</v>
      </c>
      <c r="AE901" s="13">
        <f t="shared" si="1250"/>
        <v>1.4825591703932404E-3</v>
      </c>
      <c r="AF901" s="13">
        <f t="shared" si="1251"/>
        <v>3.4431388436846704E-3</v>
      </c>
      <c r="AG901" s="13">
        <f t="shared" si="1252"/>
        <v>5.3309643368211193E-3</v>
      </c>
      <c r="AH901" s="13">
        <f t="shared" si="1253"/>
        <v>5.0219147731603193E-2</v>
      </c>
      <c r="AI901" s="13">
        <f t="shared" si="1254"/>
        <v>6.5861919599153954E-2</v>
      </c>
      <c r="AJ901" s="13">
        <f t="shared" si="1255"/>
        <v>4.3188630723770965E-2</v>
      </c>
      <c r="AK901" s="13">
        <f t="shared" si="1256"/>
        <v>1.8880488504298156E-2</v>
      </c>
      <c r="AL901" s="13">
        <f t="shared" si="1257"/>
        <v>1.5083975406414484E-3</v>
      </c>
      <c r="AM901" s="13">
        <f t="shared" si="1258"/>
        <v>8.3721033624678054E-5</v>
      </c>
      <c r="AN901" s="13">
        <f t="shared" si="1259"/>
        <v>3.8887236160712436E-4</v>
      </c>
      <c r="AO901" s="13">
        <f t="shared" si="1260"/>
        <v>9.0312856324630496E-4</v>
      </c>
      <c r="AP901" s="13">
        <f t="shared" si="1261"/>
        <v>1.3983014861748265E-3</v>
      </c>
      <c r="AQ901" s="13">
        <f t="shared" si="1262"/>
        <v>1.6237281649114602E-3</v>
      </c>
      <c r="AR901" s="13">
        <f t="shared" si="1263"/>
        <v>4.6652167874165318E-2</v>
      </c>
      <c r="AS901" s="13">
        <f t="shared" si="1264"/>
        <v>6.118386050826792E-2</v>
      </c>
      <c r="AT901" s="13">
        <f t="shared" si="1265"/>
        <v>4.0121016420849073E-2</v>
      </c>
      <c r="AU901" s="13">
        <f t="shared" si="1266"/>
        <v>1.7539439815990019E-2</v>
      </c>
      <c r="AV901" s="13">
        <f t="shared" si="1267"/>
        <v>5.7507008141038842E-3</v>
      </c>
      <c r="AW901" s="13">
        <f t="shared" si="1268"/>
        <v>2.5524124674423514E-4</v>
      </c>
      <c r="AX901" s="13">
        <f t="shared" si="1269"/>
        <v>1.8299885715625157E-5</v>
      </c>
      <c r="AY901" s="13">
        <f t="shared" si="1270"/>
        <v>8.5000381233683097E-5</v>
      </c>
      <c r="AZ901" s="13">
        <f t="shared" si="1271"/>
        <v>1.9740737516471009E-4</v>
      </c>
      <c r="BA901" s="13">
        <f t="shared" si="1272"/>
        <v>3.0564311362545651E-4</v>
      </c>
      <c r="BB901" s="13">
        <f t="shared" si="1273"/>
        <v>3.5491725991260116E-4</v>
      </c>
      <c r="BC901" s="13">
        <f t="shared" si="1274"/>
        <v>3.2970809619020284E-4</v>
      </c>
      <c r="BD901" s="13">
        <f t="shared" si="1275"/>
        <v>3.6115453727451223E-2</v>
      </c>
      <c r="BE901" s="13">
        <f t="shared" si="1276"/>
        <v>4.7365063270228908E-2</v>
      </c>
      <c r="BF901" s="13">
        <f t="shared" si="1277"/>
        <v>3.1059407913343624E-2</v>
      </c>
      <c r="BG901" s="13">
        <f t="shared" si="1278"/>
        <v>1.3578036261645785E-2</v>
      </c>
      <c r="BH901" s="13">
        <f t="shared" si="1279"/>
        <v>4.4518653390852913E-3</v>
      </c>
      <c r="BI901" s="13">
        <f t="shared" si="1280"/>
        <v>1.167715543864469E-3</v>
      </c>
      <c r="BJ901" s="14">
        <f t="shared" si="1281"/>
        <v>4.8227430590058573E-2</v>
      </c>
      <c r="BK901" s="14">
        <f t="shared" si="1282"/>
        <v>6.6427709146696934E-2</v>
      </c>
      <c r="BL901" s="14">
        <f t="shared" si="1283"/>
        <v>0.65363790753049922</v>
      </c>
      <c r="BM901" s="14">
        <f t="shared" si="1284"/>
        <v>0.74776537755017836</v>
      </c>
      <c r="BN901" s="14">
        <f t="shared" si="1285"/>
        <v>6.3944994931439778E-2</v>
      </c>
    </row>
    <row r="902" spans="1:66" x14ac:dyDescent="0.25">
      <c r="A902" t="s">
        <v>349</v>
      </c>
      <c r="B902" t="s">
        <v>277</v>
      </c>
      <c r="C902" t="s">
        <v>279</v>
      </c>
      <c r="D902" s="11">
        <v>44452</v>
      </c>
      <c r="E902" s="10">
        <f>VLOOKUP(A902,home!$A$2:$E$405,3,FALSE)</f>
        <v>1.4559</v>
      </c>
      <c r="F902" s="10">
        <f>VLOOKUP(B902,home!$B$2:$E$405,3,FALSE)</f>
        <v>1.2211000000000001</v>
      </c>
      <c r="G902" s="10">
        <f>VLOOKUP(C902,away!$B$2:$E$405,4,FALSE)</f>
        <v>0.99209999999999998</v>
      </c>
      <c r="H902" s="10">
        <f>VLOOKUP(A902,away!$A$2:$E$405,3,FALSE)</f>
        <v>1.0662</v>
      </c>
      <c r="I902" s="10">
        <f>VLOOKUP(C902,away!$B$2:$E$405,3,FALSE)</f>
        <v>0.93789999999999996</v>
      </c>
      <c r="J902" s="10">
        <f>VLOOKUP(B902,home!$B$2:$E$405,4,FALSE)</f>
        <v>1.0421</v>
      </c>
      <c r="K902" s="12">
        <f t="shared" si="1230"/>
        <v>1.7637548740290001</v>
      </c>
      <c r="L902" s="12">
        <f t="shared" si="1231"/>
        <v>1.042088516058</v>
      </c>
      <c r="M902" s="13">
        <f t="shared" si="1232"/>
        <v>6.0455761874968643E-2</v>
      </c>
      <c r="N902" s="13">
        <f t="shared" si="1233"/>
        <v>0.10662914467011254</v>
      </c>
      <c r="O902" s="13">
        <f t="shared" si="1234"/>
        <v>6.3000255179441883E-2</v>
      </c>
      <c r="P902" s="13">
        <f t="shared" si="1235"/>
        <v>0.11111700713781136</v>
      </c>
      <c r="Q902" s="13">
        <f t="shared" si="1236"/>
        <v>9.4033836812727201E-2</v>
      </c>
      <c r="R902" s="13">
        <f t="shared" si="1237"/>
        <v>3.2825921215609954E-2</v>
      </c>
      <c r="S902" s="13">
        <f t="shared" si="1238"/>
        <v>5.1057950856693381E-2</v>
      </c>
      <c r="T902" s="13">
        <f t="shared" si="1239"/>
        <v>9.7991581463415009E-2</v>
      </c>
      <c r="U902" s="13">
        <f t="shared" si="1240"/>
        <v>5.7896878538524016E-2</v>
      </c>
      <c r="V902" s="13">
        <f t="shared" si="1241"/>
        <v>1.0427104076381701E-2</v>
      </c>
      <c r="W902" s="13">
        <f t="shared" si="1242"/>
        <v>5.5284212667365072E-2</v>
      </c>
      <c r="X902" s="13">
        <f t="shared" si="1243"/>
        <v>5.7611043139969356E-2</v>
      </c>
      <c r="Y902" s="13">
        <f t="shared" si="1244"/>
        <v>3.001790322714204E-2</v>
      </c>
      <c r="Z902" s="13">
        <f t="shared" si="1245"/>
        <v>1.1402505175937269E-2</v>
      </c>
      <c r="AA902" s="13">
        <f t="shared" si="1246"/>
        <v>2.0111224080200257E-2</v>
      </c>
      <c r="AB902" s="13">
        <f t="shared" si="1247"/>
        <v>1.7735634747071301E-2</v>
      </c>
      <c r="AC902" s="13">
        <f t="shared" si="1248"/>
        <v>1.1978062162195362E-3</v>
      </c>
      <c r="AD902" s="13">
        <f t="shared" si="1249"/>
        <v>2.4376949887230246E-2</v>
      </c>
      <c r="AE902" s="13">
        <f t="shared" si="1250"/>
        <v>2.5402939534003997E-2</v>
      </c>
      <c r="AF902" s="13">
        <f t="shared" si="1251"/>
        <v>1.3236055781250661E-2</v>
      </c>
      <c r="AG902" s="13">
        <f t="shared" si="1252"/>
        <v>4.5977139091814721E-3</v>
      </c>
      <c r="AH902" s="13">
        <f t="shared" si="1253"/>
        <v>2.9706049245340322E-3</v>
      </c>
      <c r="AI902" s="13">
        <f t="shared" si="1254"/>
        <v>5.2394189144614484E-3</v>
      </c>
      <c r="AJ902" s="13">
        <f t="shared" si="1255"/>
        <v>4.6205253237305574E-3</v>
      </c>
      <c r="AK902" s="13">
        <f t="shared" si="1256"/>
        <v>2.7164913534347317E-3</v>
      </c>
      <c r="AL902" s="13">
        <f t="shared" si="1257"/>
        <v>8.8062171577719519E-5</v>
      </c>
      <c r="AM902" s="13">
        <f t="shared" si="1258"/>
        <v>8.5989928355126033E-3</v>
      </c>
      <c r="AN902" s="13">
        <f t="shared" si="1259"/>
        <v>8.9609116835527025E-3</v>
      </c>
      <c r="AO902" s="13">
        <f t="shared" si="1260"/>
        <v>4.669031579420114E-3</v>
      </c>
      <c r="AP902" s="13">
        <f t="shared" si="1261"/>
        <v>1.6218480633419493E-3</v>
      </c>
      <c r="AQ902" s="13">
        <f t="shared" si="1262"/>
        <v>4.2252731039988815E-4</v>
      </c>
      <c r="AR902" s="13">
        <f t="shared" si="1263"/>
        <v>6.1912665552045162E-4</v>
      </c>
      <c r="AS902" s="13">
        <f t="shared" si="1264"/>
        <v>1.0919876563154703E-3</v>
      </c>
      <c r="AT902" s="13">
        <f t="shared" si="1265"/>
        <v>9.6299927560295775E-4</v>
      </c>
      <c r="AU902" s="13">
        <f t="shared" si="1266"/>
        <v>5.6616488867703774E-4</v>
      </c>
      <c r="AV902" s="13">
        <f t="shared" si="1267"/>
        <v>2.4964402047705303E-4</v>
      </c>
      <c r="AW902" s="13">
        <f t="shared" si="1268"/>
        <v>4.4960354500433709E-6</v>
      </c>
      <c r="AX902" s="13">
        <f t="shared" si="1269"/>
        <v>2.527752587562633E-3</v>
      </c>
      <c r="AY902" s="13">
        <f t="shared" si="1270"/>
        <v>2.6341419429349137E-3</v>
      </c>
      <c r="AZ902" s="13">
        <f t="shared" si="1271"/>
        <v>1.3725045341995905E-3</v>
      </c>
      <c r="BA902" s="13">
        <f t="shared" si="1272"/>
        <v>4.7675707110897598E-4</v>
      </c>
      <c r="BB902" s="13">
        <f t="shared" si="1273"/>
        <v>1.2420576718802777E-4</v>
      </c>
      <c r="BC902" s="13">
        <f t="shared" si="1274"/>
        <v>2.5886680722963467E-5</v>
      </c>
      <c r="BD902" s="13">
        <f t="shared" si="1275"/>
        <v>1.0753079628387663E-4</v>
      </c>
      <c r="BE902" s="13">
        <f t="shared" si="1276"/>
        <v>1.8965796605390688E-4</v>
      </c>
      <c r="BF902" s="13">
        <f t="shared" si="1277"/>
        <v>1.6725508101300248E-4</v>
      </c>
      <c r="BG902" s="13">
        <f t="shared" si="1278"/>
        <v>9.8332321447599475E-5</v>
      </c>
      <c r="BH902" s="13">
        <f t="shared" si="1279"/>
        <v>4.3358527806947508E-5</v>
      </c>
      <c r="BI902" s="13">
        <f t="shared" si="1280"/>
        <v>1.5294762950045114E-5</v>
      </c>
      <c r="BJ902" s="14">
        <f t="shared" si="1281"/>
        <v>0.54061594114834211</v>
      </c>
      <c r="BK902" s="14">
        <f t="shared" si="1282"/>
        <v>0.23697783427658725</v>
      </c>
      <c r="BL902" s="14">
        <f t="shared" si="1283"/>
        <v>0.21122830622915648</v>
      </c>
      <c r="BM902" s="14">
        <f t="shared" si="1284"/>
        <v>0.52953301403186648</v>
      </c>
      <c r="BN902" s="14">
        <f t="shared" si="1285"/>
        <v>0.46806192689067161</v>
      </c>
    </row>
    <row r="903" spans="1:66" x14ac:dyDescent="0.25">
      <c r="A903" t="s">
        <v>349</v>
      </c>
      <c r="B903" t="s">
        <v>284</v>
      </c>
      <c r="C903" t="s">
        <v>274</v>
      </c>
      <c r="D903" s="11">
        <v>44452</v>
      </c>
      <c r="E903" s="10">
        <f>VLOOKUP(A903,home!$A$2:$E$405,3,FALSE)</f>
        <v>1.4559</v>
      </c>
      <c r="F903" s="10">
        <f>VLOOKUP(B903,home!$B$2:$E$405,3,FALSE)</f>
        <v>0.2944</v>
      </c>
      <c r="G903" s="10">
        <f>VLOOKUP(C903,away!$B$2:$E$405,4,FALSE)</f>
        <v>0.8831</v>
      </c>
      <c r="H903" s="10">
        <f>VLOOKUP(A903,away!$A$2:$E$405,3,FALSE)</f>
        <v>1.0662</v>
      </c>
      <c r="I903" s="10">
        <f>VLOOKUP(C903,away!$B$2:$E$405,3,FALSE)</f>
        <v>1.2059</v>
      </c>
      <c r="J903" s="10">
        <f>VLOOKUP(B903,home!$B$2:$E$405,4,FALSE)</f>
        <v>0.66990000000000005</v>
      </c>
      <c r="K903" s="12">
        <f t="shared" si="1230"/>
        <v>0.37851163737599997</v>
      </c>
      <c r="L903" s="12">
        <f t="shared" si="1231"/>
        <v>0.86131091554200012</v>
      </c>
      <c r="M903" s="13">
        <f t="shared" si="1232"/>
        <v>0.28943557288035821</v>
      </c>
      <c r="N903" s="13">
        <f t="shared" si="1233"/>
        <v>0.10955473260580495</v>
      </c>
      <c r="O903" s="13">
        <f t="shared" si="1234"/>
        <v>0.24929401826800465</v>
      </c>
      <c r="P903" s="13">
        <f t="shared" si="1235"/>
        <v>9.436068704266487E-2</v>
      </c>
      <c r="Q903" s="13">
        <f t="shared" si="1236"/>
        <v>2.0733870610456541E-2</v>
      </c>
      <c r="R903" s="13">
        <f t="shared" si="1237"/>
        <v>0.1073598295567796</v>
      </c>
      <c r="S903" s="13">
        <f t="shared" si="1238"/>
        <v>7.6907782710975685E-3</v>
      </c>
      <c r="T903" s="13">
        <f t="shared" si="1239"/>
        <v>1.7858309078221689E-2</v>
      </c>
      <c r="U903" s="13">
        <f t="shared" si="1240"/>
        <v>4.0636944873944918E-2</v>
      </c>
      <c r="V903" s="13">
        <f t="shared" si="1241"/>
        <v>2.7859092721264743E-4</v>
      </c>
      <c r="W903" s="13">
        <f t="shared" si="1242"/>
        <v>2.6160037713020097E-3</v>
      </c>
      <c r="X903" s="13">
        <f t="shared" si="1243"/>
        <v>2.253192603321459E-3</v>
      </c>
      <c r="Y903" s="13">
        <f t="shared" si="1244"/>
        <v>9.7034969202963435E-4</v>
      </c>
      <c r="Z903" s="13">
        <f t="shared" si="1245"/>
        <v>3.0823397695994306E-2</v>
      </c>
      <c r="AA903" s="13">
        <f t="shared" si="1246"/>
        <v>1.1667014731402428E-2</v>
      </c>
      <c r="AB903" s="13">
        <f t="shared" si="1247"/>
        <v>2.2080504246365226E-3</v>
      </c>
      <c r="AC903" s="13">
        <f t="shared" si="1248"/>
        <v>5.6765723011405992E-6</v>
      </c>
      <c r="AD903" s="13">
        <f t="shared" si="1249"/>
        <v>2.4754696771432861E-4</v>
      </c>
      <c r="AE903" s="13">
        <f t="shared" si="1250"/>
        <v>2.1321490540167432E-4</v>
      </c>
      <c r="AF903" s="13">
        <f t="shared" si="1251"/>
        <v>9.1822162689358529E-5</v>
      </c>
      <c r="AG903" s="13">
        <f t="shared" si="1252"/>
        <v>2.6362477004339296E-5</v>
      </c>
      <c r="AH903" s="13">
        <f t="shared" si="1253"/>
        <v>6.6371322224130069E-3</v>
      </c>
      <c r="AI903" s="13">
        <f t="shared" si="1254"/>
        <v>2.5122317849865564E-3</v>
      </c>
      <c r="AJ903" s="13">
        <f t="shared" si="1255"/>
        <v>4.7545448320164622E-4</v>
      </c>
      <c r="AK903" s="13">
        <f t="shared" si="1256"/>
        <v>5.9988351644805006E-5</v>
      </c>
      <c r="AL903" s="13">
        <f t="shared" si="1257"/>
        <v>7.4026182345513424E-8</v>
      </c>
      <c r="AM903" s="13">
        <f t="shared" si="1258"/>
        <v>1.8739881615402868E-5</v>
      </c>
      <c r="AN903" s="13">
        <f t="shared" si="1259"/>
        <v>1.614086459131134E-5</v>
      </c>
      <c r="AO903" s="13">
        <f t="shared" si="1260"/>
        <v>6.951151429390912E-6</v>
      </c>
      <c r="AP903" s="13">
        <f t="shared" si="1261"/>
        <v>1.995700867239923E-6</v>
      </c>
      <c r="AQ903" s="13">
        <f t="shared" si="1262"/>
        <v>4.2972973527759532E-7</v>
      </c>
      <c r="AR903" s="13">
        <f t="shared" si="1263"/>
        <v>1.1433268862119717E-3</v>
      </c>
      <c r="AS903" s="13">
        <f t="shared" si="1264"/>
        <v>4.3276253175609695E-4</v>
      </c>
      <c r="AT903" s="13">
        <f t="shared" si="1265"/>
        <v>8.1902827244991708E-5</v>
      </c>
      <c r="AU903" s="13">
        <f t="shared" si="1266"/>
        <v>1.0333724415408493E-5</v>
      </c>
      <c r="AV903" s="13">
        <f t="shared" si="1267"/>
        <v>9.7785873716715382E-7</v>
      </c>
      <c r="AW903" s="13">
        <f t="shared" si="1268"/>
        <v>6.7038152871835158E-10</v>
      </c>
      <c r="AX903" s="13">
        <f t="shared" si="1269"/>
        <v>1.1822105457464227E-6</v>
      </c>
      <c r="AY903" s="13">
        <f t="shared" si="1270"/>
        <v>1.0182508475202588E-6</v>
      </c>
      <c r="AZ903" s="13">
        <f t="shared" si="1271"/>
        <v>4.3851528486454591E-7</v>
      </c>
      <c r="BA903" s="13">
        <f t="shared" si="1272"/>
        <v>1.2589933382861435E-7</v>
      </c>
      <c r="BB903" s="13">
        <f t="shared" si="1273"/>
        <v>2.7109617621512926E-8</v>
      </c>
      <c r="BC903" s="13">
        <f t="shared" si="1274"/>
        <v>4.669961914715769E-9</v>
      </c>
      <c r="BD903" s="13">
        <f t="shared" si="1275"/>
        <v>1.6412665452116956E-4</v>
      </c>
      <c r="BE903" s="13">
        <f t="shared" si="1276"/>
        <v>6.212384873985295E-5</v>
      </c>
      <c r="BF903" s="13">
        <f t="shared" si="1277"/>
        <v>1.1757299853310345E-5</v>
      </c>
      <c r="BG903" s="13">
        <f t="shared" si="1278"/>
        <v>1.4834249395323676E-6</v>
      </c>
      <c r="BH903" s="13">
        <f t="shared" si="1279"/>
        <v>1.4037340069669752E-7</v>
      </c>
      <c r="BI903" s="13">
        <f t="shared" si="1280"/>
        <v>1.0626593148348865E-8</v>
      </c>
      <c r="BJ903" s="14">
        <f t="shared" si="1281"/>
        <v>0.15461245885777611</v>
      </c>
      <c r="BK903" s="14">
        <f t="shared" si="1282"/>
        <v>0.39177239797066432</v>
      </c>
      <c r="BL903" s="14">
        <f t="shared" si="1283"/>
        <v>0.42275961075342744</v>
      </c>
      <c r="BM903" s="14">
        <f t="shared" si="1284"/>
        <v>0.12922813673332745</v>
      </c>
      <c r="BN903" s="14">
        <f t="shared" si="1285"/>
        <v>0.87073871096406874</v>
      </c>
    </row>
    <row r="904" spans="1:66" x14ac:dyDescent="0.25">
      <c r="A904" t="s">
        <v>349</v>
      </c>
      <c r="B904" t="s">
        <v>286</v>
      </c>
      <c r="C904" t="s">
        <v>289</v>
      </c>
      <c r="D904" s="11">
        <v>44452</v>
      </c>
      <c r="E904" s="10">
        <f>VLOOKUP(A904,home!$A$2:$E$405,3,FALSE)</f>
        <v>1.4559</v>
      </c>
      <c r="F904" s="10">
        <f>VLOOKUP(B904,home!$B$2:$E$405,3,FALSE)</f>
        <v>0.5151</v>
      </c>
      <c r="G904" s="10">
        <f>VLOOKUP(C904,away!$B$2:$E$405,4,FALSE)</f>
        <v>1.0303</v>
      </c>
      <c r="H904" s="10">
        <f>VLOOKUP(A904,away!$A$2:$E$405,3,FALSE)</f>
        <v>1.0662</v>
      </c>
      <c r="I904" s="10">
        <f>VLOOKUP(C904,away!$B$2:$E$405,3,FALSE)</f>
        <v>1.1724000000000001</v>
      </c>
      <c r="J904" s="10">
        <f>VLOOKUP(B904,home!$B$2:$E$405,4,FALSE)</f>
        <v>1.2896000000000001</v>
      </c>
      <c r="K904" s="12">
        <f t="shared" si="1230"/>
        <v>0.77265709292700002</v>
      </c>
      <c r="L904" s="12">
        <f t="shared" si="1231"/>
        <v>1.6120166100480002</v>
      </c>
      <c r="M904" s="13">
        <f t="shared" si="1232"/>
        <v>9.2119032842231649E-2</v>
      </c>
      <c r="N904" s="13">
        <f t="shared" si="1233"/>
        <v>7.1176424119125545E-2</v>
      </c>
      <c r="O904" s="13">
        <f t="shared" si="1234"/>
        <v>0.14849741104323469</v>
      </c>
      <c r="P904" s="13">
        <f t="shared" si="1235"/>
        <v>0.11473757792385149</v>
      </c>
      <c r="Q904" s="13">
        <f t="shared" si="1236"/>
        <v>2.7497484472411373E-2</v>
      </c>
      <c r="R904" s="13">
        <f t="shared" si="1237"/>
        <v>0.11969014657540983</v>
      </c>
      <c r="S904" s="13">
        <f t="shared" si="1238"/>
        <v>3.5727447905305666E-2</v>
      </c>
      <c r="T904" s="13">
        <f t="shared" si="1239"/>
        <v>4.4326401704064114E-2</v>
      </c>
      <c r="U904" s="13">
        <f t="shared" si="1240"/>
        <v>9.2479440704962682E-2</v>
      </c>
      <c r="V904" s="13">
        <f t="shared" si="1241"/>
        <v>4.9444249968721545E-3</v>
      </c>
      <c r="W904" s="13">
        <f t="shared" si="1242"/>
        <v>7.0820421384195659E-3</v>
      </c>
      <c r="X904" s="13">
        <f t="shared" si="1243"/>
        <v>1.1416369560192201E-2</v>
      </c>
      <c r="Y904" s="13">
        <f t="shared" si="1244"/>
        <v>9.2016886787381052E-3</v>
      </c>
      <c r="Z904" s="13">
        <f t="shared" si="1245"/>
        <v>6.4314168112880141E-2</v>
      </c>
      <c r="AA904" s="13">
        <f t="shared" si="1246"/>
        <v>4.969279816811633E-2</v>
      </c>
      <c r="AB904" s="13">
        <f t="shared" si="1247"/>
        <v>1.9197746485992456E-2</v>
      </c>
      <c r="AC904" s="13">
        <f t="shared" si="1248"/>
        <v>3.8490372921825238E-4</v>
      </c>
      <c r="AD904" s="13">
        <f t="shared" si="1249"/>
        <v>1.3679975226644438E-3</v>
      </c>
      <c r="AE904" s="13">
        <f t="shared" si="1250"/>
        <v>2.205234729039599E-3</v>
      </c>
      <c r="AF904" s="13">
        <f t="shared" si="1251"/>
        <v>1.7774375061332674E-3</v>
      </c>
      <c r="AG904" s="13">
        <f t="shared" si="1252"/>
        <v>9.5508626106970715E-4</v>
      </c>
      <c r="AH904" s="13">
        <f t="shared" si="1253"/>
        <v>2.591887681484557E-2</v>
      </c>
      <c r="AI904" s="13">
        <f t="shared" si="1254"/>
        <v>2.00264040116916E-2</v>
      </c>
      <c r="AJ904" s="13">
        <f t="shared" si="1255"/>
        <v>7.7367715527276205E-3</v>
      </c>
      <c r="AK904" s="13">
        <f t="shared" si="1256"/>
        <v>1.992623805523612E-3</v>
      </c>
      <c r="AL904" s="13">
        <f t="shared" si="1257"/>
        <v>1.9176459092876576E-5</v>
      </c>
      <c r="AM904" s="13">
        <f t="shared" si="1258"/>
        <v>2.1139859779864946E-4</v>
      </c>
      <c r="AN904" s="13">
        <f t="shared" si="1259"/>
        <v>3.4077805099227959E-4</v>
      </c>
      <c r="AO904" s="13">
        <f t="shared" si="1260"/>
        <v>2.7466993926966954E-4</v>
      </c>
      <c r="AP904" s="13">
        <f t="shared" si="1261"/>
        <v>1.475908347945276E-4</v>
      </c>
      <c r="AQ904" s="13">
        <f t="shared" si="1262"/>
        <v>5.9479719294907237E-5</v>
      </c>
      <c r="AR904" s="13">
        <f t="shared" si="1263"/>
        <v>8.3563319878638045E-3</v>
      </c>
      <c r="AS904" s="13">
        <f t="shared" si="1264"/>
        <v>6.4565791812757458E-3</v>
      </c>
      <c r="AT904" s="13">
        <f t="shared" si="1265"/>
        <v>2.4943608502287534E-3</v>
      </c>
      <c r="AU904" s="13">
        <f t="shared" si="1266"/>
        <v>6.4242853441622309E-4</v>
      </c>
      <c r="AV904" s="13">
        <f t="shared" si="1267"/>
        <v>1.2409424095384799E-4</v>
      </c>
      <c r="AW904" s="13">
        <f t="shared" si="1268"/>
        <v>6.6347142917696826E-7</v>
      </c>
      <c r="AX904" s="13">
        <f t="shared" si="1269"/>
        <v>2.7223104337324757E-5</v>
      </c>
      <c r="AY904" s="13">
        <f t="shared" si="1270"/>
        <v>4.3884096368837276E-5</v>
      </c>
      <c r="AZ904" s="13">
        <f t="shared" si="1271"/>
        <v>3.5370946131756412E-5</v>
      </c>
      <c r="BA904" s="13">
        <f t="shared" si="1272"/>
        <v>1.9006184225834797E-5</v>
      </c>
      <c r="BB904" s="13">
        <f t="shared" si="1273"/>
        <v>7.6595711664195E-6</v>
      </c>
      <c r="BC904" s="13">
        <f t="shared" si="1274"/>
        <v>2.4694711892225912E-6</v>
      </c>
      <c r="BD904" s="13">
        <f t="shared" si="1275"/>
        <v>2.2450909939186487E-3</v>
      </c>
      <c r="BE904" s="13">
        <f t="shared" si="1276"/>
        <v>1.7346854807177719E-3</v>
      </c>
      <c r="BF904" s="13">
        <f t="shared" si="1277"/>
        <v>6.7015852033703454E-4</v>
      </c>
      <c r="BG904" s="13">
        <f t="shared" si="1278"/>
        <v>1.7260091137462436E-4</v>
      </c>
      <c r="BH904" s="13">
        <f t="shared" si="1279"/>
        <v>3.3340329604816994E-5</v>
      </c>
      <c r="BI904" s="13">
        <f t="shared" si="1280"/>
        <v>5.1521284299371808E-6</v>
      </c>
      <c r="BJ904" s="14">
        <f t="shared" si="1281"/>
        <v>0.17817569720742737</v>
      </c>
      <c r="BK904" s="14">
        <f t="shared" si="1282"/>
        <v>0.24797644795294091</v>
      </c>
      <c r="BL904" s="14">
        <f t="shared" si="1283"/>
        <v>0.50816704232162546</v>
      </c>
      <c r="BM904" s="14">
        <f t="shared" si="1284"/>
        <v>0.42487205799366978</v>
      </c>
      <c r="BN904" s="14">
        <f t="shared" si="1285"/>
        <v>0.57371807697626453</v>
      </c>
    </row>
    <row r="905" spans="1:66" x14ac:dyDescent="0.25">
      <c r="A905" t="s">
        <v>290</v>
      </c>
      <c r="B905" t="s">
        <v>302</v>
      </c>
      <c r="C905" t="s">
        <v>312</v>
      </c>
      <c r="D905" s="11">
        <v>44452</v>
      </c>
      <c r="E905" s="10">
        <f>VLOOKUP(A905,home!$A$2:$E$405,3,FALSE)</f>
        <v>1.5758000000000001</v>
      </c>
      <c r="F905" s="10">
        <f>VLOOKUP(B905,home!$B$2:$E$405,3,FALSE)</f>
        <v>1.2162999999999999</v>
      </c>
      <c r="G905" s="10">
        <f>VLOOKUP(C905,away!$B$2:$E$405,4,FALSE)</f>
        <v>1.0788</v>
      </c>
      <c r="H905" s="10">
        <f>VLOOKUP(A905,away!$A$2:$E$405,3,FALSE)</f>
        <v>1.1246</v>
      </c>
      <c r="I905" s="10">
        <f>VLOOKUP(C905,away!$B$2:$E$405,3,FALSE)</f>
        <v>1.2448999999999999</v>
      </c>
      <c r="J905" s="10">
        <f>VLOOKUP(B905,home!$B$2:$E$405,4,FALSE)</f>
        <v>1.2597</v>
      </c>
      <c r="K905" s="12">
        <f t="shared" si="1230"/>
        <v>2.0676772085519999</v>
      </c>
      <c r="L905" s="12">
        <f t="shared" si="1231"/>
        <v>1.763598316038</v>
      </c>
      <c r="M905" s="13">
        <f t="shared" si="1232"/>
        <v>2.1681942134137371E-2</v>
      </c>
      <c r="N905" s="13">
        <f t="shared" si="1233"/>
        <v>4.4831257587899145E-2</v>
      </c>
      <c r="O905" s="13">
        <f t="shared" si="1234"/>
        <v>3.823823663619802E-2</v>
      </c>
      <c r="P905" s="13">
        <f t="shared" si="1235"/>
        <v>7.9064330387884726E-2</v>
      </c>
      <c r="Q905" s="13">
        <f t="shared" si="1236"/>
        <v>4.6348284772611499E-2</v>
      </c>
      <c r="R905" s="13">
        <f t="shared" si="1237"/>
        <v>3.3718444869930711E-2</v>
      </c>
      <c r="S905" s="13">
        <f t="shared" si="1238"/>
        <v>7.207804887831494E-2</v>
      </c>
      <c r="T905" s="13">
        <f t="shared" si="1239"/>
        <v>8.1739756976227304E-2</v>
      </c>
      <c r="U905" s="13">
        <f t="shared" si="1240"/>
        <v>6.9718859965372817E-2</v>
      </c>
      <c r="V905" s="13">
        <f t="shared" si="1241"/>
        <v>2.9204039600086554E-2</v>
      </c>
      <c r="W905" s="13">
        <f t="shared" si="1242"/>
        <v>3.1944430693268834E-2</v>
      </c>
      <c r="X905" s="13">
        <f t="shared" si="1243"/>
        <v>5.6337144177441505E-2</v>
      </c>
      <c r="Y905" s="13">
        <f t="shared" si="1244"/>
        <v>4.9678046300862942E-2</v>
      </c>
      <c r="Z905" s="13">
        <f t="shared" si="1245"/>
        <v>1.9821930864009973E-2</v>
      </c>
      <c r="AA905" s="13">
        <f t="shared" si="1246"/>
        <v>4.0985354677006869E-2</v>
      </c>
      <c r="AB905" s="13">
        <f t="shared" si="1247"/>
        <v>4.237224187503362E-2</v>
      </c>
      <c r="AC905" s="13">
        <f t="shared" si="1248"/>
        <v>6.6558781419270548E-3</v>
      </c>
      <c r="AD905" s="13">
        <f t="shared" si="1249"/>
        <v>1.6512692821160233E-2</v>
      </c>
      <c r="AE905" s="13">
        <f t="shared" si="1250"/>
        <v>2.9121757252650954E-2</v>
      </c>
      <c r="AF905" s="13">
        <f t="shared" si="1251"/>
        <v>2.5679541025421328E-2</v>
      </c>
      <c r="AG905" s="13">
        <f t="shared" si="1252"/>
        <v>1.5096131769687259E-2</v>
      </c>
      <c r="AH905" s="13">
        <f t="shared" si="1253"/>
        <v>8.7394809730974177E-3</v>
      </c>
      <c r="AI905" s="13">
        <f t="shared" si="1254"/>
        <v>1.8070425622647379E-2</v>
      </c>
      <c r="AJ905" s="13">
        <f t="shared" si="1255"/>
        <v>1.868190360439104E-2</v>
      </c>
      <c r="AK905" s="13">
        <f t="shared" si="1256"/>
        <v>1.2876048765054935E-2</v>
      </c>
      <c r="AL905" s="13">
        <f t="shared" si="1257"/>
        <v>9.7084024148606579E-4</v>
      </c>
      <c r="AM905" s="13">
        <f t="shared" si="1258"/>
        <v>6.8285837196266509E-3</v>
      </c>
      <c r="AN905" s="13">
        <f t="shared" si="1259"/>
        <v>1.2042878748858061E-2</v>
      </c>
      <c r="AO905" s="13">
        <f t="shared" si="1260"/>
        <v>1.061940034086795E-2</v>
      </c>
      <c r="AP905" s="13">
        <f t="shared" si="1261"/>
        <v>6.2427855194960259E-3</v>
      </c>
      <c r="AQ905" s="13">
        <f t="shared" si="1262"/>
        <v>2.752441507392402E-3</v>
      </c>
      <c r="AR905" s="13">
        <f t="shared" si="1263"/>
        <v>3.0825867854401461E-3</v>
      </c>
      <c r="AS905" s="13">
        <f t="shared" si="1264"/>
        <v>6.3737944396381621E-3</v>
      </c>
      <c r="AT905" s="13">
        <f t="shared" si="1265"/>
        <v>6.5894747474176492E-3</v>
      </c>
      <c r="AU905" s="13">
        <f t="shared" si="1266"/>
        <v>4.5416355838548061E-3</v>
      </c>
      <c r="AV905" s="13">
        <f t="shared" si="1267"/>
        <v>2.3476590965713345E-3</v>
      </c>
      <c r="AW905" s="13">
        <f t="shared" si="1268"/>
        <v>9.8339429614633631E-5</v>
      </c>
      <c r="AX905" s="13">
        <f t="shared" si="1269"/>
        <v>2.3532178206268775E-3</v>
      </c>
      <c r="AY905" s="13">
        <f t="shared" si="1270"/>
        <v>4.1501309857281728E-3</v>
      </c>
      <c r="AZ905" s="13">
        <f t="shared" si="1271"/>
        <v>3.659582008883667E-3</v>
      </c>
      <c r="BA905" s="13">
        <f t="shared" si="1272"/>
        <v>2.1513442227567314E-3</v>
      </c>
      <c r="BB905" s="13">
        <f t="shared" si="1273"/>
        <v>9.4852676211796346E-4</v>
      </c>
      <c r="BC905" s="13">
        <f t="shared" si="1274"/>
        <v>3.34564040077643E-4</v>
      </c>
      <c r="BD905" s="13">
        <f t="shared" si="1275"/>
        <v>9.0607414397387306E-4</v>
      </c>
      <c r="BE905" s="13">
        <f t="shared" si="1276"/>
        <v>1.8734688567530406E-3</v>
      </c>
      <c r="BF905" s="13">
        <f t="shared" si="1277"/>
        <v>1.9368644280201173E-3</v>
      </c>
      <c r="BG905" s="13">
        <f t="shared" si="1278"/>
        <v>1.3349368112907671E-3</v>
      </c>
      <c r="BH905" s="13">
        <f t="shared" si="1279"/>
        <v>6.9005460489075039E-4</v>
      </c>
      <c r="BI905" s="13">
        <f t="shared" si="1280"/>
        <v>2.8536203583779209E-4</v>
      </c>
      <c r="BJ905" s="14">
        <f t="shared" si="1281"/>
        <v>0.44937249905366317</v>
      </c>
      <c r="BK905" s="14">
        <f t="shared" si="1282"/>
        <v>0.21380521036956487</v>
      </c>
      <c r="BL905" s="14">
        <f t="shared" si="1283"/>
        <v>0.31336290852242121</v>
      </c>
      <c r="BM905" s="14">
        <f t="shared" si="1284"/>
        <v>0.72842826086488432</v>
      </c>
      <c r="BN905" s="14">
        <f t="shared" si="1285"/>
        <v>0.26388249638866146</v>
      </c>
    </row>
    <row r="906" spans="1:66" x14ac:dyDescent="0.25">
      <c r="A906" t="s">
        <v>338</v>
      </c>
      <c r="B906" t="s">
        <v>81</v>
      </c>
      <c r="C906" t="s">
        <v>96</v>
      </c>
      <c r="D906" s="11">
        <v>44453</v>
      </c>
      <c r="E906" s="10">
        <f>VLOOKUP(A906,home!$A$2:$E$405,3,FALSE)</f>
        <v>1.3308</v>
      </c>
      <c r="F906" s="10">
        <f>VLOOKUP(B906,home!$B$2:$E$405,3,FALSE)</f>
        <v>0.75139999999999996</v>
      </c>
      <c r="G906" s="10">
        <f>VLOOKUP(C906,away!$B$2:$E$405,4,FALSE)</f>
        <v>0.75139999999999996</v>
      </c>
      <c r="H906" s="10">
        <f>VLOOKUP(A906,away!$A$2:$E$405,3,FALSE)</f>
        <v>0.86150000000000004</v>
      </c>
      <c r="I906" s="10">
        <f>VLOOKUP(C906,away!$B$2:$E$405,3,FALSE)</f>
        <v>0.29020000000000001</v>
      </c>
      <c r="J906" s="10">
        <f>VLOOKUP(B906,home!$B$2:$E$405,4,FALSE)</f>
        <v>0.69650000000000001</v>
      </c>
      <c r="K906" s="12">
        <f t="shared" si="1230"/>
        <v>0.75137228836799996</v>
      </c>
      <c r="L906" s="12">
        <f t="shared" si="1231"/>
        <v>0.17413008445000003</v>
      </c>
      <c r="M906" s="13">
        <f t="shared" si="1232"/>
        <v>0.39633226249818054</v>
      </c>
      <c r="N906" s="13">
        <f t="shared" si="1233"/>
        <v>0.29779307902732477</v>
      </c>
      <c r="O906" s="13">
        <f t="shared" si="1234"/>
        <v>6.9013370339067764E-2</v>
      </c>
      <c r="P906" s="13">
        <f t="shared" si="1235"/>
        <v>5.1854733999653603E-2</v>
      </c>
      <c r="Q906" s="13">
        <f t="shared" si="1236"/>
        <v>0.11187673362445681</v>
      </c>
      <c r="R906" s="13">
        <f t="shared" si="1237"/>
        <v>6.0086520026604983E-3</v>
      </c>
      <c r="S906" s="13">
        <f t="shared" si="1238"/>
        <v>1.6961232358589369E-3</v>
      </c>
      <c r="T906" s="13">
        <f t="shared" si="1239"/>
        <v>1.9481105074016826E-2</v>
      </c>
      <c r="U906" s="13">
        <f t="shared" si="1240"/>
        <v>4.5147346052459847E-3</v>
      </c>
      <c r="V906" s="13">
        <f t="shared" si="1241"/>
        <v>2.4657206857396061E-5</v>
      </c>
      <c r="W906" s="13">
        <f t="shared" si="1242"/>
        <v>2.8020359119515104E-2</v>
      </c>
      <c r="X906" s="13">
        <f t="shared" si="1243"/>
        <v>4.8791874998004936E-3</v>
      </c>
      <c r="Y906" s="13">
        <f t="shared" si="1244"/>
        <v>4.2480666569382223E-4</v>
      </c>
      <c r="Z906" s="13">
        <f t="shared" si="1245"/>
        <v>3.4876236021797808E-4</v>
      </c>
      <c r="AA906" s="13">
        <f t="shared" si="1246"/>
        <v>2.6205037269360693E-4</v>
      </c>
      <c r="AB906" s="13">
        <f t="shared" si="1247"/>
        <v>9.8448694099241316E-5</v>
      </c>
      <c r="AC906" s="13">
        <f t="shared" si="1248"/>
        <v>2.0162894617533452E-7</v>
      </c>
      <c r="AD906" s="13">
        <f t="shared" si="1249"/>
        <v>5.2634303381308032E-3</v>
      </c>
      <c r="AE906" s="13">
        <f t="shared" si="1250"/>
        <v>9.1652156927540915E-4</v>
      </c>
      <c r="AF906" s="13">
        <f t="shared" si="1251"/>
        <v>7.9796989129086762E-5</v>
      </c>
      <c r="AG906" s="13">
        <f t="shared" si="1252"/>
        <v>4.6316854853012039E-6</v>
      </c>
      <c r="AH906" s="13">
        <f t="shared" si="1253"/>
        <v>1.5182504809434466E-5</v>
      </c>
      <c r="AI906" s="13">
        <f t="shared" si="1254"/>
        <v>1.140771338182294E-5</v>
      </c>
      <c r="AJ906" s="13">
        <f t="shared" si="1255"/>
        <v>4.2857198543732778E-6</v>
      </c>
      <c r="AK906" s="13">
        <f t="shared" si="1256"/>
        <v>1.0733903780948743E-6</v>
      </c>
      <c r="AL906" s="13">
        <f t="shared" si="1257"/>
        <v>1.0552171861709537E-9</v>
      </c>
      <c r="AM906" s="13">
        <f t="shared" si="1258"/>
        <v>7.9095913956537991E-4</v>
      </c>
      <c r="AN906" s="13">
        <f t="shared" si="1259"/>
        <v>1.3772978176901897E-4</v>
      </c>
      <c r="AO906" s="13">
        <f t="shared" si="1260"/>
        <v>1.1991449265359673E-5</v>
      </c>
      <c r="AP906" s="13">
        <f t="shared" si="1261"/>
        <v>6.9602402441832352E-7</v>
      </c>
      <c r="AQ906" s="13">
        <f t="shared" si="1262"/>
        <v>3.0299680537797891E-8</v>
      </c>
      <c r="AR906" s="13">
        <f t="shared" si="1263"/>
        <v>5.2874616892587095E-7</v>
      </c>
      <c r="AS906" s="13">
        <f t="shared" si="1264"/>
        <v>3.9728521891164478E-7</v>
      </c>
      <c r="AT906" s="13">
        <f t="shared" si="1265"/>
        <v>1.4925455203421215E-7</v>
      </c>
      <c r="AU906" s="13">
        <f t="shared" si="1266"/>
        <v>3.7381911437095581E-8</v>
      </c>
      <c r="AV906" s="13">
        <f t="shared" si="1267"/>
        <v>7.0219330850151014E-9</v>
      </c>
      <c r="AW906" s="13">
        <f t="shared" si="1268"/>
        <v>3.8350262364220858E-12</v>
      </c>
      <c r="AX906" s="13">
        <f t="shared" si="1269"/>
        <v>9.9050796450137255E-5</v>
      </c>
      <c r="AY906" s="13">
        <f t="shared" si="1270"/>
        <v>1.7247723550702164E-5</v>
      </c>
      <c r="AZ906" s="13">
        <f t="shared" si="1271"/>
        <v>1.5016737792270112E-6</v>
      </c>
      <c r="BA906" s="13">
        <f t="shared" si="1272"/>
        <v>8.7162193997716702E-8</v>
      </c>
      <c r="BB906" s="13">
        <f t="shared" si="1273"/>
        <v>3.7943900504174245E-9</v>
      </c>
      <c r="BC906" s="13">
        <f t="shared" si="1274"/>
        <v>1.3214349198308519E-10</v>
      </c>
      <c r="BD906" s="13">
        <f t="shared" si="1275"/>
        <v>1.5345102507945977E-8</v>
      </c>
      <c r="BE906" s="13">
        <f t="shared" si="1276"/>
        <v>1.1529884786636903E-8</v>
      </c>
      <c r="BF906" s="13">
        <f t="shared" si="1277"/>
        <v>4.3316179583773785E-9</v>
      </c>
      <c r="BG906" s="13">
        <f t="shared" si="1278"/>
        <v>1.0848858992406454E-9</v>
      </c>
      <c r="BH906" s="13">
        <f t="shared" si="1279"/>
        <v>2.0378830018265472E-10</v>
      </c>
      <c r="BI906" s="13">
        <f t="shared" si="1280"/>
        <v>3.0624176290173253E-11</v>
      </c>
      <c r="BJ906" s="14">
        <f t="shared" si="1281"/>
        <v>0.4697989495696408</v>
      </c>
      <c r="BK906" s="14">
        <f t="shared" si="1282"/>
        <v>0.44992522734826457</v>
      </c>
      <c r="BL906" s="14">
        <f t="shared" si="1283"/>
        <v>7.9930357557878862E-2</v>
      </c>
      <c r="BM906" s="14">
        <f t="shared" si="1284"/>
        <v>6.710721762494247E-2</v>
      </c>
      <c r="BN906" s="14">
        <f t="shared" si="1285"/>
        <v>0.93287883149134398</v>
      </c>
    </row>
    <row r="907" spans="1:66" x14ac:dyDescent="0.25">
      <c r="A907" t="s">
        <v>339</v>
      </c>
      <c r="B907" t="s">
        <v>128</v>
      </c>
      <c r="C907" t="s">
        <v>123</v>
      </c>
      <c r="D907" s="11">
        <v>44453</v>
      </c>
      <c r="E907" s="10">
        <f>VLOOKUP(A907,home!$A$2:$E$405,3,FALSE)</f>
        <v>1.1719999999999999</v>
      </c>
      <c r="F907" s="10">
        <f>VLOOKUP(B907,home!$B$2:$E$405,3,FALSE)</f>
        <v>0.1706</v>
      </c>
      <c r="G907" s="10">
        <f>VLOOKUP(C907,away!$B$2:$E$405,4,FALSE)</f>
        <v>1.0239</v>
      </c>
      <c r="H907" s="10">
        <f>VLOOKUP(A907,away!$A$2:$E$405,3,FALSE)</f>
        <v>1.0484</v>
      </c>
      <c r="I907" s="10">
        <f>VLOOKUP(C907,away!$B$2:$E$405,3,FALSE)</f>
        <v>1.24</v>
      </c>
      <c r="J907" s="10">
        <f>VLOOKUP(B907,home!$B$2:$E$405,4,FALSE)</f>
        <v>0.7631</v>
      </c>
      <c r="K907" s="12">
        <f t="shared" si="1230"/>
        <v>0.20472184248</v>
      </c>
      <c r="L907" s="12">
        <f t="shared" si="1231"/>
        <v>0.9920422096</v>
      </c>
      <c r="M907" s="13">
        <f t="shared" si="1232"/>
        <v>0.30217043935446719</v>
      </c>
      <c r="N907" s="13">
        <f t="shared" si="1233"/>
        <v>6.1860889087637615E-2</v>
      </c>
      <c r="O907" s="13">
        <f t="shared" si="1234"/>
        <v>0.29976583033300841</v>
      </c>
      <c r="P907" s="13">
        <f t="shared" si="1235"/>
        <v>6.1368613098320549E-2</v>
      </c>
      <c r="Q907" s="13">
        <f t="shared" si="1236"/>
        <v>6.3321375957360497E-3</v>
      </c>
      <c r="R907" s="13">
        <f t="shared" si="1237"/>
        <v>0.14869017834306816</v>
      </c>
      <c r="S907" s="13">
        <f t="shared" si="1238"/>
        <v>3.1158794699251277E-3</v>
      </c>
      <c r="T907" s="13">
        <f t="shared" si="1239"/>
        <v>6.2817477719652225E-3</v>
      </c>
      <c r="U907" s="13">
        <f t="shared" si="1240"/>
        <v>3.0440127269072702E-2</v>
      </c>
      <c r="V907" s="13">
        <f t="shared" si="1241"/>
        <v>7.0312489151389939E-5</v>
      </c>
      <c r="W907" s="13">
        <f t="shared" si="1242"/>
        <v>4.3210895847865387E-4</v>
      </c>
      <c r="X907" s="13">
        <f t="shared" si="1243"/>
        <v>4.2867032595711847E-4</v>
      </c>
      <c r="Y907" s="13">
        <f t="shared" si="1244"/>
        <v>2.1262952867622599E-4</v>
      </c>
      <c r="Z907" s="13">
        <f t="shared" si="1245"/>
        <v>4.9168977689758475E-2</v>
      </c>
      <c r="AA907" s="13">
        <f t="shared" si="1246"/>
        <v>1.0065963705505368E-2</v>
      </c>
      <c r="AB907" s="13">
        <f t="shared" si="1247"/>
        <v>1.0303613180639337E-3</v>
      </c>
      <c r="AC907" s="13">
        <f t="shared" si="1248"/>
        <v>8.9249711849910099E-7</v>
      </c>
      <c r="AD907" s="13">
        <f t="shared" si="1249"/>
        <v>2.2115535532965952E-5</v>
      </c>
      <c r="AE907" s="13">
        <f t="shared" si="1250"/>
        <v>2.1939544736610858E-5</v>
      </c>
      <c r="AF907" s="13">
        <f t="shared" si="1251"/>
        <v>1.0882477219062741E-5</v>
      </c>
      <c r="AG907" s="13">
        <f t="shared" si="1252"/>
        <v>3.5986255821068888E-6</v>
      </c>
      <c r="AH907" s="13">
        <f t="shared" si="1253"/>
        <v>1.2194425317780274E-2</v>
      </c>
      <c r="AI907" s="13">
        <f t="shared" si="1254"/>
        <v>2.4964652190407372E-3</v>
      </c>
      <c r="AJ907" s="13">
        <f t="shared" si="1255"/>
        <v>2.5554047966462828E-4</v>
      </c>
      <c r="AK907" s="13">
        <f t="shared" si="1256"/>
        <v>1.7438239275055225E-5</v>
      </c>
      <c r="AL907" s="13">
        <f t="shared" si="1257"/>
        <v>7.2503863016576148E-9</v>
      </c>
      <c r="AM907" s="13">
        <f t="shared" si="1258"/>
        <v>9.0550663634813974E-7</v>
      </c>
      <c r="AN907" s="13">
        <f t="shared" si="1259"/>
        <v>8.9830080433027222E-7</v>
      </c>
      <c r="AO907" s="13">
        <f t="shared" si="1260"/>
        <v>4.4557615740663022E-7</v>
      </c>
      <c r="AP907" s="13">
        <f t="shared" si="1261"/>
        <v>1.4734345191291696E-7</v>
      </c>
      <c r="AQ907" s="13">
        <f t="shared" si="1262"/>
        <v>3.6542730901445369E-8</v>
      </c>
      <c r="AR907" s="13">
        <f t="shared" si="1263"/>
        <v>2.4194769274105857E-3</v>
      </c>
      <c r="AS907" s="13">
        <f t="shared" si="1264"/>
        <v>4.953197744173443E-4</v>
      </c>
      <c r="AT907" s="13">
        <f t="shared" si="1265"/>
        <v>5.0701388417748351E-5</v>
      </c>
      <c r="AU907" s="13">
        <f t="shared" si="1266"/>
        <v>3.4598938843918586E-6</v>
      </c>
      <c r="AV907" s="13">
        <f t="shared" si="1267"/>
        <v>1.7707896269949626E-7</v>
      </c>
      <c r="AW907" s="13">
        <f t="shared" si="1268"/>
        <v>4.0902794307295284E-11</v>
      </c>
      <c r="AX907" s="13">
        <f t="shared" si="1269"/>
        <v>3.0896164495176427E-8</v>
      </c>
      <c r="AY907" s="13">
        <f t="shared" si="1270"/>
        <v>3.0650299293959892E-8</v>
      </c>
      <c r="AZ907" s="13">
        <f t="shared" si="1271"/>
        <v>1.5203195318240641E-8</v>
      </c>
      <c r="BA907" s="13">
        <f t="shared" si="1272"/>
        <v>5.0274038254959413E-9</v>
      </c>
      <c r="BB907" s="13">
        <f t="shared" si="1273"/>
        <v>1.2468491998991216E-9</v>
      </c>
      <c r="BC907" s="13">
        <f t="shared" si="1274"/>
        <v>2.473854070611834E-10</v>
      </c>
      <c r="BD907" s="13">
        <f t="shared" si="1275"/>
        <v>4.0003720619076922E-4</v>
      </c>
      <c r="BE907" s="13">
        <f t="shared" si="1276"/>
        <v>8.1896353911925919E-5</v>
      </c>
      <c r="BF907" s="13">
        <f t="shared" si="1277"/>
        <v>8.3829862326218163E-6</v>
      </c>
      <c r="BG907" s="13">
        <f t="shared" si="1278"/>
        <v>5.7206012900893746E-7</v>
      </c>
      <c r="BH907" s="13">
        <f t="shared" si="1279"/>
        <v>2.9278300905014032E-8</v>
      </c>
      <c r="BI907" s="13">
        <f t="shared" si="1280"/>
        <v>1.1987815411916648E-9</v>
      </c>
      <c r="BJ907" s="14">
        <f t="shared" si="1281"/>
        <v>7.5609235992600055E-2</v>
      </c>
      <c r="BK907" s="14">
        <f t="shared" si="1282"/>
        <v>0.36672617480966835</v>
      </c>
      <c r="BL907" s="14">
        <f t="shared" si="1283"/>
        <v>0.50841638437111891</v>
      </c>
      <c r="BM907" s="14">
        <f t="shared" si="1284"/>
        <v>0.11973265444151122</v>
      </c>
      <c r="BN907" s="14">
        <f t="shared" si="1285"/>
        <v>0.88018808781223801</v>
      </c>
    </row>
    <row r="908" spans="1:66" s="15" customFormat="1" x14ac:dyDescent="0.25">
      <c r="A908" s="15" t="s">
        <v>344</v>
      </c>
      <c r="B908" s="15" t="s">
        <v>208</v>
      </c>
      <c r="C908" s="15" t="s">
        <v>212</v>
      </c>
      <c r="D908" s="21">
        <v>44453</v>
      </c>
      <c r="E908" s="15">
        <f>VLOOKUP(A908,home!$A$2:$E$405,3,FALSE)</f>
        <v>1.3976999999999999</v>
      </c>
      <c r="F908" s="15">
        <f>VLOOKUP(B908,home!$B$2:$E$405,3,FALSE)</f>
        <v>0.85170000000000001</v>
      </c>
      <c r="G908" s="15">
        <f>VLOOKUP(C908,away!$B$2:$E$405,4,FALSE)</f>
        <v>1.3951</v>
      </c>
      <c r="H908" s="15">
        <f>VLOOKUP(A908,away!$A$2:$E$405,3,FALSE)</f>
        <v>1.0585</v>
      </c>
      <c r="I908" s="15">
        <f>VLOOKUP(C908,away!$B$2:$E$405,3,FALSE)</f>
        <v>0.99199999999999999</v>
      </c>
      <c r="J908" s="15">
        <f>VLOOKUP(B908,home!$B$2:$E$405,4,FALSE)</f>
        <v>0.98970000000000002</v>
      </c>
      <c r="K908" s="17">
        <f t="shared" si="1230"/>
        <v>1.6607564626590001</v>
      </c>
      <c r="L908" s="17">
        <f t="shared" si="1231"/>
        <v>1.0392166704000001</v>
      </c>
      <c r="M908" s="18">
        <f t="shared" si="1232"/>
        <v>6.7207318370551189E-2</v>
      </c>
      <c r="N908" s="18">
        <f t="shared" si="1233"/>
        <v>0.11161498832187382</v>
      </c>
      <c r="O908" s="18">
        <f t="shared" si="1234"/>
        <v>6.9842965623556963E-2</v>
      </c>
      <c r="P908" s="18">
        <f t="shared" si="1235"/>
        <v>0.1159921565305926</v>
      </c>
      <c r="Q908" s="18">
        <f t="shared" si="1236"/>
        <v>9.2682656592580404E-2</v>
      </c>
      <c r="R908" s="18">
        <f t="shared" si="1237"/>
        <v>3.6290987093087264E-2</v>
      </c>
      <c r="S908" s="18">
        <f t="shared" si="1238"/>
        <v>5.0047304009502157E-2</v>
      </c>
      <c r="T908" s="18">
        <f t="shared" si="1239"/>
        <v>9.6317361787968014E-2</v>
      </c>
      <c r="U908" s="18">
        <f t="shared" si="1240"/>
        <v>6.0270491351119025E-2</v>
      </c>
      <c r="V908" s="18">
        <f t="shared" si="1241"/>
        <v>9.5973257102045274E-3</v>
      </c>
      <c r="W908" s="18">
        <f t="shared" si="1242"/>
        <v>5.1307773637510885E-2</v>
      </c>
      <c r="X908" s="18">
        <f t="shared" si="1243"/>
        <v>5.3319893685210958E-2</v>
      </c>
      <c r="Y908" s="18">
        <f t="shared" si="1244"/>
        <v>2.7705461190813456E-2</v>
      </c>
      <c r="Z908" s="18">
        <f t="shared" si="1245"/>
        <v>1.2571399590802508E-2</v>
      </c>
      <c r="AA908" s="18">
        <f t="shared" si="1246"/>
        <v>2.0878033115093973E-2</v>
      </c>
      <c r="AB908" s="18">
        <f t="shared" si="1247"/>
        <v>1.7336664211750469E-2</v>
      </c>
      <c r="AC908" s="18">
        <f t="shared" si="1248"/>
        <v>1.0352430109576728E-3</v>
      </c>
      <c r="AD908" s="18">
        <f t="shared" si="1249"/>
        <v>2.1302429163285331E-2</v>
      </c>
      <c r="AE908" s="18">
        <f t="shared" si="1250"/>
        <v>2.213783950650124E-2</v>
      </c>
      <c r="AF908" s="18">
        <f t="shared" si="1251"/>
        <v>1.1503005930897899E-2</v>
      </c>
      <c r="AG908" s="18">
        <f t="shared" si="1252"/>
        <v>3.9847051743663892E-3</v>
      </c>
      <c r="AH908" s="18">
        <f t="shared" si="1253"/>
        <v>3.2661020062554271E-3</v>
      </c>
      <c r="AI908" s="18">
        <f t="shared" si="1254"/>
        <v>5.4242000145922255E-3</v>
      </c>
      <c r="AJ908" s="18">
        <f t="shared" si="1255"/>
        <v>4.5041376144945421E-3</v>
      </c>
      <c r="AK908" s="18">
        <f t="shared" si="1256"/>
        <v>2.4934252173257668E-3</v>
      </c>
      <c r="AL908" s="18">
        <f t="shared" si="1257"/>
        <v>7.1468448547306395E-5</v>
      </c>
      <c r="AM908" s="18">
        <f t="shared" si="1258"/>
        <v>7.0756293806523351E-3</v>
      </c>
      <c r="AN908" s="18">
        <f t="shared" si="1259"/>
        <v>7.3531120059459332E-3</v>
      </c>
      <c r="AO908" s="18">
        <f t="shared" si="1260"/>
        <v>3.8207382879486989E-3</v>
      </c>
      <c r="AP908" s="18">
        <f t="shared" si="1261"/>
        <v>1.3235249740239481E-3</v>
      </c>
      <c r="AQ908" s="18">
        <f t="shared" si="1262"/>
        <v>3.4385730417410353E-4</v>
      </c>
      <c r="AR908" s="18">
        <f t="shared" si="1263"/>
        <v>6.7883753042550512E-4</v>
      </c>
      <c r="AS908" s="18">
        <f t="shared" si="1264"/>
        <v>1.1273838157496332E-3</v>
      </c>
      <c r="AT908" s="18">
        <f t="shared" si="1265"/>
        <v>9.3615497895168352E-4</v>
      </c>
      <c r="AU908" s="18">
        <f t="shared" si="1266"/>
        <v>5.1824181044813613E-4</v>
      </c>
      <c r="AV908" s="18">
        <f t="shared" si="1267"/>
        <v>2.1516835898046077E-4</v>
      </c>
      <c r="AW908" s="18">
        <f t="shared" si="1268"/>
        <v>3.4262883500241311E-6</v>
      </c>
      <c r="AX908" s="18">
        <f t="shared" si="1269"/>
        <v>1.9584828702163769E-3</v>
      </c>
      <c r="AY908" s="18">
        <f t="shared" si="1270"/>
        <v>2.0352880474216986E-3</v>
      </c>
      <c r="AZ908" s="18">
        <f t="shared" si="1271"/>
        <v>1.0575526339732474E-3</v>
      </c>
      <c r="BA908" s="18">
        <f t="shared" si="1272"/>
        <v>3.6634210901680944E-4</v>
      </c>
      <c r="BB908" s="18">
        <f t="shared" si="1273"/>
        <v>9.5177206689940649E-5</v>
      </c>
      <c r="BC908" s="18">
        <f t="shared" si="1274"/>
        <v>1.9781947966858551E-5</v>
      </c>
      <c r="BD908" s="18">
        <f t="shared" si="1275"/>
        <v>1.1757654635189199E-4</v>
      </c>
      <c r="BE908" s="18">
        <f t="shared" si="1276"/>
        <v>1.9526600921103009E-4</v>
      </c>
      <c r="BF908" s="18">
        <f t="shared" si="1277"/>
        <v>1.6214464336742506E-4</v>
      </c>
      <c r="BG908" s="18">
        <f t="shared" si="1278"/>
        <v>8.9760921452663298E-5</v>
      </c>
      <c r="BH908" s="18">
        <f t="shared" si="1279"/>
        <v>3.726775759918439E-5</v>
      </c>
      <c r="BI908" s="18">
        <f t="shared" si="1280"/>
        <v>1.2378533856330908E-5</v>
      </c>
      <c r="BJ908" s="19">
        <f t="shared" si="1281"/>
        <v>0.5173256017590383</v>
      </c>
      <c r="BK908" s="19">
        <f t="shared" si="1282"/>
        <v>0.24598610412777716</v>
      </c>
      <c r="BL908" s="19">
        <f t="shared" si="1283"/>
        <v>0.2243971871536696</v>
      </c>
      <c r="BM908" s="19">
        <f t="shared" si="1284"/>
        <v>0.50461735833997345</v>
      </c>
      <c r="BN908" s="19">
        <f t="shared" si="1285"/>
        <v>0.4936310725322422</v>
      </c>
    </row>
    <row r="909" spans="1:66" x14ac:dyDescent="0.25">
      <c r="A909" t="s">
        <v>338</v>
      </c>
      <c r="B909" t="s">
        <v>94</v>
      </c>
      <c r="C909" t="s">
        <v>88</v>
      </c>
      <c r="D909" s="7" t="s">
        <v>364</v>
      </c>
      <c r="E909" s="10">
        <f>VLOOKUP(A909,home!$A$2:$E$405,3,FALSE)</f>
        <v>1.3308</v>
      </c>
      <c r="F909" s="10">
        <f>VLOOKUP(B909,home!$B$2:$E$405,3,FALSE)</f>
        <v>1.1271</v>
      </c>
      <c r="G909" s="10">
        <f>VLOOKUP(C909,away!$B$2:$E$405,4,FALSE)</f>
        <v>1.2022999999999999</v>
      </c>
      <c r="H909" s="10">
        <f>VLOOKUP(A909,away!$A$2:$E$405,3,FALSE)</f>
        <v>0.86150000000000004</v>
      </c>
      <c r="I909" s="10">
        <f>VLOOKUP(C909,away!$B$2:$E$405,3,FALSE)</f>
        <v>1.8572</v>
      </c>
      <c r="J909" s="10">
        <f>VLOOKUP(B909,home!$B$2:$E$405,4,FALSE)</f>
        <v>0</v>
      </c>
      <c r="K909" s="12">
        <f t="shared" ref="K909:K931" si="1286">E909*F909*G909</f>
        <v>1.8033834887639999</v>
      </c>
      <c r="L909" s="12">
        <f t="shared" ref="L909:L931" si="1287">H909*I909*J909</f>
        <v>0</v>
      </c>
      <c r="M909" s="13">
        <f t="shared" ref="M909:M931" si="1288">_xlfn.POISSON.DIST(0,K909,FALSE) * _xlfn.POISSON.DIST(0,L909,FALSE)</f>
        <v>0.16474054639489349</v>
      </c>
      <c r="N909" s="13">
        <f t="shared" ref="N909:N931" si="1289">_xlfn.POISSON.DIST(1,K909,FALSE) * _xlfn.POISSON.DIST(0,L909,FALSE)</f>
        <v>0.29709038129851056</v>
      </c>
      <c r="O909" s="13">
        <f t="shared" ref="O909:O931" si="1290">_xlfn.POISSON.DIST(0,K909,FALSE) * _xlfn.POISSON.DIST(1,L909,FALSE)</f>
        <v>0</v>
      </c>
      <c r="P909" s="13">
        <f t="shared" ref="P909:P931" si="1291">_xlfn.POISSON.DIST(1,K909,FALSE) * _xlfn.POISSON.DIST(1,L909,FALSE)</f>
        <v>0</v>
      </c>
      <c r="Q909" s="13">
        <f t="shared" ref="Q909:Q931" si="1292">_xlfn.POISSON.DIST(2,K909,FALSE) * _xlfn.POISSON.DIST(0,L909,FALSE)</f>
        <v>0.2678839441521676</v>
      </c>
      <c r="R909" s="13">
        <f t="shared" ref="R909:R931" si="1293">_xlfn.POISSON.DIST(0,K909,FALSE) * _xlfn.POISSON.DIST(2,L909,FALSE)</f>
        <v>0</v>
      </c>
      <c r="S909" s="13">
        <f t="shared" ref="S909:S931" si="1294">_xlfn.POISSON.DIST(2,K909,FALSE) * _xlfn.POISSON.DIST(2,L909,FALSE)</f>
        <v>0</v>
      </c>
      <c r="T909" s="13">
        <f t="shared" ref="T909:T931" si="1295">_xlfn.POISSON.DIST(2,K909,FALSE) * _xlfn.POISSON.DIST(1,L909,FALSE)</f>
        <v>0</v>
      </c>
      <c r="U909" s="13">
        <f t="shared" ref="U909:U931" si="1296">_xlfn.POISSON.DIST(1,K909,FALSE) * _xlfn.POISSON.DIST(2,L909,FALSE)</f>
        <v>0</v>
      </c>
      <c r="V909" s="13">
        <f t="shared" ref="V909:V931" si="1297">_xlfn.POISSON.DIST(3,K909,FALSE) * _xlfn.POISSON.DIST(3,L909,FALSE)</f>
        <v>0</v>
      </c>
      <c r="W909" s="13">
        <f t="shared" ref="W909:W931" si="1298">_xlfn.POISSON.DIST(3,K909,FALSE) * _xlfn.POISSON.DIST(0,L909,FALSE)</f>
        <v>0.16103249392966551</v>
      </c>
      <c r="X909" s="13">
        <f t="shared" ref="X909:X931" si="1299">_xlfn.POISSON.DIST(3,K909,FALSE) * _xlfn.POISSON.DIST(1,L909,FALSE)</f>
        <v>0</v>
      </c>
      <c r="Y909" s="13">
        <f t="shared" ref="Y909:Y931" si="1300">_xlfn.POISSON.DIST(3,K909,FALSE) * _xlfn.POISSON.DIST(2,L909,FALSE)</f>
        <v>0</v>
      </c>
      <c r="Z909" s="13">
        <f t="shared" ref="Z909:Z931" si="1301">_xlfn.POISSON.DIST(0,K909,FALSE) * _xlfn.POISSON.DIST(3,L909,FALSE)</f>
        <v>0</v>
      </c>
      <c r="AA909" s="13">
        <f t="shared" ref="AA909:AA931" si="1302">_xlfn.POISSON.DIST(1,K909,FALSE) * _xlfn.POISSON.DIST(3,L909,FALSE)</f>
        <v>0</v>
      </c>
      <c r="AB909" s="13">
        <f t="shared" ref="AB909:AB931" si="1303">_xlfn.POISSON.DIST(2,K909,FALSE) * _xlfn.POISSON.DIST(3,L909,FALSE)</f>
        <v>0</v>
      </c>
      <c r="AC909" s="13">
        <f t="shared" ref="AC909:AC931" si="1304">_xlfn.POISSON.DIST(4,K909,FALSE) * _xlfn.POISSON.DIST(4,L909,FALSE)</f>
        <v>0</v>
      </c>
      <c r="AD909" s="13">
        <f t="shared" ref="AD909:AD931" si="1305">_xlfn.POISSON.DIST(4,K909,FALSE) * _xlfn.POISSON.DIST(0,L909,FALSE)</f>
        <v>7.2600835176811915E-2</v>
      </c>
      <c r="AE909" s="13">
        <f t="shared" ref="AE909:AE931" si="1306">_xlfn.POISSON.DIST(4,K909,FALSE) * _xlfn.POISSON.DIST(1,L909,FALSE)</f>
        <v>0</v>
      </c>
      <c r="AF909" s="13">
        <f t="shared" ref="AF909:AF931" si="1307">_xlfn.POISSON.DIST(4,K909,FALSE) * _xlfn.POISSON.DIST(2,L909,FALSE)</f>
        <v>0</v>
      </c>
      <c r="AG909" s="13">
        <f t="shared" ref="AG909:AG931" si="1308">_xlfn.POISSON.DIST(4,K909,FALSE) * _xlfn.POISSON.DIST(3,L909,FALSE)</f>
        <v>0</v>
      </c>
      <c r="AH909" s="13">
        <f t="shared" ref="AH909:AH931" si="1309">_xlfn.POISSON.DIST(0,K909,FALSE) * _xlfn.POISSON.DIST(4,L909,FALSE)</f>
        <v>0</v>
      </c>
      <c r="AI909" s="13">
        <f t="shared" ref="AI909:AI931" si="1310">_xlfn.POISSON.DIST(1,K909,FALSE) * _xlfn.POISSON.DIST(4,L909,FALSE)</f>
        <v>0</v>
      </c>
      <c r="AJ909" s="13">
        <f t="shared" ref="AJ909:AJ931" si="1311">_xlfn.POISSON.DIST(2,K909,FALSE) * _xlfn.POISSON.DIST(4,L909,FALSE)</f>
        <v>0</v>
      </c>
      <c r="AK909" s="13">
        <f t="shared" ref="AK909:AK931" si="1312">_xlfn.POISSON.DIST(3,K909,FALSE) * _xlfn.POISSON.DIST(4,L909,FALSE)</f>
        <v>0</v>
      </c>
      <c r="AL909" s="13">
        <f t="shared" ref="AL909:AL931" si="1313">_xlfn.POISSON.DIST(5,K909,FALSE) * _xlfn.POISSON.DIST(5,L909,FALSE)</f>
        <v>0</v>
      </c>
      <c r="AM909" s="13">
        <f t="shared" ref="AM909:AM931" si="1314">_xlfn.POISSON.DIST(5,K909,FALSE) * _xlfn.POISSON.DIST(0,L909,FALSE)</f>
        <v>2.6185429485667835E-2</v>
      </c>
      <c r="AN909" s="13">
        <f t="shared" ref="AN909:AN931" si="1315">_xlfn.POISSON.DIST(5,K909,FALSE) * _xlfn.POISSON.DIST(1,L909,FALSE)</f>
        <v>0</v>
      </c>
      <c r="AO909" s="13">
        <f t="shared" ref="AO909:AO931" si="1316">_xlfn.POISSON.DIST(5,K909,FALSE) * _xlfn.POISSON.DIST(2,L909,FALSE)</f>
        <v>0</v>
      </c>
      <c r="AP909" s="13">
        <f t="shared" ref="AP909:AP931" si="1317">_xlfn.POISSON.DIST(5,K909,FALSE) * _xlfn.POISSON.DIST(3,L909,FALSE)</f>
        <v>0</v>
      </c>
      <c r="AQ909" s="13">
        <f t="shared" ref="AQ909:AQ931" si="1318">_xlfn.POISSON.DIST(5,K909,FALSE) * _xlfn.POISSON.DIST(4,L909,FALSE)</f>
        <v>0</v>
      </c>
      <c r="AR909" s="13">
        <f t="shared" ref="AR909:AR931" si="1319">_xlfn.POISSON.DIST(0,K909,FALSE) * _xlfn.POISSON.DIST(5,L909,FALSE)</f>
        <v>0</v>
      </c>
      <c r="AS909" s="13">
        <f t="shared" ref="AS909:AS931" si="1320">_xlfn.POISSON.DIST(1,K909,FALSE) * _xlfn.POISSON.DIST(5,L909,FALSE)</f>
        <v>0</v>
      </c>
      <c r="AT909" s="13">
        <f t="shared" ref="AT909:AT931" si="1321">_xlfn.POISSON.DIST(2,K909,FALSE) * _xlfn.POISSON.DIST(5,L909,FALSE)</f>
        <v>0</v>
      </c>
      <c r="AU909" s="13">
        <f t="shared" ref="AU909:AU931" si="1322">_xlfn.POISSON.DIST(3,K909,FALSE) * _xlfn.POISSON.DIST(5,L909,FALSE)</f>
        <v>0</v>
      </c>
      <c r="AV909" s="13">
        <f t="shared" ref="AV909:AV931" si="1323">_xlfn.POISSON.DIST(4,K909,FALSE) * _xlfn.POISSON.DIST(5,L909,FALSE)</f>
        <v>0</v>
      </c>
      <c r="AW909" s="13">
        <f t="shared" ref="AW909:AW931" si="1324">_xlfn.POISSON.DIST(6,K909,FALSE) * _xlfn.POISSON.DIST(6,L909,FALSE)</f>
        <v>0</v>
      </c>
      <c r="AX909" s="13">
        <f t="shared" ref="AX909:AX931" si="1325">_xlfn.POISSON.DIST(6,K909,FALSE) * _xlfn.POISSON.DIST(0,L909,FALSE)</f>
        <v>7.870395196774559E-3</v>
      </c>
      <c r="AY909" s="13">
        <f t="shared" ref="AY909:AY931" si="1326">_xlfn.POISSON.DIST(6,K909,FALSE) * _xlfn.POISSON.DIST(1,L909,FALSE)</f>
        <v>0</v>
      </c>
      <c r="AZ909" s="13">
        <f t="shared" ref="AZ909:AZ931" si="1327">_xlfn.POISSON.DIST(6,K909,FALSE) * _xlfn.POISSON.DIST(2,L909,FALSE)</f>
        <v>0</v>
      </c>
      <c r="BA909" s="13">
        <f t="shared" ref="BA909:BA931" si="1328">_xlfn.POISSON.DIST(6,K909,FALSE) * _xlfn.POISSON.DIST(3,L909,FALSE)</f>
        <v>0</v>
      </c>
      <c r="BB909" s="13">
        <f t="shared" ref="BB909:BB931" si="1329">_xlfn.POISSON.DIST(6,K909,FALSE) * _xlfn.POISSON.DIST(4,L909,FALSE)</f>
        <v>0</v>
      </c>
      <c r="BC909" s="13">
        <f t="shared" ref="BC909:BC931" si="1330">_xlfn.POISSON.DIST(6,K909,FALSE) * _xlfn.POISSON.DIST(5,L909,FALSE)</f>
        <v>0</v>
      </c>
      <c r="BD909" s="13">
        <f t="shared" ref="BD909:BD931" si="1331">_xlfn.POISSON.DIST(0,K909,FALSE) * _xlfn.POISSON.DIST(6,L909,FALSE)</f>
        <v>0</v>
      </c>
      <c r="BE909" s="13">
        <f t="shared" ref="BE909:BE931" si="1332">_xlfn.POISSON.DIST(1,K909,FALSE) * _xlfn.POISSON.DIST(6,L909,FALSE)</f>
        <v>0</v>
      </c>
      <c r="BF909" s="13">
        <f t="shared" ref="BF909:BF931" si="1333">_xlfn.POISSON.DIST(2,K909,FALSE) * _xlfn.POISSON.DIST(6,L909,FALSE)</f>
        <v>0</v>
      </c>
      <c r="BG909" s="13">
        <f t="shared" ref="BG909:BG931" si="1334">_xlfn.POISSON.DIST(3,K909,FALSE) * _xlfn.POISSON.DIST(6,L909,FALSE)</f>
        <v>0</v>
      </c>
      <c r="BH909" s="13">
        <f t="shared" ref="BH909:BH931" si="1335">_xlfn.POISSON.DIST(4,K909,FALSE) * _xlfn.POISSON.DIST(6,L909,FALSE)</f>
        <v>0</v>
      </c>
      <c r="BI909" s="13">
        <f t="shared" ref="BI909:BI931" si="1336">_xlfn.POISSON.DIST(5,K909,FALSE) * _xlfn.POISSON.DIST(6,L909,FALSE)</f>
        <v>0</v>
      </c>
      <c r="BJ909" s="14">
        <f t="shared" ref="BJ909:BJ931" si="1337">SUM(N909,Q909,T909,W909,X909,Y909,AD909,AE909,AF909,AG909,AM909,AN909,AO909,AP909,AQ909,AX909,AY909,AZ909,BA909,BB909,BC909)</f>
        <v>0.83266347923959805</v>
      </c>
      <c r="BK909" s="14">
        <f t="shared" ref="BK909:BK931" si="1338">SUM(M909,P909,S909,V909,AC909,AL909,AY909)</f>
        <v>0.16474054639489349</v>
      </c>
      <c r="BL909" s="14">
        <f t="shared" ref="BL909:BL931" si="1339">SUM(O909,R909,U909,AA909,AB909,AH909,AI909,AJ909,AK909,AR909,AS909,AT909,AU909,AV909,BD909,BE909,BF909,BG909,BH909,BI909)</f>
        <v>0</v>
      </c>
      <c r="BM909" s="14">
        <f t="shared" ref="BM909:BM931" si="1340">SUM(S909:BI909)</f>
        <v>0.26768915378891983</v>
      </c>
      <c r="BN909" s="14">
        <f t="shared" ref="BN909:BN931" si="1341">SUM(M909:R909)</f>
        <v>0.72971487184557171</v>
      </c>
    </row>
    <row r="910" spans="1:66" x14ac:dyDescent="0.25">
      <c r="A910" t="s">
        <v>338</v>
      </c>
      <c r="B910" t="s">
        <v>73</v>
      </c>
      <c r="C910" t="s">
        <v>78</v>
      </c>
      <c r="D910" s="7" t="s">
        <v>364</v>
      </c>
      <c r="E910" s="10">
        <f>VLOOKUP(A910,home!$A$2:$E$405,3,FALSE)</f>
        <v>1.3308</v>
      </c>
      <c r="F910" s="10">
        <f>VLOOKUP(B910,home!$B$2:$E$405,3,FALSE)</f>
        <v>0.60109999999999997</v>
      </c>
      <c r="G910" s="10">
        <f>VLOOKUP(C910,away!$B$2:$E$405,4,FALSE)</f>
        <v>1.2022999999999999</v>
      </c>
      <c r="H910" s="10">
        <f>VLOOKUP(A910,away!$A$2:$E$405,3,FALSE)</f>
        <v>0.86150000000000004</v>
      </c>
      <c r="I910" s="10">
        <f>VLOOKUP(C910,away!$B$2:$E$405,3,FALSE)</f>
        <v>0.92859999999999998</v>
      </c>
      <c r="J910" s="10">
        <f>VLOOKUP(B910,home!$B$2:$E$405,4,FALSE)</f>
        <v>1.3929</v>
      </c>
      <c r="K910" s="12">
        <f t="shared" si="1286"/>
        <v>0.96177252692399984</v>
      </c>
      <c r="L910" s="12">
        <f t="shared" si="1287"/>
        <v>1.1143045388100001</v>
      </c>
      <c r="M910" s="13">
        <f t="shared" si="1288"/>
        <v>0.12542126776848114</v>
      </c>
      <c r="N910" s="13">
        <f t="shared" si="1289"/>
        <v>0.12062672963170372</v>
      </c>
      <c r="O910" s="13">
        <f t="shared" si="1290"/>
        <v>0.13975748793772291</v>
      </c>
      <c r="P910" s="13">
        <f t="shared" si="1291"/>
        <v>0.13441491233041419</v>
      </c>
      <c r="Q910" s="13">
        <f t="shared" si="1292"/>
        <v>5.8007737286230904E-2</v>
      </c>
      <c r="R910" s="13">
        <f t="shared" si="1293"/>
        <v>7.7866201570844257E-2</v>
      </c>
      <c r="S910" s="13">
        <f t="shared" si="1294"/>
        <v>3.6013367147077535E-2</v>
      </c>
      <c r="T910" s="13">
        <f t="shared" si="1295"/>
        <v>6.4638284944145183E-2</v>
      </c>
      <c r="U910" s="13">
        <f t="shared" si="1296"/>
        <v>7.4889573446764404E-2</v>
      </c>
      <c r="V910" s="13">
        <f t="shared" si="1297"/>
        <v>4.2884217095134148E-3</v>
      </c>
      <c r="W910" s="13">
        <f t="shared" si="1298"/>
        <v>1.8596749356973943E-2</v>
      </c>
      <c r="X910" s="13">
        <f t="shared" si="1299"/>
        <v>2.0722442215588017E-2</v>
      </c>
      <c r="Y910" s="13">
        <f t="shared" si="1300"/>
        <v>1.1545555708028843E-2</v>
      </c>
      <c r="Z910" s="13">
        <f t="shared" si="1301"/>
        <v>2.8922220610095369E-2</v>
      </c>
      <c r="AA910" s="13">
        <f t="shared" si="1302"/>
        <v>2.7816597200424814E-2</v>
      </c>
      <c r="AB910" s="13">
        <f t="shared" si="1303"/>
        <v>1.3376619489939815E-2</v>
      </c>
      <c r="AC910" s="13">
        <f t="shared" si="1304"/>
        <v>2.8724585469833152E-4</v>
      </c>
      <c r="AD910" s="13">
        <f t="shared" si="1305"/>
        <v>4.4714606554072736E-3</v>
      </c>
      <c r="AE910" s="13">
        <f t="shared" si="1306"/>
        <v>4.9825689034306633E-3</v>
      </c>
      <c r="AF910" s="13">
        <f t="shared" si="1307"/>
        <v>2.7760495720131769E-3</v>
      </c>
      <c r="AG910" s="13">
        <f t="shared" si="1308"/>
        <v>1.0311215460186136E-3</v>
      </c>
      <c r="AH910" s="13">
        <f t="shared" si="1309"/>
        <v>8.0570404245733536E-3</v>
      </c>
      <c r="AI910" s="13">
        <f t="shared" si="1310"/>
        <v>7.7490401286707316E-3</v>
      </c>
      <c r="AJ910" s="13">
        <f t="shared" si="1311"/>
        <v>3.7264069528935629E-3</v>
      </c>
      <c r="AK910" s="13">
        <f t="shared" si="1312"/>
        <v>1.1946519438105349E-3</v>
      </c>
      <c r="AL910" s="13">
        <f t="shared" si="1313"/>
        <v>1.2313741381668283E-5</v>
      </c>
      <c r="AM910" s="13">
        <f t="shared" si="1314"/>
        <v>8.6010560271846E-4</v>
      </c>
      <c r="AN910" s="13">
        <f t="shared" si="1315"/>
        <v>9.5841957696509079E-4</v>
      </c>
      <c r="AO910" s="13">
        <f t="shared" si="1316"/>
        <v>5.3398564234828053E-4</v>
      </c>
      <c r="AP910" s="13">
        <f t="shared" si="1317"/>
        <v>1.9834087497602078E-4</v>
      </c>
      <c r="AQ910" s="13">
        <f t="shared" si="1318"/>
        <v>5.5253034304331708E-5</v>
      </c>
      <c r="AR910" s="13">
        <f t="shared" si="1319"/>
        <v>1.7955993428955463E-3</v>
      </c>
      <c r="AS910" s="13">
        <f t="shared" si="1320"/>
        <v>1.7269581173597233E-3</v>
      </c>
      <c r="AT910" s="13">
        <f t="shared" si="1321"/>
        <v>8.3047043621248717E-4</v>
      </c>
      <c r="AU910" s="13">
        <f t="shared" si="1322"/>
        <v>2.6624121665725346E-4</v>
      </c>
      <c r="AV910" s="13">
        <f t="shared" si="1323"/>
        <v>6.4015871928941676E-5</v>
      </c>
      <c r="AW910" s="13">
        <f t="shared" si="1324"/>
        <v>3.665758026097623E-7</v>
      </c>
      <c r="AX910" s="13">
        <f t="shared" si="1325"/>
        <v>1.3787098982467045E-4</v>
      </c>
      <c r="AY910" s="13">
        <f t="shared" si="1326"/>
        <v>1.5363026973185762E-4</v>
      </c>
      <c r="AZ910" s="13">
        <f t="shared" si="1327"/>
        <v>8.5595453430406784E-5</v>
      </c>
      <c r="BA910" s="13">
        <f t="shared" si="1328"/>
        <v>3.1793134086334089E-5</v>
      </c>
      <c r="BB910" s="13">
        <f t="shared" si="1329"/>
        <v>8.8568084038492544E-6</v>
      </c>
      <c r="BC910" s="13">
        <f t="shared" si="1330"/>
        <v>1.9738363607559539E-6</v>
      </c>
      <c r="BD910" s="13">
        <f t="shared" si="1331"/>
        <v>3.3347408294546045E-4</v>
      </c>
      <c r="BE910" s="13">
        <f t="shared" si="1332"/>
        <v>3.2072621141811903E-4</v>
      </c>
      <c r="BF910" s="13">
        <f t="shared" si="1333"/>
        <v>1.5423282940318266E-4</v>
      </c>
      <c r="BG910" s="13">
        <f t="shared" si="1334"/>
        <v>4.9445632689912395E-5</v>
      </c>
      <c r="BH910" s="13">
        <f t="shared" si="1335"/>
        <v>1.1888862774383241E-5</v>
      </c>
      <c r="BI910" s="13">
        <f t="shared" si="1336"/>
        <v>2.28687631855425E-6</v>
      </c>
      <c r="BJ910" s="14">
        <f t="shared" si="1337"/>
        <v>0.3104245250426903</v>
      </c>
      <c r="BK910" s="14">
        <f t="shared" si="1338"/>
        <v>0.30059115882129817</v>
      </c>
      <c r="BL910" s="14">
        <f t="shared" si="1339"/>
        <v>0.35998895857624785</v>
      </c>
      <c r="BM910" s="14">
        <f t="shared" si="1340"/>
        <v>0.34367926283100536</v>
      </c>
      <c r="BN910" s="14">
        <f t="shared" si="1341"/>
        <v>0.65609433652539706</v>
      </c>
    </row>
    <row r="911" spans="1:66" x14ac:dyDescent="0.25">
      <c r="A911" t="s">
        <v>338</v>
      </c>
      <c r="B911" t="s">
        <v>77</v>
      </c>
      <c r="C911" t="s">
        <v>74</v>
      </c>
      <c r="D911" s="7" t="s">
        <v>364</v>
      </c>
      <c r="E911" s="10">
        <f>VLOOKUP(A911,home!$A$2:$E$405,3,FALSE)</f>
        <v>1.3308</v>
      </c>
      <c r="F911" s="10">
        <f>VLOOKUP(B911,home!$B$2:$E$405,3,FALSE)</f>
        <v>1.2022999999999999</v>
      </c>
      <c r="G911" s="10">
        <f>VLOOKUP(C911,away!$B$2:$E$405,4,FALSE)</f>
        <v>1.5028999999999999</v>
      </c>
      <c r="H911" s="10">
        <f>VLOOKUP(A911,away!$A$2:$E$405,3,FALSE)</f>
        <v>0.86150000000000004</v>
      </c>
      <c r="I911" s="10">
        <f>VLOOKUP(C911,away!$B$2:$E$405,3,FALSE)</f>
        <v>1.3929</v>
      </c>
      <c r="J911" s="10">
        <f>VLOOKUP(B911,home!$B$2:$E$405,4,FALSE)</f>
        <v>2.3214999999999999</v>
      </c>
      <c r="K911" s="12">
        <f t="shared" si="1286"/>
        <v>2.4046713204359995</v>
      </c>
      <c r="L911" s="12">
        <f t="shared" si="1287"/>
        <v>2.7857613470250002</v>
      </c>
      <c r="M911" s="13">
        <f t="shared" si="1288"/>
        <v>5.5695965103464912E-3</v>
      </c>
      <c r="N911" s="13">
        <f t="shared" si="1289"/>
        <v>1.3393048994830632E-2</v>
      </c>
      <c r="O911" s="13">
        <f t="shared" si="1290"/>
        <v>1.5515566677048582E-2</v>
      </c>
      <c r="P911" s="13">
        <f t="shared" si="1291"/>
        <v>3.730983820861121E-2</v>
      </c>
      <c r="Q911" s="13">
        <f t="shared" si="1292"/>
        <v>1.6102940405531709E-2</v>
      </c>
      <c r="R911" s="13">
        <f t="shared" si="1293"/>
        <v>2.1611332963055535E-2</v>
      </c>
      <c r="S911" s="13">
        <f t="shared" si="1294"/>
        <v>6.2483163033750254E-2</v>
      </c>
      <c r="T911" s="13">
        <f t="shared" si="1295"/>
        <v>4.4858948955177322E-2</v>
      </c>
      <c r="U911" s="13">
        <f t="shared" si="1296"/>
        <v>5.1968152572652797E-2</v>
      </c>
      <c r="V911" s="13">
        <f t="shared" si="1297"/>
        <v>4.6507193099791816E-2</v>
      </c>
      <c r="W911" s="13">
        <f t="shared" si="1298"/>
        <v>1.2907426322624047E-2</v>
      </c>
      <c r="X911" s="13">
        <f t="shared" si="1299"/>
        <v>3.5957009339139111E-2</v>
      </c>
      <c r="Y911" s="13">
        <f t="shared" si="1300"/>
        <v>5.0083823385795347E-2</v>
      </c>
      <c r="Z911" s="13">
        <f t="shared" si="1301"/>
        <v>2.0068005342055793E-2</v>
      </c>
      <c r="AA911" s="13">
        <f t="shared" si="1302"/>
        <v>4.8256956904397991E-2</v>
      </c>
      <c r="AB911" s="13">
        <f t="shared" si="1303"/>
        <v>5.8021060139760938E-2</v>
      </c>
      <c r="AC911" s="13">
        <f t="shared" si="1304"/>
        <v>1.9471516550463783E-2</v>
      </c>
      <c r="AD911" s="13">
        <f t="shared" si="1305"/>
        <v>7.7595294746636879E-3</v>
      </c>
      <c r="AE911" s="13">
        <f t="shared" si="1306"/>
        <v>2.1616197281619308E-2</v>
      </c>
      <c r="AF911" s="13">
        <f t="shared" si="1307"/>
        <v>3.0108783428400978E-2</v>
      </c>
      <c r="AG911" s="13">
        <f t="shared" si="1308"/>
        <v>2.7958628360262104E-2</v>
      </c>
      <c r="AH911" s="13">
        <f t="shared" si="1309"/>
        <v>1.397616839844756E-2</v>
      </c>
      <c r="AI911" s="13">
        <f t="shared" si="1310"/>
        <v>3.3608091317330786E-2</v>
      </c>
      <c r="AJ911" s="13">
        <f t="shared" si="1311"/>
        <v>4.0408206662689745E-2</v>
      </c>
      <c r="AK911" s="13">
        <f t="shared" si="1312"/>
        <v>3.2389485224006961E-2</v>
      </c>
      <c r="AL911" s="13">
        <f t="shared" si="1313"/>
        <v>5.2174632817622493E-3</v>
      </c>
      <c r="AM911" s="13">
        <f t="shared" si="1314"/>
        <v>3.7318235975603172E-3</v>
      </c>
      <c r="AN911" s="13">
        <f t="shared" si="1315"/>
        <v>1.0395969931999312E-2</v>
      </c>
      <c r="AO911" s="13">
        <f t="shared" si="1316"/>
        <v>1.4480345600698904E-2</v>
      </c>
      <c r="AP911" s="13">
        <f t="shared" si="1317"/>
        <v>1.3446262355330172E-2</v>
      </c>
      <c r="AQ911" s="13">
        <f t="shared" si="1318"/>
        <v>9.3645194828590322E-3</v>
      </c>
      <c r="AR911" s="13">
        <f t="shared" si="1319"/>
        <v>7.7868539407815055E-3</v>
      </c>
      <c r="AS911" s="13">
        <f t="shared" si="1320"/>
        <v>1.8724824347821328E-2</v>
      </c>
      <c r="AT911" s="13">
        <f t="shared" si="1321"/>
        <v>2.2513524044703841E-2</v>
      </c>
      <c r="AU911" s="13">
        <f t="shared" si="1322"/>
        <v>1.8045875197415202E-2</v>
      </c>
      <c r="AV911" s="13">
        <f t="shared" si="1323"/>
        <v>1.0848599634847918E-2</v>
      </c>
      <c r="AW911" s="13">
        <f t="shared" si="1324"/>
        <v>9.7085983069120302E-4</v>
      </c>
      <c r="AX911" s="13">
        <f t="shared" si="1325"/>
        <v>1.4956348629965983E-3</v>
      </c>
      <c r="AY911" s="13">
        <f t="shared" si="1326"/>
        <v>4.1664817905989558E-3</v>
      </c>
      <c r="AZ911" s="13">
        <f t="shared" si="1327"/>
        <v>5.8034119626670412E-3</v>
      </c>
      <c r="BA911" s="13">
        <f t="shared" si="1328"/>
        <v>5.3889735754867789E-3</v>
      </c>
      <c r="BB911" s="13">
        <f t="shared" si="1329"/>
        <v>3.7530985716825453E-3</v>
      </c>
      <c r="BC911" s="13">
        <f t="shared" si="1330"/>
        <v>2.091047386513595E-3</v>
      </c>
      <c r="BD911" s="13">
        <f t="shared" si="1331"/>
        <v>3.615386120526403E-3</v>
      </c>
      <c r="BE911" s="13">
        <f t="shared" si="1332"/>
        <v>8.693815316332211E-3</v>
      </c>
      <c r="BF911" s="13">
        <f t="shared" si="1333"/>
        <v>1.045288417817565E-2</v>
      </c>
      <c r="BG911" s="13">
        <f t="shared" si="1334"/>
        <v>8.3785835996994015E-3</v>
      </c>
      <c r="BH911" s="13">
        <f t="shared" si="1335"/>
        <v>5.0369349220181431E-3</v>
      </c>
      <c r="BI911" s="13">
        <f t="shared" si="1336"/>
        <v>2.4224345899759134E-3</v>
      </c>
      <c r="BJ911" s="14">
        <f t="shared" si="1337"/>
        <v>0.33486390506643754</v>
      </c>
      <c r="BK911" s="14">
        <f t="shared" si="1338"/>
        <v>0.18072525247532475</v>
      </c>
      <c r="BL911" s="14">
        <f t="shared" si="1339"/>
        <v>0.43227473675168837</v>
      </c>
      <c r="BM911" s="14">
        <f t="shared" si="1340"/>
        <v>0.85523395391617463</v>
      </c>
      <c r="BN911" s="14">
        <f t="shared" si="1341"/>
        <v>0.10950232375942415</v>
      </c>
    </row>
    <row r="912" spans="1:66" x14ac:dyDescent="0.25">
      <c r="A912" t="s">
        <v>351</v>
      </c>
      <c r="B912" t="s">
        <v>160</v>
      </c>
      <c r="C912" t="s">
        <v>157</v>
      </c>
      <c r="D912" s="7" t="s">
        <v>364</v>
      </c>
      <c r="E912" s="10">
        <f>VLOOKUP(A912,home!$A$2:$E$405,3,FALSE)</f>
        <v>1.2019</v>
      </c>
      <c r="F912" s="10">
        <f>VLOOKUP(B912,home!$B$2:$E$405,3,FALSE)</f>
        <v>1.0697000000000001</v>
      </c>
      <c r="G912" s="10">
        <f>VLOOKUP(C912,away!$B$2:$E$405,4,FALSE)</f>
        <v>0.23769999999999999</v>
      </c>
      <c r="H912" s="10">
        <f>VLOOKUP(A912,away!$A$2:$E$405,3,FALSE)</f>
        <v>1.1635</v>
      </c>
      <c r="I912" s="10">
        <f>VLOOKUP(C912,away!$B$2:$E$405,3,FALSE)</f>
        <v>1.105</v>
      </c>
      <c r="J912" s="10">
        <f>VLOOKUP(B912,home!$B$2:$E$405,4,FALSE)</f>
        <v>0.85950000000000004</v>
      </c>
      <c r="K912" s="12">
        <f t="shared" si="1286"/>
        <v>0.305604336611</v>
      </c>
      <c r="L912" s="12">
        <f t="shared" si="1287"/>
        <v>1.10503121625</v>
      </c>
      <c r="M912" s="13">
        <f t="shared" si="1288"/>
        <v>0.24398816648897625</v>
      </c>
      <c r="N912" s="13">
        <f t="shared" si="1289"/>
        <v>7.4563841760797805E-2</v>
      </c>
      <c r="O912" s="13">
        <f t="shared" si="1290"/>
        <v>0.26961454036592092</v>
      </c>
      <c r="P912" s="13">
        <f t="shared" si="1291"/>
        <v>8.2395372749206941E-2</v>
      </c>
      <c r="Q912" s="13">
        <f t="shared" si="1292"/>
        <v>1.1393516698238093E-2</v>
      </c>
      <c r="R912" s="13">
        <f t="shared" si="1293"/>
        <v>0.14896624172961917</v>
      </c>
      <c r="S912" s="13">
        <f t="shared" si="1294"/>
        <v>6.9562773762508389E-3</v>
      </c>
      <c r="T912" s="13">
        <f t="shared" si="1295"/>
        <v>1.2590191614418727E-2</v>
      </c>
      <c r="U912" s="13">
        <f t="shared" si="1296"/>
        <v>4.5524729481214131E-2</v>
      </c>
      <c r="V912" s="13">
        <f t="shared" si="1297"/>
        <v>2.6101678782713489E-4</v>
      </c>
      <c r="W912" s="13">
        <f t="shared" si="1298"/>
        <v>1.160636037410468E-3</v>
      </c>
      <c r="X912" s="13">
        <f t="shared" si="1299"/>
        <v>1.2825390520432702E-3</v>
      </c>
      <c r="Y912" s="13">
        <f t="shared" si="1300"/>
        <v>7.0862284428374839E-4</v>
      </c>
      <c r="Z912" s="13">
        <f t="shared" si="1301"/>
        <v>5.4870782426224181E-2</v>
      </c>
      <c r="AA912" s="13">
        <f t="shared" si="1302"/>
        <v>1.6768749062692757E-2</v>
      </c>
      <c r="AB912" s="13">
        <f t="shared" si="1303"/>
        <v>2.5623012165502737E-3</v>
      </c>
      <c r="AC912" s="13">
        <f t="shared" si="1304"/>
        <v>5.5091236176276674E-6</v>
      </c>
      <c r="AD912" s="13">
        <f t="shared" si="1305"/>
        <v>8.8673851564911437E-5</v>
      </c>
      <c r="AE912" s="13">
        <f t="shared" si="1306"/>
        <v>9.7987374044346056E-5</v>
      </c>
      <c r="AF912" s="13">
        <f t="shared" si="1307"/>
        <v>5.4139553558683712E-5</v>
      </c>
      <c r="AG912" s="13">
        <f t="shared" si="1308"/>
        <v>1.9941965572061422E-5</v>
      </c>
      <c r="AH912" s="13">
        <f t="shared" si="1309"/>
        <v>1.5158481860259917E-2</v>
      </c>
      <c r="AI912" s="13">
        <f t="shared" si="1310"/>
        <v>4.6324977929346088E-3</v>
      </c>
      <c r="AJ912" s="13">
        <f t="shared" si="1311"/>
        <v>7.0785570743085128E-4</v>
      </c>
      <c r="AK912" s="13">
        <f t="shared" si="1312"/>
        <v>7.2107924628571807E-5</v>
      </c>
      <c r="AL912" s="13">
        <f t="shared" si="1313"/>
        <v>7.4417755668720028E-8</v>
      </c>
      <c r="AM912" s="13">
        <f t="shared" si="1314"/>
        <v>5.4198227164474096E-6</v>
      </c>
      <c r="AN912" s="13">
        <f t="shared" si="1315"/>
        <v>5.9890732882152612E-6</v>
      </c>
      <c r="AO912" s="13">
        <f t="shared" si="1316"/>
        <v>3.3090564699434488E-6</v>
      </c>
      <c r="AP912" s="13">
        <f t="shared" si="1317"/>
        <v>1.2188702318738466E-6</v>
      </c>
      <c r="AQ912" s="13">
        <f t="shared" si="1318"/>
        <v>3.3672241369461919E-7</v>
      </c>
      <c r="AR912" s="13">
        <f t="shared" si="1319"/>
        <v>3.3501191293093101E-3</v>
      </c>
      <c r="AS912" s="13">
        <f t="shared" si="1320"/>
        <v>1.0238109340803927E-3</v>
      </c>
      <c r="AT912" s="13">
        <f t="shared" si="1321"/>
        <v>1.5644053066236329E-4</v>
      </c>
      <c r="AU912" s="13">
        <f t="shared" si="1322"/>
        <v>1.5936301530714779E-5</v>
      </c>
      <c r="AV912" s="13">
        <f t="shared" si="1323"/>
        <v>1.2175507143317383E-6</v>
      </c>
      <c r="AW912" s="13">
        <f t="shared" si="1324"/>
        <v>6.9808471152507489E-10</v>
      </c>
      <c r="AX912" s="13">
        <f t="shared" si="1325"/>
        <v>2.7605355430152299E-7</v>
      </c>
      <c r="AY912" s="13">
        <f t="shared" si="1326"/>
        <v>3.0504779485994743E-7</v>
      </c>
      <c r="AZ912" s="13">
        <f t="shared" si="1327"/>
        <v>1.6854366788423412E-7</v>
      </c>
      <c r="BA912" s="13">
        <f t="shared" si="1328"/>
        <v>6.2082004771117078E-8</v>
      </c>
      <c r="BB912" s="13">
        <f t="shared" si="1329"/>
        <v>1.7150638309866463E-8</v>
      </c>
      <c r="BC912" s="13">
        <f t="shared" si="1330"/>
        <v>3.7903981422031096E-9</v>
      </c>
      <c r="BD912" s="13">
        <f t="shared" si="1331"/>
        <v>6.169977026738439E-4</v>
      </c>
      <c r="BE912" s="13">
        <f t="shared" si="1332"/>
        <v>1.8855717361615108E-4</v>
      </c>
      <c r="BF912" s="13">
        <f t="shared" si="1333"/>
        <v>2.8811944978104497E-5</v>
      </c>
      <c r="BG912" s="13">
        <f t="shared" si="1334"/>
        <v>2.9350184438354192E-6</v>
      </c>
      <c r="BH912" s="13">
        <f t="shared" si="1335"/>
        <v>2.2423859111734315E-7</v>
      </c>
      <c r="BI912" s="13">
        <f t="shared" si="1336"/>
        <v>1.3705657176200189E-8</v>
      </c>
      <c r="BJ912" s="14">
        <f t="shared" si="1337"/>
        <v>0.10197719696511057</v>
      </c>
      <c r="BK912" s="14">
        <f t="shared" si="1338"/>
        <v>0.33360672199142932</v>
      </c>
      <c r="BL912" s="14">
        <f t="shared" si="1339"/>
        <v>0.50939256937150834</v>
      </c>
      <c r="BM912" s="14">
        <f t="shared" si="1340"/>
        <v>0.16892528661180325</v>
      </c>
      <c r="BN912" s="14">
        <f t="shared" si="1341"/>
        <v>0.8309216797927591</v>
      </c>
    </row>
    <row r="913" spans="1:66" x14ac:dyDescent="0.25">
      <c r="A913" t="s">
        <v>351</v>
      </c>
      <c r="B913" t="s">
        <v>162</v>
      </c>
      <c r="C913" t="s">
        <v>166</v>
      </c>
      <c r="D913" s="7" t="s">
        <v>364</v>
      </c>
      <c r="E913" s="10">
        <f>VLOOKUP(A913,home!$A$2:$E$405,3,FALSE)</f>
        <v>1.2019</v>
      </c>
      <c r="F913" s="10">
        <f>VLOOKUP(B913,home!$B$2:$E$405,3,FALSE)</f>
        <v>0.52</v>
      </c>
      <c r="G913" s="10">
        <f>VLOOKUP(C913,away!$B$2:$E$405,4,FALSE)</f>
        <v>0.47539999999999999</v>
      </c>
      <c r="H913" s="10">
        <f>VLOOKUP(A913,away!$A$2:$E$405,3,FALSE)</f>
        <v>1.1635</v>
      </c>
      <c r="I913" s="10">
        <f>VLOOKUP(C913,away!$B$2:$E$405,3,FALSE)</f>
        <v>0.73670000000000002</v>
      </c>
      <c r="J913" s="10">
        <f>VLOOKUP(B913,home!$B$2:$E$405,4,FALSE)</f>
        <v>1.7190000000000001</v>
      </c>
      <c r="K913" s="12">
        <f t="shared" si="1286"/>
        <v>0.29711929519999997</v>
      </c>
      <c r="L913" s="12">
        <f t="shared" si="1287"/>
        <v>1.4734416235500001</v>
      </c>
      <c r="M913" s="13">
        <f t="shared" si="1288"/>
        <v>0.17023747264914518</v>
      </c>
      <c r="N913" s="13">
        <f t="shared" si="1289"/>
        <v>5.0580837890143289E-2</v>
      </c>
      <c r="O913" s="13">
        <f t="shared" si="1290"/>
        <v>0.25083497808920519</v>
      </c>
      <c r="P913" s="13">
        <f t="shared" si="1291"/>
        <v>7.4527911901372076E-2</v>
      </c>
      <c r="Q913" s="13">
        <f t="shared" si="1292"/>
        <v>7.5142714522724143E-3</v>
      </c>
      <c r="R913" s="13">
        <f t="shared" si="1293"/>
        <v>0.18479534867944364</v>
      </c>
      <c r="S913" s="13">
        <f t="shared" si="1294"/>
        <v>8.1568551946053728E-3</v>
      </c>
      <c r="T913" s="13">
        <f t="shared" si="1295"/>
        <v>1.1071840328431682E-2</v>
      </c>
      <c r="U913" s="13">
        <f t="shared" si="1296"/>
        <v>5.490626375587454E-2</v>
      </c>
      <c r="V913" s="13">
        <f t="shared" si="1297"/>
        <v>3.9677475618536673E-4</v>
      </c>
      <c r="W913" s="13">
        <f t="shared" si="1298"/>
        <v>7.4421167928021979E-4</v>
      </c>
      <c r="X913" s="13">
        <f t="shared" si="1299"/>
        <v>1.0965524649835189E-3</v>
      </c>
      <c r="Y913" s="13">
        <f t="shared" si="1300"/>
        <v>8.0785302215653559E-4</v>
      </c>
      <c r="Z913" s="13">
        <f t="shared" si="1301"/>
        <v>9.0761719527575946E-2</v>
      </c>
      <c r="AA913" s="13">
        <f t="shared" si="1302"/>
        <v>2.6967058137173441E-2</v>
      </c>
      <c r="AB913" s="13">
        <f t="shared" si="1303"/>
        <v>4.0062166536671984E-3</v>
      </c>
      <c r="AC913" s="13">
        <f t="shared" si="1304"/>
        <v>1.0856450115501308E-5</v>
      </c>
      <c r="AD913" s="13">
        <f t="shared" si="1305"/>
        <v>5.5279912406836848E-5</v>
      </c>
      <c r="AE913" s="13">
        <f t="shared" si="1306"/>
        <v>8.1451723886431459E-5</v>
      </c>
      <c r="AF913" s="13">
        <f t="shared" si="1307"/>
        <v>6.0007180142084961E-5</v>
      </c>
      <c r="AG913" s="13">
        <f t="shared" si="1308"/>
        <v>2.9472358977737003E-5</v>
      </c>
      <c r="AH913" s="13">
        <f t="shared" si="1309"/>
        <v>3.3433023844225314E-2</v>
      </c>
      <c r="AI913" s="13">
        <f t="shared" si="1310"/>
        <v>9.9335964810010197E-3</v>
      </c>
      <c r="AJ913" s="13">
        <f t="shared" si="1311"/>
        <v>1.4757315926181114E-3</v>
      </c>
      <c r="AK913" s="13">
        <f t="shared" si="1312"/>
        <v>1.4615611023435554E-4</v>
      </c>
      <c r="AL913" s="13">
        <f t="shared" si="1313"/>
        <v>1.9011291584133719E-7</v>
      </c>
      <c r="AM913" s="13">
        <f t="shared" si="1314"/>
        <v>3.2849457226074214E-6</v>
      </c>
      <c r="AN913" s="13">
        <f t="shared" si="1315"/>
        <v>4.8401757587923072E-6</v>
      </c>
      <c r="AO913" s="13">
        <f t="shared" si="1316"/>
        <v>3.5658582141511457E-6</v>
      </c>
      <c r="AP913" s="13">
        <f t="shared" si="1317"/>
        <v>1.7513613054693232E-6</v>
      </c>
      <c r="AQ913" s="13">
        <f t="shared" si="1318"/>
        <v>6.4513216133834176E-7</v>
      </c>
      <c r="AR913" s="13">
        <f t="shared" si="1319"/>
        <v>9.8523217866442313E-3</v>
      </c>
      <c r="AS913" s="13">
        <f t="shared" si="1320"/>
        <v>2.9273149053313388E-3</v>
      </c>
      <c r="AT913" s="13">
        <f t="shared" si="1321"/>
        <v>4.3488087075025105E-4</v>
      </c>
      <c r="AU913" s="13">
        <f t="shared" si="1322"/>
        <v>4.3070499271092283E-5</v>
      </c>
      <c r="AV913" s="13">
        <f t="shared" si="1323"/>
        <v>3.1992690968347634E-6</v>
      </c>
      <c r="AW913" s="13">
        <f t="shared" si="1324"/>
        <v>2.3119205879897E-9</v>
      </c>
      <c r="AX913" s="13">
        <f t="shared" si="1325"/>
        <v>1.626701263118951E-7</v>
      </c>
      <c r="AY913" s="13">
        <f t="shared" si="1326"/>
        <v>2.3968493501608229E-7</v>
      </c>
      <c r="AZ913" s="13">
        <f t="shared" si="1327"/>
        <v>1.7658087989528632E-7</v>
      </c>
      <c r="BA913" s="13">
        <f t="shared" si="1328"/>
        <v>8.6727206120266091E-8</v>
      </c>
      <c r="BB913" s="13">
        <f t="shared" si="1329"/>
        <v>3.1946868847950098E-8</v>
      </c>
      <c r="BC913" s="13">
        <f t="shared" si="1330"/>
        <v>9.4143692605324926E-9</v>
      </c>
      <c r="BD913" s="13">
        <f t="shared" si="1331"/>
        <v>2.4194701681750173E-3</v>
      </c>
      <c r="BE913" s="13">
        <f t="shared" si="1332"/>
        <v>7.1887127112558655E-4</v>
      </c>
      <c r="BF913" s="13">
        <f t="shared" si="1333"/>
        <v>1.067952627081812E-4</v>
      </c>
      <c r="BG913" s="13">
        <f t="shared" si="1334"/>
        <v>1.057697772885121E-5</v>
      </c>
      <c r="BH913" s="13">
        <f t="shared" si="1335"/>
        <v>7.8565604203559216E-7</v>
      </c>
      <c r="BI913" s="13">
        <f t="shared" si="1336"/>
        <v>4.6686713895847368E-8</v>
      </c>
      <c r="BJ913" s="14">
        <f t="shared" si="1337"/>
        <v>7.2056572510228553E-2</v>
      </c>
      <c r="BK913" s="14">
        <f t="shared" si="1338"/>
        <v>0.25333030074927437</v>
      </c>
      <c r="BL913" s="14">
        <f t="shared" si="1339"/>
        <v>0.58301570669703029</v>
      </c>
      <c r="BM913" s="14">
        <f t="shared" si="1340"/>
        <v>0.26067324144951287</v>
      </c>
      <c r="BN913" s="14">
        <f t="shared" si="1341"/>
        <v>0.73849082066158189</v>
      </c>
    </row>
    <row r="914" spans="1:66" x14ac:dyDescent="0.25">
      <c r="A914" t="s">
        <v>342</v>
      </c>
      <c r="B914" t="s">
        <v>174</v>
      </c>
      <c r="C914" t="s">
        <v>170</v>
      </c>
      <c r="D914" s="7" t="s">
        <v>364</v>
      </c>
      <c r="E914" s="10">
        <f>VLOOKUP(A914,home!$A$2:$E$405,3,FALSE)</f>
        <v>1.3226</v>
      </c>
      <c r="F914" s="10">
        <f>VLOOKUP(B914,home!$B$2:$E$405,3,FALSE)</f>
        <v>1.0309999999999999</v>
      </c>
      <c r="G914" s="10">
        <f>VLOOKUP(C914,away!$B$2:$E$405,4,FALSE)</f>
        <v>1.0710999999999999</v>
      </c>
      <c r="H914" s="10">
        <f>VLOOKUP(A914,away!$A$2:$E$405,3,FALSE)</f>
        <v>1.2016</v>
      </c>
      <c r="I914" s="10">
        <f>VLOOKUP(C914,away!$B$2:$E$405,3,FALSE)</f>
        <v>1.0403</v>
      </c>
      <c r="J914" s="10">
        <f>VLOOKUP(B914,home!$B$2:$E$405,4,FALSE)</f>
        <v>0.68089999999999995</v>
      </c>
      <c r="K914" s="12">
        <f t="shared" si="1286"/>
        <v>1.4605526026599998</v>
      </c>
      <c r="L914" s="12">
        <f t="shared" si="1287"/>
        <v>0.8511416684319999</v>
      </c>
      <c r="M914" s="13">
        <f t="shared" si="1288"/>
        <v>9.9093218477564859E-2</v>
      </c>
      <c r="N914" s="13">
        <f t="shared" si="1289"/>
        <v>0.14473085815336334</v>
      </c>
      <c r="O914" s="13">
        <f t="shared" si="1290"/>
        <v>8.4342367305291224E-2</v>
      </c>
      <c r="P914" s="13">
        <f t="shared" si="1291"/>
        <v>0.12318646408224877</v>
      </c>
      <c r="Q914" s="13">
        <f t="shared" si="1292"/>
        <v>0.10569351578055505</v>
      </c>
      <c r="R914" s="13">
        <f t="shared" si="1293"/>
        <v>3.5893651613865062E-2</v>
      </c>
      <c r="S914" s="13">
        <f t="shared" si="1294"/>
        <v>3.8284418364418232E-2</v>
      </c>
      <c r="T914" s="13">
        <f t="shared" si="1295"/>
        <v>8.9960155363905531E-2</v>
      </c>
      <c r="U914" s="13">
        <f t="shared" si="1296"/>
        <v>5.2424566283601912E-2</v>
      </c>
      <c r="V914" s="13">
        <f t="shared" si="1297"/>
        <v>5.2880870941693064E-3</v>
      </c>
      <c r="W914" s="13">
        <f t="shared" si="1298"/>
        <v>5.145697985252512E-2</v>
      </c>
      <c r="X914" s="13">
        <f t="shared" si="1299"/>
        <v>4.3797179684150027E-2</v>
      </c>
      <c r="Y914" s="13">
        <f t="shared" si="1300"/>
        <v>1.8638802294491771E-2</v>
      </c>
      <c r="Z914" s="13">
        <f t="shared" si="1301"/>
        <v>1.0183527506914021E-2</v>
      </c>
      <c r="AA914" s="13">
        <f t="shared" si="1302"/>
        <v>1.4873577604482971E-2</v>
      </c>
      <c r="AB914" s="13">
        <f t="shared" si="1303"/>
        <v>1.0861821240546547E-2</v>
      </c>
      <c r="AC914" s="13">
        <f t="shared" si="1304"/>
        <v>4.1086360455456827E-4</v>
      </c>
      <c r="AD914" s="13">
        <f t="shared" si="1305"/>
        <v>1.8788906462157185E-2</v>
      </c>
      <c r="AE914" s="13">
        <f t="shared" si="1306"/>
        <v>1.5992021194213248E-2</v>
      </c>
      <c r="AF914" s="13">
        <f t="shared" si="1307"/>
        <v>6.8057378004212831E-3</v>
      </c>
      <c r="AG914" s="13">
        <f t="shared" si="1308"/>
        <v>1.9308823421204338E-3</v>
      </c>
      <c r="AH914" s="13">
        <f t="shared" si="1309"/>
        <v>2.1669061481894903E-3</v>
      </c>
      <c r="AI914" s="13">
        <f t="shared" si="1310"/>
        <v>3.1648804144581151E-3</v>
      </c>
      <c r="AJ914" s="13">
        <f t="shared" si="1311"/>
        <v>2.3112371632222298E-3</v>
      </c>
      <c r="AK914" s="13">
        <f t="shared" si="1312"/>
        <v>1.1252278180362469E-3</v>
      </c>
      <c r="AL914" s="13">
        <f t="shared" si="1313"/>
        <v>2.0430392893787612E-5</v>
      </c>
      <c r="AM914" s="13">
        <f t="shared" si="1314"/>
        <v>5.488437246887792E-3</v>
      </c>
      <c r="AN914" s="13">
        <f t="shared" si="1315"/>
        <v>4.6714376354004073E-3</v>
      </c>
      <c r="AO914" s="13">
        <f t="shared" si="1316"/>
        <v>1.9880276114853691E-3</v>
      </c>
      <c r="AP914" s="13">
        <f t="shared" si="1317"/>
        <v>5.6403104604284715E-4</v>
      </c>
      <c r="AQ914" s="13">
        <f t="shared" si="1318"/>
        <v>1.2001758139408872E-4</v>
      </c>
      <c r="AR914" s="13">
        <f t="shared" si="1319"/>
        <v>3.6886882286111243E-4</v>
      </c>
      <c r="AS914" s="13">
        <f t="shared" si="1320"/>
        <v>5.3875231926992808E-4</v>
      </c>
      <c r="AT914" s="13">
        <f t="shared" si="1321"/>
        <v>3.9343805104940241E-4</v>
      </c>
      <c r="AU914" s="13">
        <f t="shared" si="1322"/>
        <v>1.9154565648189407E-4</v>
      </c>
      <c r="AV914" s="13">
        <f t="shared" si="1323"/>
        <v>6.9940626775712167E-5</v>
      </c>
      <c r="AW914" s="13">
        <f t="shared" si="1324"/>
        <v>7.0549391636348727E-7</v>
      </c>
      <c r="AX914" s="13">
        <f t="shared" si="1325"/>
        <v>1.3360252175796743E-3</v>
      </c>
      <c r="AY914" s="13">
        <f t="shared" si="1326"/>
        <v>1.1371467327579896E-3</v>
      </c>
      <c r="AZ914" s="13">
        <f t="shared" si="1327"/>
        <v>4.8393648368581625E-4</v>
      </c>
      <c r="BA914" s="13">
        <f t="shared" si="1328"/>
        <v>1.3729950204648703E-4</v>
      </c>
      <c r="BB914" s="13">
        <f t="shared" si="1329"/>
        <v>2.9215331811682426E-5</v>
      </c>
      <c r="BC914" s="13">
        <f t="shared" si="1330"/>
        <v>4.9732772523979746E-6</v>
      </c>
      <c r="BD914" s="13">
        <f t="shared" si="1331"/>
        <v>5.2326604220425829E-5</v>
      </c>
      <c r="BE914" s="13">
        <f t="shared" si="1332"/>
        <v>7.6425757982502665E-5</v>
      </c>
      <c r="BF914" s="13">
        <f t="shared" si="1333"/>
        <v>5.5811919865803772E-5</v>
      </c>
      <c r="BG914" s="13">
        <f t="shared" si="1334"/>
        <v>2.7172081606483666E-5</v>
      </c>
      <c r="BH914" s="13">
        <f t="shared" si="1335"/>
        <v>9.9215636275099074E-6</v>
      </c>
      <c r="BI914" s="13">
        <f t="shared" si="1336"/>
        <v>2.8981931157232765E-6</v>
      </c>
      <c r="BJ914" s="14">
        <f t="shared" si="1337"/>
        <v>0.51375558659424758</v>
      </c>
      <c r="BK914" s="14">
        <f t="shared" si="1338"/>
        <v>0.2674206287486075</v>
      </c>
      <c r="BL914" s="14">
        <f t="shared" si="1339"/>
        <v>0.20895133718855025</v>
      </c>
      <c r="BM914" s="14">
        <f t="shared" si="1340"/>
        <v>0.40623456338658942</v>
      </c>
      <c r="BN914" s="14">
        <f t="shared" si="1341"/>
        <v>0.59294007541288829</v>
      </c>
    </row>
    <row r="915" spans="1:66" x14ac:dyDescent="0.25">
      <c r="A915" t="s">
        <v>338</v>
      </c>
      <c r="B915" t="s">
        <v>76</v>
      </c>
      <c r="C915" t="s">
        <v>79</v>
      </c>
      <c r="D915" s="7" t="s">
        <v>365</v>
      </c>
      <c r="E915" s="10">
        <f>VLOOKUP(A915,home!$A$2:$E$405,3,FALSE)</f>
        <v>1.3308</v>
      </c>
      <c r="F915" s="10">
        <f>VLOOKUP(B915,home!$B$2:$E$405,3,FALSE)</f>
        <v>0.37569999999999998</v>
      </c>
      <c r="G915" s="10">
        <f>VLOOKUP(C915,away!$B$2:$E$405,4,FALSE)</f>
        <v>0.45090000000000002</v>
      </c>
      <c r="H915" s="10">
        <f>VLOOKUP(A915,away!$A$2:$E$405,3,FALSE)</f>
        <v>0.86150000000000004</v>
      </c>
      <c r="I915" s="10">
        <f>VLOOKUP(C915,away!$B$2:$E$405,3,FALSE)</f>
        <v>0.23219999999999999</v>
      </c>
      <c r="J915" s="10">
        <f>VLOOKUP(B915,home!$B$2:$E$405,4,FALSE)</f>
        <v>0.87060000000000004</v>
      </c>
      <c r="K915" s="12">
        <f t="shared" si="1286"/>
        <v>0.225441685404</v>
      </c>
      <c r="L915" s="12">
        <f t="shared" si="1287"/>
        <v>0.17415508518</v>
      </c>
      <c r="M915" s="13">
        <f t="shared" si="1288"/>
        <v>0.67059039329865666</v>
      </c>
      <c r="N915" s="13">
        <f t="shared" si="1289"/>
        <v>0.15117902848098042</v>
      </c>
      <c r="O915" s="13">
        <f t="shared" si="1290"/>
        <v>0.11678672706581728</v>
      </c>
      <c r="P915" s="13">
        <f t="shared" si="1291"/>
        <v>2.6328596582534797E-2</v>
      </c>
      <c r="Q915" s="13">
        <f t="shared" si="1292"/>
        <v>1.7041027489245769E-2</v>
      </c>
      <c r="R915" s="13">
        <f t="shared" si="1293"/>
        <v>1.0169501200020409E-2</v>
      </c>
      <c r="S915" s="13">
        <f t="shared" si="1294"/>
        <v>2.5842712814450454E-4</v>
      </c>
      <c r="T915" s="13">
        <f t="shared" si="1295"/>
        <v>2.9677815939443191E-3</v>
      </c>
      <c r="U915" s="13">
        <f t="shared" si="1296"/>
        <v>2.2926294902506019E-3</v>
      </c>
      <c r="V915" s="13">
        <f t="shared" si="1297"/>
        <v>1.1273687039052363E-6</v>
      </c>
      <c r="W915" s="13">
        <f t="shared" si="1298"/>
        <v>1.280585986063821E-3</v>
      </c>
      <c r="X915" s="13">
        <f t="shared" si="1299"/>
        <v>2.2302056148325905E-4</v>
      </c>
      <c r="Y915" s="13">
        <f t="shared" si="1300"/>
        <v>1.9420082441004202E-5</v>
      </c>
      <c r="Z915" s="13">
        <f t="shared" si="1301"/>
        <v>5.9035678257588875E-4</v>
      </c>
      <c r="AA915" s="13">
        <f t="shared" si="1302"/>
        <v>1.3309102805359116E-4</v>
      </c>
      <c r="AB915" s="13">
        <f t="shared" si="1303"/>
        <v>1.5002132838276316E-5</v>
      </c>
      <c r="AC915" s="13">
        <f t="shared" si="1304"/>
        <v>2.7664089082466142E-9</v>
      </c>
      <c r="AD915" s="13">
        <f t="shared" si="1305"/>
        <v>7.2174365750742739E-5</v>
      </c>
      <c r="AE915" s="13">
        <f t="shared" si="1306"/>
        <v>1.2569532815133078E-5</v>
      </c>
      <c r="AF915" s="13">
        <f t="shared" si="1307"/>
        <v>1.094524029046153E-6</v>
      </c>
      <c r="AG915" s="13">
        <f t="shared" si="1308"/>
        <v>6.3538975170029846E-8</v>
      </c>
      <c r="AH915" s="13">
        <f t="shared" si="1309"/>
        <v>2.5703408939023667E-5</v>
      </c>
      <c r="AI915" s="13">
        <f t="shared" si="1310"/>
        <v>5.7946198318417356E-6</v>
      </c>
      <c r="AJ915" s="13">
        <f t="shared" si="1311"/>
        <v>6.5317443058292198E-7</v>
      </c>
      <c r="AK915" s="13">
        <f t="shared" si="1312"/>
        <v>4.9084248164470661E-8</v>
      </c>
      <c r="AL915" s="13">
        <f t="shared" si="1313"/>
        <v>4.344569493116329E-12</v>
      </c>
      <c r="AM915" s="13">
        <f t="shared" si="1314"/>
        <v>3.2542221315624371E-6</v>
      </c>
      <c r="AN915" s="13">
        <f t="shared" si="1315"/>
        <v>5.6673933251689748E-7</v>
      </c>
      <c r="AO915" s="13">
        <f t="shared" si="1316"/>
        <v>4.9350268364668312E-8</v>
      </c>
      <c r="AP915" s="13">
        <f t="shared" si="1317"/>
        <v>2.8648667302348891E-9</v>
      </c>
      <c r="AQ915" s="13">
        <f t="shared" si="1318"/>
        <v>1.2473277735835133E-10</v>
      </c>
      <c r="AR915" s="13">
        <f t="shared" si="1319"/>
        <v>8.9527587463840775E-7</v>
      </c>
      <c r="AS915" s="13">
        <f t="shared" si="1320"/>
        <v>2.0183250208002291E-7</v>
      </c>
      <c r="AT915" s="13">
        <f t="shared" si="1321"/>
        <v>2.2750729719113346E-8</v>
      </c>
      <c r="AU915" s="13">
        <f t="shared" si="1322"/>
        <v>1.7096542840159288E-9</v>
      </c>
      <c r="AV915" s="13">
        <f t="shared" si="1323"/>
        <v>9.6356835811679951E-11</v>
      </c>
      <c r="AW915" s="13">
        <f t="shared" si="1324"/>
        <v>4.7382135475169691E-15</v>
      </c>
      <c r="AX915" s="13">
        <f t="shared" si="1325"/>
        <v>1.2227288700307217E-7</v>
      </c>
      <c r="AY915" s="13">
        <f t="shared" si="1326"/>
        <v>2.1294445051224554E-8</v>
      </c>
      <c r="AZ915" s="13">
        <f t="shared" si="1327"/>
        <v>1.8542679458784206E-9</v>
      </c>
      <c r="BA915" s="13">
        <f t="shared" si="1328"/>
        <v>1.0764339735366663E-10</v>
      </c>
      <c r="BB915" s="13">
        <f t="shared" si="1329"/>
        <v>4.6866612587981011E-12</v>
      </c>
      <c r="BC915" s="13">
        <f t="shared" si="1330"/>
        <v>1.6324117814715782E-13</v>
      </c>
      <c r="BD915" s="13">
        <f t="shared" si="1331"/>
        <v>2.5986141034541812E-8</v>
      </c>
      <c r="BE915" s="13">
        <f t="shared" si="1332"/>
        <v>5.858359431973151E-9</v>
      </c>
      <c r="BF915" s="13">
        <f t="shared" si="1333"/>
        <v>6.6035921202322358E-10</v>
      </c>
      <c r="BG915" s="13">
        <f t="shared" si="1334"/>
        <v>4.9624164576857657E-11</v>
      </c>
      <c r="BH915" s="13">
        <f t="shared" si="1335"/>
        <v>2.7968388247430653E-12</v>
      </c>
      <c r="BI915" s="13">
        <f t="shared" si="1336"/>
        <v>1.2610481169068393E-13</v>
      </c>
      <c r="BJ915" s="14">
        <f t="shared" si="1337"/>
        <v>0.17280078499115392</v>
      </c>
      <c r="BK915" s="14">
        <f t="shared" si="1338"/>
        <v>0.69717856844323844</v>
      </c>
      <c r="BL915" s="14">
        <f t="shared" si="1339"/>
        <v>0.12943030542695411</v>
      </c>
      <c r="BM915" s="14">
        <f t="shared" si="1340"/>
        <v>7.9047202322266846E-3</v>
      </c>
      <c r="BN915" s="14">
        <f t="shared" si="1341"/>
        <v>0.99209527411725529</v>
      </c>
    </row>
    <row r="916" spans="1:66" x14ac:dyDescent="0.25">
      <c r="A916" t="s">
        <v>338</v>
      </c>
      <c r="B916" t="s">
        <v>95</v>
      </c>
      <c r="C916" t="s">
        <v>80</v>
      </c>
      <c r="D916" s="7" t="s">
        <v>365</v>
      </c>
      <c r="E916" s="10">
        <f>VLOOKUP(A916,home!$A$2:$E$405,3,FALSE)</f>
        <v>1.3308</v>
      </c>
      <c r="F916" s="10">
        <f>VLOOKUP(B916,home!$B$2:$E$405,3,FALSE)</f>
        <v>1.052</v>
      </c>
      <c r="G916" s="10">
        <f>VLOOKUP(C916,away!$B$2:$E$405,4,FALSE)</f>
        <v>1.2022999999999999</v>
      </c>
      <c r="H916" s="10">
        <f>VLOOKUP(A916,away!$A$2:$E$405,3,FALSE)</f>
        <v>0.86150000000000004</v>
      </c>
      <c r="I916" s="10">
        <f>VLOOKUP(C916,away!$B$2:$E$405,3,FALSE)</f>
        <v>1.8572</v>
      </c>
      <c r="J916" s="10">
        <f>VLOOKUP(B916,home!$B$2:$E$405,4,FALSE)</f>
        <v>0.92859999999999998</v>
      </c>
      <c r="K916" s="12">
        <f t="shared" si="1286"/>
        <v>1.6832219236799999</v>
      </c>
      <c r="L916" s="12">
        <f t="shared" si="1287"/>
        <v>1.48573938508</v>
      </c>
      <c r="M916" s="13">
        <f t="shared" si="1288"/>
        <v>4.2047249338893596E-2</v>
      </c>
      <c r="N916" s="13">
        <f t="shared" si="1289"/>
        <v>7.0774851917665083E-2</v>
      </c>
      <c r="O916" s="13">
        <f t="shared" si="1290"/>
        <v>6.247125437707321E-2</v>
      </c>
      <c r="P916" s="13">
        <f t="shared" si="1291"/>
        <v>0.10515298496727979</v>
      </c>
      <c r="Q916" s="13">
        <f t="shared" si="1292"/>
        <v>5.9564891196509685E-2</v>
      </c>
      <c r="R916" s="13">
        <f t="shared" si="1293"/>
        <v>4.6408001531684513E-2</v>
      </c>
      <c r="S916" s="13">
        <f t="shared" si="1294"/>
        <v>6.5742411343071711E-2</v>
      </c>
      <c r="T916" s="13">
        <f t="shared" si="1295"/>
        <v>8.8497904818659406E-2</v>
      </c>
      <c r="U916" s="13">
        <f t="shared" si="1296"/>
        <v>7.8114965612306395E-2</v>
      </c>
      <c r="V916" s="13">
        <f t="shared" si="1297"/>
        <v>1.8267837308328656E-2</v>
      </c>
      <c r="W916" s="13">
        <f t="shared" si="1298"/>
        <v>3.3420310247859644E-2</v>
      </c>
      <c r="X916" s="13">
        <f t="shared" si="1299"/>
        <v>4.9653871196837819E-2</v>
      </c>
      <c r="Y916" s="13">
        <f t="shared" si="1300"/>
        <v>3.688635602941568E-2</v>
      </c>
      <c r="Z916" s="13">
        <f t="shared" si="1301"/>
        <v>2.2983398552825537E-2</v>
      </c>
      <c r="AA916" s="13">
        <f t="shared" si="1302"/>
        <v>3.8686160324791129E-2</v>
      </c>
      <c r="AB916" s="13">
        <f t="shared" si="1303"/>
        <v>3.2558696600843907E-2</v>
      </c>
      <c r="AC916" s="13">
        <f t="shared" si="1304"/>
        <v>2.8552962025903471E-3</v>
      </c>
      <c r="AD916" s="13">
        <f t="shared" si="1305"/>
        <v>1.406344972634618E-2</v>
      </c>
      <c r="AE916" s="13">
        <f t="shared" si="1306"/>
        <v>2.0894621148525069E-2</v>
      </c>
      <c r="AF916" s="13">
        <f t="shared" si="1307"/>
        <v>1.5521980788344603E-2</v>
      </c>
      <c r="AG916" s="13">
        <f t="shared" si="1308"/>
        <v>7.6872060638995578E-3</v>
      </c>
      <c r="AH916" s="13">
        <f t="shared" si="1309"/>
        <v>8.536835108230903E-3</v>
      </c>
      <c r="AI916" s="13">
        <f t="shared" si="1310"/>
        <v>1.4369388013015382E-2</v>
      </c>
      <c r="AJ916" s="13">
        <f t="shared" si="1311"/>
        <v>1.2093434466686042E-2</v>
      </c>
      <c r="AK916" s="13">
        <f t="shared" si="1312"/>
        <v>6.7853113423044327E-3</v>
      </c>
      <c r="AL916" s="13">
        <f t="shared" si="1313"/>
        <v>2.8562431396946539E-4</v>
      </c>
      <c r="AM916" s="13">
        <f t="shared" si="1314"/>
        <v>4.7343813803914746E-3</v>
      </c>
      <c r="AN916" s="13">
        <f t="shared" si="1315"/>
        <v>7.0340568808370313E-3</v>
      </c>
      <c r="AO916" s="13">
        <f t="shared" si="1316"/>
        <v>5.2253876723762777E-3</v>
      </c>
      <c r="AP916" s="13">
        <f t="shared" si="1317"/>
        <v>2.5878547557203133E-3</v>
      </c>
      <c r="AQ916" s="13">
        <f t="shared" si="1318"/>
        <v>9.6121943336006401E-4</v>
      </c>
      <c r="AR916" s="13">
        <f t="shared" si="1319"/>
        <v>2.5367024288464662E-3</v>
      </c>
      <c r="AS916" s="13">
        <f t="shared" si="1320"/>
        <v>4.2698331420866773E-3</v>
      </c>
      <c r="AT916" s="13">
        <f t="shared" si="1321"/>
        <v>3.593538377607878E-3</v>
      </c>
      <c r="AU916" s="13">
        <f t="shared" si="1322"/>
        <v>2.0162408602583466E-3</v>
      </c>
      <c r="AV916" s="13">
        <f t="shared" si="1323"/>
        <v>8.4844520485156786E-4</v>
      </c>
      <c r="AW916" s="13">
        <f t="shared" si="1324"/>
        <v>1.9841599936412505E-5</v>
      </c>
      <c r="AX916" s="13">
        <f t="shared" si="1325"/>
        <v>1.3281690890895536E-3</v>
      </c>
      <c r="AY916" s="13">
        <f t="shared" si="1326"/>
        <v>1.9733131257061772E-3</v>
      </c>
      <c r="AZ916" s="13">
        <f t="shared" si="1327"/>
        <v>1.4659145149784945E-3</v>
      </c>
      <c r="BA916" s="13">
        <f t="shared" si="1328"/>
        <v>7.2598897668799795E-4</v>
      </c>
      <c r="BB916" s="13">
        <f t="shared" si="1329"/>
        <v>2.6965760394982144E-4</v>
      </c>
      <c r="BC916" s="13">
        <f t="shared" si="1330"/>
        <v>8.0128184534910738E-5</v>
      </c>
      <c r="BD916" s="13">
        <f t="shared" si="1331"/>
        <v>6.2814645112754851E-4</v>
      </c>
      <c r="BE916" s="13">
        <f t="shared" si="1332"/>
        <v>1.0573098778196774E-3</v>
      </c>
      <c r="BF916" s="13">
        <f t="shared" si="1333"/>
        <v>8.8984358323475148E-4</v>
      </c>
      <c r="BG916" s="13">
        <f t="shared" si="1334"/>
        <v>4.9926807598223426E-4</v>
      </c>
      <c r="BH916" s="13">
        <f t="shared" si="1335"/>
        <v>2.1009474282170716E-4</v>
      </c>
      <c r="BI916" s="13">
        <f t="shared" si="1336"/>
        <v>7.0727215433481725E-5</v>
      </c>
      <c r="BJ916" s="14">
        <f t="shared" si="1337"/>
        <v>0.42335151475169491</v>
      </c>
      <c r="BK916" s="14">
        <f t="shared" si="1338"/>
        <v>0.23632471659983972</v>
      </c>
      <c r="BL916" s="14">
        <f t="shared" si="1339"/>
        <v>0.31664419733700622</v>
      </c>
      <c r="BM916" s="14">
        <f t="shared" si="1340"/>
        <v>0.61093112238649083</v>
      </c>
      <c r="BN916" s="14">
        <f t="shared" si="1341"/>
        <v>0.38641923332910588</v>
      </c>
    </row>
    <row r="917" spans="1:66" x14ac:dyDescent="0.25">
      <c r="A917" t="s">
        <v>338</v>
      </c>
      <c r="B917" t="s">
        <v>72</v>
      </c>
      <c r="C917" t="s">
        <v>87</v>
      </c>
      <c r="D917" s="7" t="s">
        <v>365</v>
      </c>
      <c r="E917" s="10">
        <f>VLOOKUP(A917,home!$A$2:$E$405,3,FALSE)</f>
        <v>1.3308</v>
      </c>
      <c r="F917" s="10">
        <f>VLOOKUP(B917,home!$B$2:$E$405,3,FALSE)</f>
        <v>0.93930000000000002</v>
      </c>
      <c r="G917" s="10">
        <f>VLOOKUP(C917,away!$B$2:$E$405,4,FALSE)</f>
        <v>1.2022999999999999</v>
      </c>
      <c r="H917" s="10">
        <f>VLOOKUP(A917,away!$A$2:$E$405,3,FALSE)</f>
        <v>0.86150000000000004</v>
      </c>
      <c r="I917" s="10">
        <f>VLOOKUP(C917,away!$B$2:$E$405,3,FALSE)</f>
        <v>0.92859999999999998</v>
      </c>
      <c r="J917" s="10">
        <f>VLOOKUP(B917,home!$B$2:$E$405,4,FALSE)</f>
        <v>0.87060000000000004</v>
      </c>
      <c r="K917" s="12">
        <f t="shared" si="1286"/>
        <v>1.502899575012</v>
      </c>
      <c r="L917" s="12">
        <f t="shared" si="1287"/>
        <v>0.69647033634</v>
      </c>
      <c r="M917" s="13">
        <f t="shared" si="1288"/>
        <v>0.11087299617427625</v>
      </c>
      <c r="N917" s="13">
        <f t="shared" si="1289"/>
        <v>0.16663097883062689</v>
      </c>
      <c r="O917" s="13">
        <f t="shared" si="1290"/>
        <v>7.721975293652171E-2</v>
      </c>
      <c r="P917" s="13">
        <f t="shared" si="1291"/>
        <v>0.11605353387083012</v>
      </c>
      <c r="Q917" s="13">
        <f t="shared" si="1292"/>
        <v>0.12521481363419137</v>
      </c>
      <c r="R917" s="13">
        <f t="shared" si="1293"/>
        <v>2.6890633649895485E-2</v>
      </c>
      <c r="S917" s="13">
        <f t="shared" si="1294"/>
        <v>3.0369033012189711E-2</v>
      </c>
      <c r="T917" s="13">
        <f t="shared" si="1295"/>
        <v>8.7208403366555678E-2</v>
      </c>
      <c r="U917" s="13">
        <f t="shared" si="1296"/>
        <v>4.0413921884231312E-2</v>
      </c>
      <c r="V917" s="13">
        <f t="shared" si="1297"/>
        <v>3.532002804927682E-3</v>
      </c>
      <c r="W917" s="13">
        <f t="shared" si="1298"/>
        <v>6.272843006534437E-2</v>
      </c>
      <c r="X917" s="13">
        <f t="shared" si="1299"/>
        <v>4.3688490785690558E-2</v>
      </c>
      <c r="Y917" s="13">
        <f t="shared" si="1300"/>
        <v>1.5213868935848446E-2</v>
      </c>
      <c r="Z917" s="13">
        <f t="shared" si="1301"/>
        <v>6.2428428875128108E-3</v>
      </c>
      <c r="AA917" s="13">
        <f t="shared" si="1302"/>
        <v>9.3823659225096903E-3</v>
      </c>
      <c r="AB917" s="13">
        <f t="shared" si="1303"/>
        <v>7.0503768787734443E-3</v>
      </c>
      <c r="AC917" s="13">
        <f t="shared" si="1304"/>
        <v>2.3106472117725808E-4</v>
      </c>
      <c r="AD917" s="13">
        <f t="shared" si="1305"/>
        <v>2.3568632721593992E-2</v>
      </c>
      <c r="AE917" s="13">
        <f t="shared" si="1306"/>
        <v>1.6414853558682496E-2</v>
      </c>
      <c r="AF917" s="13">
        <f t="shared" si="1307"/>
        <v>5.7162292894937213E-3</v>
      </c>
      <c r="AG917" s="13">
        <f t="shared" si="1308"/>
        <v>1.3270613786167506E-3</v>
      </c>
      <c r="AH917" s="13">
        <f t="shared" si="1309"/>
        <v>1.0869887213959561E-3</v>
      </c>
      <c r="AI917" s="13">
        <f t="shared" si="1310"/>
        <v>1.6336348874288196E-3</v>
      </c>
      <c r="AJ917" s="13">
        <f t="shared" si="1311"/>
        <v>1.2275945890207749E-3</v>
      </c>
      <c r="AK917" s="13">
        <f t="shared" si="1312"/>
        <v>6.1498379537545153E-4</v>
      </c>
      <c r="AL917" s="13">
        <f t="shared" si="1313"/>
        <v>9.6744485567425925E-6</v>
      </c>
      <c r="AM917" s="13">
        <f t="shared" si="1314"/>
        <v>7.084257620179505E-3</v>
      </c>
      <c r="AN917" s="13">
        <f t="shared" si="1315"/>
        <v>4.9339752874456274E-3</v>
      </c>
      <c r="AO917" s="13">
        <f t="shared" si="1316"/>
        <v>1.7181837139702519E-3</v>
      </c>
      <c r="AP917" s="13">
        <f t="shared" si="1317"/>
        <v>3.988879963875906E-4</v>
      </c>
      <c r="AQ917" s="13">
        <f t="shared" si="1318"/>
        <v>6.9453414251513477E-5</v>
      </c>
      <c r="AR917" s="13">
        <f t="shared" si="1319"/>
        <v>1.5141108007768567E-4</v>
      </c>
      <c r="AS917" s="13">
        <f t="shared" si="1320"/>
        <v>2.2755564790086168E-4</v>
      </c>
      <c r="AT917" s="13">
        <f t="shared" si="1321"/>
        <v>1.7099664326089271E-4</v>
      </c>
      <c r="AU917" s="13">
        <f t="shared" si="1322"/>
        <v>8.566359416175812E-5</v>
      </c>
      <c r="AV917" s="13">
        <f t="shared" si="1323"/>
        <v>3.2185944814926665E-5</v>
      </c>
      <c r="AW917" s="13">
        <f t="shared" si="1324"/>
        <v>2.8129130276248779E-7</v>
      </c>
      <c r="AX917" s="13">
        <f t="shared" si="1325"/>
        <v>1.7744879611072174E-3</v>
      </c>
      <c r="AY917" s="13">
        <f t="shared" si="1326"/>
        <v>1.2358782271036245E-3</v>
      </c>
      <c r="AZ917" s="13">
        <f t="shared" si="1327"/>
        <v>4.3037626225307207E-4</v>
      </c>
      <c r="BA917" s="13">
        <f t="shared" si="1328"/>
        <v>9.9914766708049729E-5</v>
      </c>
      <c r="BB917" s="13">
        <f t="shared" si="1329"/>
        <v>1.7396917793622007E-5</v>
      </c>
      <c r="BC917" s="13">
        <f t="shared" si="1330"/>
        <v>2.4232874374006506E-6</v>
      </c>
      <c r="BD917" s="13">
        <f t="shared" si="1331"/>
        <v>1.7575554311218057E-5</v>
      </c>
      <c r="BE917" s="13">
        <f t="shared" si="1332"/>
        <v>2.641429310492994E-5</v>
      </c>
      <c r="BF917" s="13">
        <f t="shared" si="1333"/>
        <v>1.984901494082081E-5</v>
      </c>
      <c r="BG917" s="13">
        <f t="shared" si="1334"/>
        <v>9.943692039655483E-6</v>
      </c>
      <c r="BH917" s="13">
        <f t="shared" si="1335"/>
        <v>3.7360926351121063E-6</v>
      </c>
      <c r="BI917" s="13">
        <f t="shared" si="1336"/>
        <v>1.1229944067030894E-6</v>
      </c>
      <c r="BJ917" s="14">
        <f t="shared" si="1337"/>
        <v>0.56547699802128149</v>
      </c>
      <c r="BK917" s="14">
        <f t="shared" si="1338"/>
        <v>0.26230418325906135</v>
      </c>
      <c r="BL917" s="14">
        <f t="shared" si="1339"/>
        <v>0.16626670781680725</v>
      </c>
      <c r="BM917" s="14">
        <f t="shared" si="1340"/>
        <v>0.37617242595252037</v>
      </c>
      <c r="BN917" s="14">
        <f t="shared" si="1341"/>
        <v>0.62288270909634191</v>
      </c>
    </row>
    <row r="918" spans="1:66" x14ac:dyDescent="0.25">
      <c r="A918" t="s">
        <v>338</v>
      </c>
      <c r="B918" t="s">
        <v>75</v>
      </c>
      <c r="C918" t="s">
        <v>91</v>
      </c>
      <c r="D918" s="7" t="s">
        <v>365</v>
      </c>
      <c r="E918" s="10">
        <f>VLOOKUP(A918,home!$A$2:$E$405,3,FALSE)</f>
        <v>1.3308</v>
      </c>
      <c r="F918" s="10">
        <f>VLOOKUP(B918,home!$B$2:$E$405,3,FALSE)</f>
        <v>0.56359999999999999</v>
      </c>
      <c r="G918" s="10">
        <f>VLOOKUP(C918,away!$B$2:$E$405,4,FALSE)</f>
        <v>1.052</v>
      </c>
      <c r="H918" s="10">
        <f>VLOOKUP(A918,away!$A$2:$E$405,3,FALSE)</f>
        <v>0.86150000000000004</v>
      </c>
      <c r="I918" s="10">
        <f>VLOOKUP(C918,away!$B$2:$E$405,3,FALSE)</f>
        <v>1.3929</v>
      </c>
      <c r="J918" s="10">
        <f>VLOOKUP(B918,home!$B$2:$E$405,4,FALSE)</f>
        <v>1.7411000000000001</v>
      </c>
      <c r="K918" s="12">
        <f t="shared" si="1286"/>
        <v>0.78904090175999997</v>
      </c>
      <c r="L918" s="12">
        <f t="shared" si="1287"/>
        <v>2.0892910106850002</v>
      </c>
      <c r="M918" s="13">
        <f t="shared" si="1288"/>
        <v>5.6228478674803475E-2</v>
      </c>
      <c r="N918" s="13">
        <f t="shared" si="1289"/>
        <v>4.4366569518159864E-2</v>
      </c>
      <c r="O918" s="13">
        <f t="shared" si="1290"/>
        <v>0.11747765503976013</v>
      </c>
      <c r="P918" s="13">
        <f t="shared" si="1291"/>
        <v>9.2694674869222546E-2</v>
      </c>
      <c r="Q918" s="13">
        <f t="shared" si="1292"/>
        <v>1.7503519010303292E-2</v>
      </c>
      <c r="R918" s="13">
        <f t="shared" si="1293"/>
        <v>0.12272250431546218</v>
      </c>
      <c r="S918" s="13">
        <f t="shared" si="1294"/>
        <v>3.8202628595041352E-2</v>
      </c>
      <c r="T918" s="13">
        <f t="shared" si="1295"/>
        <v>3.6569944923580677E-2</v>
      </c>
      <c r="U918" s="13">
        <f t="shared" si="1296"/>
        <v>9.6833075471317767E-2</v>
      </c>
      <c r="V918" s="13">
        <f t="shared" si="1297"/>
        <v>6.9976012160579137E-3</v>
      </c>
      <c r="W918" s="13">
        <f t="shared" si="1298"/>
        <v>4.6036641412876712E-3</v>
      </c>
      <c r="X918" s="13">
        <f t="shared" si="1299"/>
        <v>9.6183941066052114E-3</v>
      </c>
      <c r="Y918" s="13">
        <f t="shared" si="1300"/>
        <v>1.004781217207793E-2</v>
      </c>
      <c r="Z918" s="13">
        <f t="shared" si="1301"/>
        <v>8.5467675025015413E-2</v>
      </c>
      <c r="AA918" s="13">
        <f t="shared" si="1302"/>
        <v>6.7437491373068786E-2</v>
      </c>
      <c r="AB918" s="13">
        <f t="shared" si="1303"/>
        <v>2.6605469502719206E-2</v>
      </c>
      <c r="AC918" s="13">
        <f t="shared" si="1304"/>
        <v>7.2098737249584632E-4</v>
      </c>
      <c r="AD918" s="13">
        <f t="shared" si="1305"/>
        <v>9.0811982636044967E-4</v>
      </c>
      <c r="AE918" s="13">
        <f t="shared" si="1306"/>
        <v>1.8973265898397107E-3</v>
      </c>
      <c r="AF918" s="13">
        <f t="shared" si="1307"/>
        <v>1.9820336942428679E-3</v>
      </c>
      <c r="AG918" s="13">
        <f t="shared" si="1308"/>
        <v>1.3803483934188019E-3</v>
      </c>
      <c r="AH918" s="13">
        <f t="shared" si="1309"/>
        <v>4.4641711283477908E-2</v>
      </c>
      <c r="AI918" s="13">
        <f t="shared" si="1310"/>
        <v>3.5224136127224977E-2</v>
      </c>
      <c r="AJ918" s="13">
        <f t="shared" si="1311"/>
        <v>1.3896642066771291E-2</v>
      </c>
      <c r="AK918" s="13">
        <f t="shared" si="1312"/>
        <v>3.6550063292670569E-3</v>
      </c>
      <c r="AL918" s="13">
        <f t="shared" si="1313"/>
        <v>4.754294738425173E-5</v>
      </c>
      <c r="AM918" s="13">
        <f t="shared" si="1314"/>
        <v>1.4330873733951684E-4</v>
      </c>
      <c r="AN918" s="13">
        <f t="shared" si="1315"/>
        <v>2.9941365667607035E-4</v>
      </c>
      <c r="AO918" s="13">
        <f t="shared" si="1316"/>
        <v>3.1278113068481951E-4</v>
      </c>
      <c r="AP918" s="13">
        <f t="shared" si="1317"/>
        <v>2.1783026821722783E-4</v>
      </c>
      <c r="AQ918" s="13">
        <f t="shared" si="1318"/>
        <v>1.1377770531033918E-4</v>
      </c>
      <c r="AR918" s="13">
        <f t="shared" si="1319"/>
        <v>1.8653905217233105E-2</v>
      </c>
      <c r="AS918" s="13">
        <f t="shared" si="1320"/>
        <v>1.4718694193951179E-2</v>
      </c>
      <c r="AT918" s="13">
        <f t="shared" si="1321"/>
        <v>5.8068258697624563E-3</v>
      </c>
      <c r="AU918" s="13">
        <f t="shared" si="1322"/>
        <v>1.5272743735468882E-3</v>
      </c>
      <c r="AV918" s="13">
        <f t="shared" si="1323"/>
        <v>3.0127048723459389E-4</v>
      </c>
      <c r="AW918" s="13">
        <f t="shared" si="1324"/>
        <v>2.1771184252632774E-6</v>
      </c>
      <c r="AX918" s="13">
        <f t="shared" si="1325"/>
        <v>1.8846075890076547E-5</v>
      </c>
      <c r="AY918" s="13">
        <f t="shared" si="1326"/>
        <v>3.9374936943824242E-5</v>
      </c>
      <c r="AZ918" s="13">
        <f t="shared" si="1327"/>
        <v>4.113285090151037E-5</v>
      </c>
      <c r="BA918" s="13">
        <f t="shared" si="1328"/>
        <v>2.8646165210790669E-5</v>
      </c>
      <c r="BB918" s="13">
        <f t="shared" si="1329"/>
        <v>1.4962543866375585E-5</v>
      </c>
      <c r="BC918" s="13">
        <f t="shared" si="1330"/>
        <v>6.2522216793996992E-6</v>
      </c>
      <c r="BD918" s="13">
        <f t="shared" si="1331"/>
        <v>6.4955727474225256E-3</v>
      </c>
      <c r="BE918" s="13">
        <f t="shared" si="1332"/>
        <v>5.12527257807395E-3</v>
      </c>
      <c r="BF918" s="13">
        <f t="shared" si="1333"/>
        <v>2.0220248483846345E-3</v>
      </c>
      <c r="BG918" s="13">
        <f t="shared" si="1334"/>
        <v>5.318201032501798E-4</v>
      </c>
      <c r="BH918" s="13">
        <f t="shared" si="1335"/>
        <v>1.0490695346065451E-4</v>
      </c>
      <c r="BI918" s="13">
        <f t="shared" si="1336"/>
        <v>1.6555175431897846E-5</v>
      </c>
      <c r="BJ918" s="14">
        <f t="shared" si="1337"/>
        <v>0.13011405866859646</v>
      </c>
      <c r="BK918" s="14">
        <f t="shared" si="1338"/>
        <v>0.19493128861194922</v>
      </c>
      <c r="BL918" s="14">
        <f t="shared" si="1339"/>
        <v>0.58379781405682141</v>
      </c>
      <c r="BM918" s="14">
        <f t="shared" si="1340"/>
        <v>0.54328023711615248</v>
      </c>
      <c r="BN918" s="14">
        <f t="shared" si="1341"/>
        <v>0.45099340142771144</v>
      </c>
    </row>
    <row r="919" spans="1:66" x14ac:dyDescent="0.25">
      <c r="A919" t="s">
        <v>290</v>
      </c>
      <c r="B919" t="s">
        <v>296</v>
      </c>
      <c r="C919" t="s">
        <v>308</v>
      </c>
      <c r="D919" s="7" t="s">
        <v>365</v>
      </c>
      <c r="E919" s="10">
        <f>VLOOKUP(A919,home!$A$2:$E$405,3,FALSE)</f>
        <v>1.5758000000000001</v>
      </c>
      <c r="F919" s="10">
        <f>VLOOKUP(B919,home!$B$2:$E$405,3,FALSE)</f>
        <v>1.0961000000000001</v>
      </c>
      <c r="G919" s="10">
        <f>VLOOKUP(C919,away!$B$2:$E$405,4,FALSE)</f>
        <v>1.0788</v>
      </c>
      <c r="H919" s="10">
        <f>VLOOKUP(A919,away!$A$2:$E$405,3,FALSE)</f>
        <v>1.1246</v>
      </c>
      <c r="I919" s="10">
        <f>VLOOKUP(C919,away!$B$2:$E$405,3,FALSE)</f>
        <v>0.88919999999999999</v>
      </c>
      <c r="J919" s="10">
        <f>VLOOKUP(B919,home!$B$2:$E$405,4,FALSE)</f>
        <v>1.2934000000000001</v>
      </c>
      <c r="K919" s="12">
        <f t="shared" si="1286"/>
        <v>1.8633404491440002</v>
      </c>
      <c r="L919" s="12">
        <f t="shared" si="1287"/>
        <v>1.293392653488</v>
      </c>
      <c r="M919" s="13">
        <f t="shared" si="1288"/>
        <v>4.256456826599541E-2</v>
      </c>
      <c r="N919" s="13">
        <f t="shared" si="1289"/>
        <v>7.931228175038034E-2</v>
      </c>
      <c r="O919" s="13">
        <f t="shared" si="1290"/>
        <v>5.5052699894126915E-2</v>
      </c>
      <c r="P919" s="13">
        <f t="shared" si="1291"/>
        <v>0.1025819225473123</v>
      </c>
      <c r="Q919" s="13">
        <f t="shared" si="1292"/>
        <v>7.3892891349694623E-2</v>
      </c>
      <c r="R919" s="13">
        <f t="shared" si="1293"/>
        <v>3.5602378798871688E-2</v>
      </c>
      <c r="S919" s="13">
        <f t="shared" si="1294"/>
        <v>6.1806399443205401E-2</v>
      </c>
      <c r="T919" s="13">
        <f t="shared" si="1295"/>
        <v>9.5572522816681993E-2</v>
      </c>
      <c r="U919" s="13">
        <f t="shared" si="1296"/>
        <v>6.6339352501684407E-2</v>
      </c>
      <c r="V919" s="13">
        <f t="shared" si="1297"/>
        <v>1.6550592139321411E-2</v>
      </c>
      <c r="W919" s="13">
        <f t="shared" si="1298"/>
        <v>4.5895871118696252E-2</v>
      </c>
      <c r="X919" s="13">
        <f t="shared" si="1299"/>
        <v>5.9361382530353814E-2</v>
      </c>
      <c r="Y919" s="13">
        <f t="shared" si="1300"/>
        <v>3.8388788032825277E-2</v>
      </c>
      <c r="Z919" s="13">
        <f t="shared" si="1301"/>
        <v>1.5349285061719181E-2</v>
      </c>
      <c r="AA919" s="13">
        <f t="shared" si="1302"/>
        <v>2.8600943720943111E-2</v>
      </c>
      <c r="AB919" s="13">
        <f t="shared" si="1303"/>
        <v>2.6646647659462213E-2</v>
      </c>
      <c r="AC919" s="13">
        <f t="shared" si="1304"/>
        <v>2.4929648503923345E-3</v>
      </c>
      <c r="AD919" s="13">
        <f t="shared" si="1305"/>
        <v>2.1379908276041651E-2</v>
      </c>
      <c r="AE919" s="13">
        <f t="shared" si="1306"/>
        <v>2.7652616296479561E-2</v>
      </c>
      <c r="AF919" s="13">
        <f t="shared" si="1307"/>
        <v>1.7882845383794612E-2</v>
      </c>
      <c r="AG919" s="13">
        <f t="shared" si="1308"/>
        <v>7.7098469476205777E-3</v>
      </c>
      <c r="AH919" s="13">
        <f t="shared" si="1309"/>
        <v>4.963163133780174E-3</v>
      </c>
      <c r="AI919" s="13">
        <f t="shared" si="1310"/>
        <v>9.2480626228728935E-3</v>
      </c>
      <c r="AJ919" s="13">
        <f t="shared" si="1311"/>
        <v>8.6161445807079115E-3</v>
      </c>
      <c r="AK919" s="13">
        <f t="shared" si="1312"/>
        <v>5.3516035709686403E-3</v>
      </c>
      <c r="AL919" s="13">
        <f t="shared" si="1313"/>
        <v>2.4032488768403404E-4</v>
      </c>
      <c r="AM919" s="13">
        <f t="shared" si="1314"/>
        <v>7.9676095779474022E-3</v>
      </c>
      <c r="AN919" s="13">
        <f t="shared" si="1315"/>
        <v>1.0305247693977795E-2</v>
      </c>
      <c r="AO919" s="13">
        <f t="shared" si="1316"/>
        <v>6.6643658298825188E-3</v>
      </c>
      <c r="AP919" s="13">
        <f t="shared" si="1317"/>
        <v>2.873213934842168E-3</v>
      </c>
      <c r="AQ919" s="13">
        <f t="shared" si="1318"/>
        <v>9.2904844880605246E-4</v>
      </c>
      <c r="AR919" s="13">
        <f t="shared" si="1319"/>
        <v>1.2838637470587509E-3</v>
      </c>
      <c r="AS919" s="13">
        <f t="shared" si="1320"/>
        <v>2.3922752510841519E-3</v>
      </c>
      <c r="AT919" s="13">
        <f t="shared" si="1321"/>
        <v>2.2288116204156106E-3</v>
      </c>
      <c r="AU919" s="13">
        <f t="shared" si="1322"/>
        <v>1.3843449486141968E-3</v>
      </c>
      <c r="AV919" s="13">
        <f t="shared" si="1323"/>
        <v>6.448764845802511E-4</v>
      </c>
      <c r="AW919" s="13">
        <f t="shared" si="1324"/>
        <v>1.6088622023038497E-5</v>
      </c>
      <c r="AX919" s="13">
        <f t="shared" si="1325"/>
        <v>2.4743948682627564E-3</v>
      </c>
      <c r="AY919" s="13">
        <f t="shared" si="1326"/>
        <v>3.2003641444394567E-3</v>
      </c>
      <c r="AZ919" s="13">
        <f t="shared" si="1327"/>
        <v>2.0696637364522015E-3</v>
      </c>
      <c r="BA919" s="13">
        <f t="shared" si="1328"/>
        <v>8.9229595730593351E-4</v>
      </c>
      <c r="BB919" s="13">
        <f t="shared" si="1329"/>
        <v>2.8852225897913419E-4</v>
      </c>
      <c r="BC919" s="13">
        <f t="shared" si="1330"/>
        <v>7.4634514026274837E-5</v>
      </c>
      <c r="BD919" s="13">
        <f t="shared" si="1331"/>
        <v>2.7675665642089411E-4</v>
      </c>
      <c r="BE919" s="13">
        <f t="shared" si="1332"/>
        <v>5.1569187247890052E-4</v>
      </c>
      <c r="BF919" s="13">
        <f t="shared" si="1333"/>
        <v>4.8045476264237265E-4</v>
      </c>
      <c r="BG919" s="13">
        <f t="shared" si="1334"/>
        <v>2.9841693107180421E-4</v>
      </c>
      <c r="BH919" s="13">
        <f t="shared" si="1335"/>
        <v>1.390130845938774E-4</v>
      </c>
      <c r="BI919" s="13">
        <f t="shared" si="1336"/>
        <v>5.180574069680973E-5</v>
      </c>
      <c r="BJ919" s="14">
        <f t="shared" si="1337"/>
        <v>0.50478831546749026</v>
      </c>
      <c r="BK919" s="14">
        <f t="shared" si="1338"/>
        <v>0.22943713627835033</v>
      </c>
      <c r="BL919" s="14">
        <f t="shared" si="1339"/>
        <v>0.25011730758307554</v>
      </c>
      <c r="BM919" s="14">
        <f t="shared" si="1340"/>
        <v>0.60750102626183777</v>
      </c>
      <c r="BN919" s="14">
        <f t="shared" si="1341"/>
        <v>0.38900674260638124</v>
      </c>
    </row>
    <row r="920" spans="1:66" x14ac:dyDescent="0.25">
      <c r="A920" t="s">
        <v>290</v>
      </c>
      <c r="B920" t="s">
        <v>307</v>
      </c>
      <c r="C920" t="s">
        <v>299</v>
      </c>
      <c r="D920" s="7" t="s">
        <v>365</v>
      </c>
      <c r="E920" s="10">
        <f>VLOOKUP(A920,home!$A$2:$E$405,3,FALSE)</f>
        <v>1.5758000000000001</v>
      </c>
      <c r="F920" s="10">
        <f>VLOOKUP(B920,home!$B$2:$E$405,3,FALSE)</f>
        <v>1.5</v>
      </c>
      <c r="G920" s="10">
        <f>VLOOKUP(C920,away!$B$2:$E$405,4,FALSE)</f>
        <v>1.3221000000000001</v>
      </c>
      <c r="H920" s="10">
        <f>VLOOKUP(A920,away!$A$2:$E$405,3,FALSE)</f>
        <v>1.1246</v>
      </c>
      <c r="I920" s="10">
        <f>VLOOKUP(C920,away!$B$2:$E$405,3,FALSE)</f>
        <v>1.0374000000000001</v>
      </c>
      <c r="J920" s="10">
        <f>VLOOKUP(B920,home!$B$2:$E$405,4,FALSE)</f>
        <v>0.64670000000000005</v>
      </c>
      <c r="K920" s="12">
        <f t="shared" si="1286"/>
        <v>3.1250477700000001</v>
      </c>
      <c r="L920" s="12">
        <f t="shared" si="1287"/>
        <v>0.75447904786800024</v>
      </c>
      <c r="M920" s="13">
        <f t="shared" si="1288"/>
        <v>2.0660599095437899E-2</v>
      </c>
      <c r="N920" s="13">
        <f t="shared" si="1289"/>
        <v>6.4565359130062228E-2</v>
      </c>
      <c r="O920" s="13">
        <f t="shared" si="1290"/>
        <v>1.5587989133908454E-2</v>
      </c>
      <c r="P920" s="13">
        <f t="shared" si="1291"/>
        <v>4.8713210681704852E-2</v>
      </c>
      <c r="Q920" s="13">
        <f t="shared" si="1292"/>
        <v>0.10088491578432507</v>
      </c>
      <c r="R920" s="13">
        <f t="shared" si="1293"/>
        <v>5.8804055999639908E-3</v>
      </c>
      <c r="S920" s="13">
        <f t="shared" si="1294"/>
        <v>2.8713795809582113E-2</v>
      </c>
      <c r="T920" s="13">
        <f t="shared" si="1295"/>
        <v>7.6115555205200983E-2</v>
      </c>
      <c r="U920" s="13">
        <f t="shared" si="1296"/>
        <v>1.837654840686298E-2</v>
      </c>
      <c r="V920" s="13">
        <f t="shared" si="1297"/>
        <v>7.5223223913218453E-3</v>
      </c>
      <c r="W920" s="13">
        <f t="shared" si="1298"/>
        <v>0.10509006036614761</v>
      </c>
      <c r="X920" s="13">
        <f t="shared" si="1299"/>
        <v>7.9288248685441723E-2</v>
      </c>
      <c r="Y920" s="13">
        <f t="shared" si="1300"/>
        <v>2.9910661187656638E-2</v>
      </c>
      <c r="Z920" s="13">
        <f t="shared" si="1301"/>
        <v>1.4788809393794964E-3</v>
      </c>
      <c r="AA920" s="13">
        <f t="shared" si="1302"/>
        <v>4.6215735817034011E-3</v>
      </c>
      <c r="AB920" s="13">
        <f t="shared" si="1303"/>
        <v>7.2213191076965647E-3</v>
      </c>
      <c r="AC920" s="13">
        <f t="shared" si="1304"/>
        <v>1.1085002719774719E-3</v>
      </c>
      <c r="AD920" s="13">
        <f t="shared" si="1305"/>
        <v>8.2102864699098749E-2</v>
      </c>
      <c r="AE920" s="13">
        <f t="shared" si="1306"/>
        <v>6.1944891185411285E-2</v>
      </c>
      <c r="AF920" s="13">
        <f t="shared" si="1307"/>
        <v>2.3368061260927987E-2</v>
      </c>
      <c r="AG920" s="13">
        <f t="shared" si="1308"/>
        <v>5.8769042035553502E-3</v>
      </c>
      <c r="AH920" s="13">
        <f t="shared" si="1309"/>
        <v>2.7894617076329394E-4</v>
      </c>
      <c r="AI920" s="13">
        <f t="shared" si="1310"/>
        <v>8.7172010889387101E-4</v>
      </c>
      <c r="AJ920" s="13">
        <f t="shared" si="1311"/>
        <v>1.3620834911814749E-3</v>
      </c>
      <c r="AK920" s="13">
        <f t="shared" si="1312"/>
        <v>1.4188586588901606E-3</v>
      </c>
      <c r="AL920" s="13">
        <f t="shared" si="1313"/>
        <v>1.0454412679928389E-4</v>
      </c>
      <c r="AM920" s="13">
        <f t="shared" si="1314"/>
        <v>5.1315074847706067E-2</v>
      </c>
      <c r="AN920" s="13">
        <f t="shared" si="1315"/>
        <v>3.8716148812372453E-2</v>
      </c>
      <c r="AO920" s="13">
        <f t="shared" si="1316"/>
        <v>1.4605261546537282E-2</v>
      </c>
      <c r="AP920" s="13">
        <f t="shared" si="1317"/>
        <v>3.6731212751648559E-3</v>
      </c>
      <c r="AQ920" s="13">
        <f t="shared" si="1318"/>
        <v>6.9282326059751857E-4</v>
      </c>
      <c r="AR920" s="13">
        <f t="shared" si="1319"/>
        <v>4.2091808264782944E-5</v>
      </c>
      <c r="AS920" s="13">
        <f t="shared" si="1320"/>
        <v>1.3153891155312752E-4</v>
      </c>
      <c r="AT920" s="13">
        <f t="shared" si="1321"/>
        <v>2.0553269110866424E-4</v>
      </c>
      <c r="AU920" s="13">
        <f t="shared" si="1322"/>
        <v>2.1409982600374331E-4</v>
      </c>
      <c r="AV920" s="13">
        <f t="shared" si="1323"/>
        <v>1.6726804595259653E-4</v>
      </c>
      <c r="AW920" s="13">
        <f t="shared" si="1324"/>
        <v>6.8470103284029014E-6</v>
      </c>
      <c r="AX920" s="13">
        <f t="shared" si="1325"/>
        <v>2.6727010036701145E-2</v>
      </c>
      <c r="AY920" s="13">
        <f t="shared" si="1326"/>
        <v>2.0164969084848768E-2</v>
      </c>
      <c r="AZ920" s="13">
        <f t="shared" si="1327"/>
        <v>7.6070233377121778E-3</v>
      </c>
      <c r="BA920" s="13">
        <f t="shared" si="1328"/>
        <v>1.9131132416489141E-3</v>
      </c>
      <c r="BB920" s="13">
        <f t="shared" si="1329"/>
        <v>3.6085096425573387E-4</v>
      </c>
      <c r="BC920" s="13">
        <f t="shared" si="1330"/>
        <v>5.4450898386783201E-5</v>
      </c>
      <c r="BD920" s="13">
        <f t="shared" si="1331"/>
        <v>5.2928979037759748E-6</v>
      </c>
      <c r="BE920" s="13">
        <f t="shared" si="1332"/>
        <v>1.6540558791032788E-5</v>
      </c>
      <c r="BF920" s="13">
        <f t="shared" si="1333"/>
        <v>2.5845018182235459E-5</v>
      </c>
      <c r="BG920" s="13">
        <f t="shared" si="1334"/>
        <v>2.6922305478668122E-5</v>
      </c>
      <c r="BH920" s="13">
        <f t="shared" si="1335"/>
        <v>2.1033372674842649E-5</v>
      </c>
      <c r="BI920" s="13">
        <f t="shared" si="1336"/>
        <v>1.3146058874619197E-5</v>
      </c>
      <c r="BJ920" s="14">
        <f t="shared" si="1337"/>
        <v>0.79497736901375904</v>
      </c>
      <c r="BK920" s="14">
        <f t="shared" si="1338"/>
        <v>0.12698794146167222</v>
      </c>
      <c r="BL920" s="14">
        <f t="shared" si="1339"/>
        <v>5.648875575465228E-2</v>
      </c>
      <c r="BM920" s="14">
        <f t="shared" si="1340"/>
        <v>0.70348234566954015</v>
      </c>
      <c r="BN920" s="14">
        <f t="shared" si="1341"/>
        <v>0.25629247942540251</v>
      </c>
    </row>
    <row r="921" spans="1:66" x14ac:dyDescent="0.25">
      <c r="A921" t="s">
        <v>290</v>
      </c>
      <c r="B921" t="s">
        <v>316</v>
      </c>
      <c r="C921" t="s">
        <v>301</v>
      </c>
      <c r="D921" s="7" t="s">
        <v>365</v>
      </c>
      <c r="E921" s="10">
        <f>VLOOKUP(A921,home!$A$2:$E$405,3,FALSE)</f>
        <v>1.5758000000000001</v>
      </c>
      <c r="F921" s="10">
        <f>VLOOKUP(B921,home!$B$2:$E$405,3,FALSE)</f>
        <v>0.84609999999999996</v>
      </c>
      <c r="G921" s="10">
        <f>VLOOKUP(C921,away!$B$2:$E$405,4,FALSE)</f>
        <v>0.57110000000000005</v>
      </c>
      <c r="H921" s="10">
        <f>VLOOKUP(A921,away!$A$2:$E$405,3,FALSE)</f>
        <v>1.1246</v>
      </c>
      <c r="I921" s="10">
        <f>VLOOKUP(C921,away!$B$2:$E$405,3,FALSE)</f>
        <v>0.62239999999999995</v>
      </c>
      <c r="J921" s="10">
        <f>VLOOKUP(B921,home!$B$2:$E$405,4,FALSE)</f>
        <v>1.3832</v>
      </c>
      <c r="K921" s="12">
        <f t="shared" si="1286"/>
        <v>0.76143870941800007</v>
      </c>
      <c r="L921" s="12">
        <f t="shared" si="1287"/>
        <v>0.96817227852799992</v>
      </c>
      <c r="M921" s="13">
        <f t="shared" si="1288"/>
        <v>0.17735338915834037</v>
      </c>
      <c r="N921" s="13">
        <f t="shared" si="1289"/>
        <v>0.13504373575163503</v>
      </c>
      <c r="O921" s="13">
        <f t="shared" si="1290"/>
        <v>0.17170863488609348</v>
      </c>
      <c r="P921" s="13">
        <f t="shared" si="1291"/>
        <v>0.13074560134359361</v>
      </c>
      <c r="Q921" s="13">
        <f t="shared" si="1292"/>
        <v>5.141376393285519E-2</v>
      </c>
      <c r="R921" s="13">
        <f t="shared" si="1293"/>
        <v>8.3121770140300769E-2</v>
      </c>
      <c r="S921" s="13">
        <f t="shared" si="1294"/>
        <v>2.4096540178654379E-2</v>
      </c>
      <c r="T921" s="13">
        <f t="shared" si="1295"/>
        <v>4.9777380974573113E-2</v>
      </c>
      <c r="U921" s="13">
        <f t="shared" si="1296"/>
        <v>6.3292133380170271E-2</v>
      </c>
      <c r="V921" s="13">
        <f t="shared" si="1297"/>
        <v>1.9737846886186618E-3</v>
      </c>
      <c r="W921" s="13">
        <f t="shared" si="1298"/>
        <v>1.3049476685118329E-2</v>
      </c>
      <c r="X921" s="13">
        <f t="shared" si="1299"/>
        <v>1.2634141575829025E-2</v>
      </c>
      <c r="Y921" s="13">
        <f t="shared" si="1300"/>
        <v>6.1160128183578603E-3</v>
      </c>
      <c r="Z921" s="13">
        <f t="shared" si="1301"/>
        <v>2.6825397864005222E-2</v>
      </c>
      <c r="AA921" s="13">
        <f t="shared" si="1302"/>
        <v>2.0425896329192512E-2</v>
      </c>
      <c r="AB921" s="13">
        <f t="shared" si="1303"/>
        <v>7.7765340698031033E-3</v>
      </c>
      <c r="AC921" s="13">
        <f t="shared" si="1304"/>
        <v>9.094260450170558E-5</v>
      </c>
      <c r="AD921" s="13">
        <f t="shared" si="1305"/>
        <v>2.4840941714241948E-3</v>
      </c>
      <c r="AE921" s="13">
        <f t="shared" si="1306"/>
        <v>2.4050311140258866E-3</v>
      </c>
      <c r="AF921" s="13">
        <f t="shared" si="1307"/>
        <v>1.1642422267985882E-3</v>
      </c>
      <c r="AG921" s="13">
        <f t="shared" si="1308"/>
        <v>3.7572901649270059E-4</v>
      </c>
      <c r="AH921" s="13">
        <f t="shared" si="1309"/>
        <v>6.4929016431035181E-3</v>
      </c>
      <c r="AI921" s="13">
        <f t="shared" si="1310"/>
        <v>4.9439466475027548E-3</v>
      </c>
      <c r="AJ921" s="13">
        <f t="shared" si="1311"/>
        <v>1.8822561773529725E-3</v>
      </c>
      <c r="AK921" s="13">
        <f t="shared" si="1312"/>
        <v>4.7774090482590202E-4</v>
      </c>
      <c r="AL921" s="13">
        <f t="shared" si="1313"/>
        <v>2.6817295276409864E-6</v>
      </c>
      <c r="AM921" s="13">
        <f t="shared" si="1314"/>
        <v>3.782970919924031E-4</v>
      </c>
      <c r="AN921" s="13">
        <f t="shared" si="1315"/>
        <v>3.6625675751480129E-4</v>
      </c>
      <c r="AO921" s="13">
        <f t="shared" si="1316"/>
        <v>1.7729981972469113E-4</v>
      </c>
      <c r="AP921" s="13">
        <f t="shared" si="1317"/>
        <v>5.7218923481819288E-5</v>
      </c>
      <c r="AQ921" s="13">
        <f t="shared" si="1318"/>
        <v>1.3849443880578062E-5</v>
      </c>
      <c r="AR921" s="13">
        <f t="shared" si="1319"/>
        <v>1.2572494756123459E-3</v>
      </c>
      <c r="AS921" s="13">
        <f t="shared" si="1320"/>
        <v>9.5731841812672202E-4</v>
      </c>
      <c r="AT921" s="13">
        <f t="shared" si="1321"/>
        <v>3.6446965040024622E-4</v>
      </c>
      <c r="AU921" s="13">
        <f t="shared" si="1322"/>
        <v>9.2507100074264414E-5</v>
      </c>
      <c r="AV921" s="13">
        <f t="shared" si="1323"/>
        <v>1.760962172313741E-5</v>
      </c>
      <c r="AW921" s="13">
        <f t="shared" si="1324"/>
        <v>5.491614814232964E-8</v>
      </c>
      <c r="AX921" s="13">
        <f t="shared" si="1325"/>
        <v>4.8008341583879629E-5</v>
      </c>
      <c r="AY921" s="13">
        <f t="shared" si="1326"/>
        <v>4.6480345459615269E-5</v>
      </c>
      <c r="AZ921" s="13">
        <f t="shared" si="1327"/>
        <v>2.2500490985202142E-5</v>
      </c>
      <c r="BA921" s="13">
        <f t="shared" si="1328"/>
        <v>7.2614505417139606E-6</v>
      </c>
      <c r="BB921" s="13">
        <f t="shared" si="1329"/>
        <v>1.7575837790973959E-6</v>
      </c>
      <c r="BC921" s="13">
        <f t="shared" si="1330"/>
        <v>3.4032877842251585E-7</v>
      </c>
      <c r="BD921" s="13">
        <f t="shared" si="1331"/>
        <v>2.0287234824695625E-4</v>
      </c>
      <c r="BE921" s="13">
        <f t="shared" si="1332"/>
        <v>1.5447485902576145E-4</v>
      </c>
      <c r="BF921" s="13">
        <f t="shared" si="1333"/>
        <v>5.881156864705163E-5</v>
      </c>
      <c r="BG921" s="13">
        <f t="shared" si="1334"/>
        <v>1.4927134976486374E-5</v>
      </c>
      <c r="BH921" s="13">
        <f t="shared" si="1335"/>
        <v>2.8415245979510177E-6</v>
      </c>
      <c r="BI921" s="13">
        <f t="shared" si="1336"/>
        <v>4.3272936452866493E-7</v>
      </c>
      <c r="BJ921" s="14">
        <f t="shared" si="1337"/>
        <v>0.27558287884483201</v>
      </c>
      <c r="BK921" s="14">
        <f t="shared" si="1338"/>
        <v>0.33430942004869602</v>
      </c>
      <c r="BL921" s="14">
        <f t="shared" si="1339"/>
        <v>0.36324532860914072</v>
      </c>
      <c r="BM921" s="14">
        <f t="shared" si="1340"/>
        <v>0.25052970472454406</v>
      </c>
      <c r="BN921" s="14">
        <f t="shared" si="1341"/>
        <v>0.74938689521281843</v>
      </c>
    </row>
    <row r="922" spans="1:66" x14ac:dyDescent="0.25">
      <c r="A922" t="s">
        <v>338</v>
      </c>
      <c r="B922" t="s">
        <v>86</v>
      </c>
      <c r="C922" t="s">
        <v>90</v>
      </c>
      <c r="D922" s="7" t="s">
        <v>366</v>
      </c>
      <c r="E922" s="10">
        <f>VLOOKUP(A922,home!$A$2:$E$405,3,FALSE)</f>
        <v>1.3308</v>
      </c>
      <c r="F922" s="10">
        <f>VLOOKUP(B922,home!$B$2:$E$405,3,FALSE)</f>
        <v>1.5028999999999999</v>
      </c>
      <c r="G922" s="10">
        <f>VLOOKUP(C922,away!$B$2:$E$405,4,FALSE)</f>
        <v>0.75139999999999996</v>
      </c>
      <c r="H922" s="10">
        <f>VLOOKUP(A922,away!$A$2:$E$405,3,FALSE)</f>
        <v>0.86150000000000004</v>
      </c>
      <c r="I922" s="10">
        <f>VLOOKUP(C922,away!$B$2:$E$405,3,FALSE)</f>
        <v>2.0312999999999999</v>
      </c>
      <c r="J922" s="10">
        <f>VLOOKUP(B922,home!$B$2:$E$405,4,FALSE)</f>
        <v>1.6251</v>
      </c>
      <c r="K922" s="12">
        <f t="shared" si="1286"/>
        <v>1.5028445730479996</v>
      </c>
      <c r="L922" s="12">
        <f t="shared" si="1287"/>
        <v>2.8438680402450003</v>
      </c>
      <c r="M922" s="13">
        <f t="shared" si="1288"/>
        <v>1.2949312082461592E-2</v>
      </c>
      <c r="N922" s="13">
        <f t="shared" si="1289"/>
        <v>1.9460803387832293E-2</v>
      </c>
      <c r="O922" s="13">
        <f t="shared" si="1290"/>
        <v>3.6826134774470949E-2</v>
      </c>
      <c r="P922" s="13">
        <f t="shared" si="1291"/>
        <v>5.5343956792147875E-2</v>
      </c>
      <c r="Q922" s="13">
        <f t="shared" si="1292"/>
        <v>1.4623281379278947E-2</v>
      </c>
      <c r="R922" s="13">
        <f t="shared" si="1293"/>
        <v>5.2364333865436492E-2</v>
      </c>
      <c r="S922" s="13">
        <f t="shared" si="1294"/>
        <v>5.9133518713313821E-2</v>
      </c>
      <c r="T922" s="13">
        <f t="shared" si="1295"/>
        <v>4.1586682558041217E-2</v>
      </c>
      <c r="U922" s="13">
        <f t="shared" si="1296"/>
        <v>7.8695454970944795E-2</v>
      </c>
      <c r="V922" s="13">
        <f t="shared" si="1297"/>
        <v>2.8081139100901611E-2</v>
      </c>
      <c r="W922" s="13">
        <f t="shared" si="1298"/>
        <v>7.3255063536677443E-3</v>
      </c>
      <c r="X922" s="13">
        <f t="shared" si="1299"/>
        <v>2.0832773397807383E-2</v>
      </c>
      <c r="Y922" s="13">
        <f t="shared" si="1300"/>
        <v>2.9622829227845336E-2</v>
      </c>
      <c r="Z922" s="13">
        <f t="shared" si="1301"/>
        <v>4.963908517621126E-2</v>
      </c>
      <c r="AA922" s="13">
        <f t="shared" si="1302"/>
        <v>7.4599829768136491E-2</v>
      </c>
      <c r="AB922" s="13">
        <f t="shared" si="1303"/>
        <v>5.6055974658674276E-2</v>
      </c>
      <c r="AC922" s="13">
        <f t="shared" si="1304"/>
        <v>7.5009841216752632E-3</v>
      </c>
      <c r="AD922" s="13">
        <f t="shared" si="1305"/>
        <v>2.752274367109551E-3</v>
      </c>
      <c r="AE922" s="13">
        <f t="shared" si="1306"/>
        <v>7.8271051106083862E-3</v>
      </c>
      <c r="AF922" s="13">
        <f t="shared" si="1307"/>
        <v>1.1129627035848751E-2</v>
      </c>
      <c r="AG922" s="13">
        <f t="shared" si="1308"/>
        <v>1.0550396875698987E-2</v>
      </c>
      <c r="AH922" s="13">
        <f t="shared" si="1309"/>
        <v>3.5291751969906644E-2</v>
      </c>
      <c r="AI922" s="13">
        <f t="shared" si="1310"/>
        <v>5.3038017921330241E-2</v>
      </c>
      <c r="AJ922" s="13">
        <f t="shared" si="1311"/>
        <v>3.9853948699146859E-2</v>
      </c>
      <c r="AK922" s="13">
        <f t="shared" si="1312"/>
        <v>1.9964763505682079E-2</v>
      </c>
      <c r="AL922" s="13">
        <f t="shared" si="1313"/>
        <v>1.2823357364005032E-3</v>
      </c>
      <c r="AM922" s="13">
        <f t="shared" si="1314"/>
        <v>8.2724811922994118E-4</v>
      </c>
      <c r="AN922" s="13">
        <f t="shared" si="1315"/>
        <v>2.3525844876308146E-3</v>
      </c>
      <c r="AO922" s="13">
        <f t="shared" si="1316"/>
        <v>3.3452199181747177E-3</v>
      </c>
      <c r="AP922" s="13">
        <f t="shared" si="1317"/>
        <v>3.1711213376293583E-3</v>
      </c>
      <c r="AQ922" s="13">
        <f t="shared" si="1318"/>
        <v>2.254562655955777E-3</v>
      </c>
      <c r="AR922" s="13">
        <f t="shared" si="1319"/>
        <v>2.0073017102294199E-2</v>
      </c>
      <c r="AS922" s="13">
        <f t="shared" si="1320"/>
        <v>3.0166624816882516E-2</v>
      </c>
      <c r="AT922" s="13">
        <f t="shared" si="1321"/>
        <v>2.2667874196613501E-2</v>
      </c>
      <c r="AU922" s="13">
        <f t="shared" si="1322"/>
        <v>1.1355430572971796E-2</v>
      </c>
      <c r="AV922" s="13">
        <f t="shared" si="1323"/>
        <v>4.2663618028034979E-3</v>
      </c>
      <c r="AW922" s="13">
        <f t="shared" si="1324"/>
        <v>1.522378888126784E-4</v>
      </c>
      <c r="AX922" s="13">
        <f t="shared" si="1325"/>
        <v>2.0720422442481353E-4</v>
      </c>
      <c r="AY922" s="13">
        <f t="shared" si="1326"/>
        <v>5.8926147164547961E-4</v>
      </c>
      <c r="AZ922" s="13">
        <f t="shared" si="1327"/>
        <v>8.3789093328015768E-4</v>
      </c>
      <c r="BA922" s="13">
        <f t="shared" si="1328"/>
        <v>7.9428374878883217E-4</v>
      </c>
      <c r="BB922" s="13">
        <f t="shared" si="1329"/>
        <v>5.6470954201663702E-4</v>
      </c>
      <c r="BC922" s="13">
        <f t="shared" si="1330"/>
        <v>3.2119188371250093E-4</v>
      </c>
      <c r="BD922" s="13">
        <f t="shared" si="1331"/>
        <v>9.5141686347509653E-3</v>
      </c>
      <c r="BE922" s="13">
        <f t="shared" si="1332"/>
        <v>1.4298316699798983E-2</v>
      </c>
      <c r="BF922" s="13">
        <f t="shared" si="1333"/>
        <v>1.0744073828007244E-2</v>
      </c>
      <c r="BG922" s="13">
        <f t="shared" si="1334"/>
        <v>5.3822243482825787E-3</v>
      </c>
      <c r="BH922" s="13">
        <f t="shared" si="1335"/>
        <v>2.0221616631858189E-3</v>
      </c>
      <c r="BI922" s="13">
        <f t="shared" si="1336"/>
        <v>6.0779893626890485E-4</v>
      </c>
      <c r="BJ922" s="14">
        <f t="shared" si="1337"/>
        <v>0.18097655801622761</v>
      </c>
      <c r="BK922" s="14">
        <f t="shared" si="1338"/>
        <v>0.16488050801854615</v>
      </c>
      <c r="BL922" s="14">
        <f t="shared" si="1339"/>
        <v>0.57778826273558903</v>
      </c>
      <c r="BM922" s="14">
        <f t="shared" si="1340"/>
        <v>0.78127956808211274</v>
      </c>
      <c r="BN922" s="14">
        <f t="shared" si="1341"/>
        <v>0.19156782228162814</v>
      </c>
    </row>
    <row r="923" spans="1:66" x14ac:dyDescent="0.25">
      <c r="A923" t="s">
        <v>290</v>
      </c>
      <c r="B923" t="s">
        <v>291</v>
      </c>
      <c r="C923" t="s">
        <v>298</v>
      </c>
      <c r="D923" s="7" t="s">
        <v>366</v>
      </c>
      <c r="E923" s="10">
        <f>VLOOKUP(A923,home!$A$2:$E$405,3,FALSE)</f>
        <v>1.5758000000000001</v>
      </c>
      <c r="F923" s="10">
        <f>VLOOKUP(B923,home!$B$2:$E$405,3,FALSE)</f>
        <v>0.63460000000000005</v>
      </c>
      <c r="G923" s="10">
        <f>VLOOKUP(C923,away!$B$2:$E$405,4,FALSE)</f>
        <v>1.4278</v>
      </c>
      <c r="H923" s="10">
        <f>VLOOKUP(A923,away!$A$2:$E$405,3,FALSE)</f>
        <v>1.1246</v>
      </c>
      <c r="I923" s="10">
        <f>VLOOKUP(C923,away!$B$2:$E$405,3,FALSE)</f>
        <v>1.1114999999999999</v>
      </c>
      <c r="J923" s="10">
        <f>VLOOKUP(B923,home!$B$2:$E$405,4,FALSE)</f>
        <v>0.80030000000000001</v>
      </c>
      <c r="K923" s="12">
        <f t="shared" si="1286"/>
        <v>1.4278038265040001</v>
      </c>
      <c r="L923" s="12">
        <f t="shared" si="1287"/>
        <v>1.0003693178700002</v>
      </c>
      <c r="M923" s="13">
        <f t="shared" si="1288"/>
        <v>8.8197810161898704E-2</v>
      </c>
      <c r="N923" s="13">
        <f t="shared" si="1289"/>
        <v>0.12592917083843233</v>
      </c>
      <c r="O923" s="13">
        <f t="shared" si="1290"/>
        <v>8.8230383189286388E-2</v>
      </c>
      <c r="P923" s="13">
        <f t="shared" si="1291"/>
        <v>0.12597567873157728</v>
      </c>
      <c r="Q923" s="13">
        <f t="shared" si="1292"/>
        <v>8.9901075995794846E-2</v>
      </c>
      <c r="R923" s="13">
        <f t="shared" si="1293"/>
        <v>4.4131484123237572E-2</v>
      </c>
      <c r="S923" s="13">
        <f t="shared" si="1294"/>
        <v>4.4983746202854509E-2</v>
      </c>
      <c r="T923" s="13">
        <f t="shared" si="1295"/>
        <v>8.9934278069692328E-2</v>
      </c>
      <c r="U923" s="13">
        <f t="shared" si="1296"/>
        <v>6.301110190045911E-2</v>
      </c>
      <c r="V923" s="13">
        <f t="shared" si="1297"/>
        <v>7.139076166014835E-3</v>
      </c>
      <c r="W923" s="13">
        <f t="shared" si="1298"/>
        <v>4.2787033437874253E-2</v>
      </c>
      <c r="X923" s="13">
        <f t="shared" si="1299"/>
        <v>4.280283545392715E-2</v>
      </c>
      <c r="Y923" s="13">
        <f t="shared" si="1300"/>
        <v>2.1409321652973479E-2</v>
      </c>
      <c r="Z923" s="13">
        <f t="shared" si="1301"/>
        <v>1.4715927556317969E-2</v>
      </c>
      <c r="AA923" s="13">
        <f t="shared" si="1302"/>
        <v>2.1011457675466451E-2</v>
      </c>
      <c r="AB923" s="13">
        <f t="shared" si="1303"/>
        <v>1.5000119834728926E-2</v>
      </c>
      <c r="AC923" s="13">
        <f t="shared" si="1304"/>
        <v>6.3731029990942356E-4</v>
      </c>
      <c r="AD923" s="13">
        <f t="shared" si="1305"/>
        <v>1.5272872516837859E-2</v>
      </c>
      <c r="AE923" s="13">
        <f t="shared" si="1306"/>
        <v>1.5278513061584563E-2</v>
      </c>
      <c r="AF923" s="13">
        <f t="shared" si="1307"/>
        <v>7.6420778447426176E-3</v>
      </c>
      <c r="AG923" s="13">
        <f t="shared" si="1308"/>
        <v>2.5483000668848712E-3</v>
      </c>
      <c r="AH923" s="13">
        <f t="shared" si="1309"/>
        <v>3.6803406028345365E-3</v>
      </c>
      <c r="AI923" s="13">
        <f t="shared" si="1310"/>
        <v>5.2548043955651892E-3</v>
      </c>
      <c r="AJ923" s="13">
        <f t="shared" si="1311"/>
        <v>3.7514149117590088E-3</v>
      </c>
      <c r="AK923" s="13">
        <f t="shared" si="1312"/>
        <v>1.7854281886045592E-3</v>
      </c>
      <c r="AL923" s="13">
        <f t="shared" si="1313"/>
        <v>3.6411605887420545E-5</v>
      </c>
      <c r="AM923" s="13">
        <f t="shared" si="1314"/>
        <v>4.3613331642497755E-3</v>
      </c>
      <c r="AN923" s="13">
        <f t="shared" si="1315"/>
        <v>4.3629438825243576E-3</v>
      </c>
      <c r="AO923" s="13">
        <f t="shared" si="1316"/>
        <v>2.1822775978329908E-3</v>
      </c>
      <c r="AP923" s="13">
        <f t="shared" si="1317"/>
        <v>7.2769451731572376E-4</v>
      </c>
      <c r="AQ923" s="13">
        <f t="shared" si="1318"/>
        <v>1.8199081697621743E-4</v>
      </c>
      <c r="AR923" s="13">
        <f t="shared" si="1319"/>
        <v>7.3633996367737035E-4</v>
      </c>
      <c r="AS923" s="13">
        <f t="shared" si="1320"/>
        <v>1.0513490177463656E-3</v>
      </c>
      <c r="AT923" s="13">
        <f t="shared" si="1321"/>
        <v>7.5056007526474154E-4</v>
      </c>
      <c r="AU923" s="13">
        <f t="shared" si="1322"/>
        <v>3.5721751582804267E-4</v>
      </c>
      <c r="AV923" s="13">
        <f t="shared" si="1323"/>
        <v>1.275091339983831E-4</v>
      </c>
      <c r="AW923" s="13">
        <f t="shared" si="1324"/>
        <v>1.4446619595941624E-6</v>
      </c>
      <c r="AX923" s="13">
        <f t="shared" si="1325"/>
        <v>1.0378546967624368E-3</v>
      </c>
      <c r="AY923" s="13">
        <f t="shared" si="1326"/>
        <v>1.0382379950484148E-3</v>
      </c>
      <c r="AZ923" s="13">
        <f t="shared" si="1327"/>
        <v>5.1931071744664955E-4</v>
      </c>
      <c r="BA923" s="13">
        <f t="shared" si="1328"/>
        <v>1.7316750272489508E-4</v>
      </c>
      <c r="BB923" s="13">
        <f t="shared" si="1329"/>
        <v>4.3307864144538672E-5</v>
      </c>
      <c r="BC923" s="13">
        <f t="shared" si="1330"/>
        <v>8.6647717025357616E-6</v>
      </c>
      <c r="BD923" s="13">
        <f t="shared" si="1331"/>
        <v>1.2276865119739187E-4</v>
      </c>
      <c r="BE923" s="13">
        <f t="shared" si="1332"/>
        <v>1.7528954995437099E-4</v>
      </c>
      <c r="BF923" s="13">
        <f t="shared" si="1333"/>
        <v>1.2513954508550752E-4</v>
      </c>
      <c r="BG923" s="13">
        <f t="shared" si="1334"/>
        <v>5.955824044001914E-5</v>
      </c>
      <c r="BH923" s="13">
        <f t="shared" si="1335"/>
        <v>2.1259370900026147E-5</v>
      </c>
      <c r="BI923" s="13">
        <f t="shared" si="1336"/>
        <v>6.0708422240250258E-6</v>
      </c>
      <c r="BJ923" s="14">
        <f t="shared" si="1337"/>
        <v>0.46814226246547297</v>
      </c>
      <c r="BK923" s="14">
        <f t="shared" si="1338"/>
        <v>0.26800827116319059</v>
      </c>
      <c r="BL923" s="14">
        <f t="shared" si="1339"/>
        <v>0.24938959672825803</v>
      </c>
      <c r="BM923" s="14">
        <f t="shared" si="1340"/>
        <v>0.43685366153992367</v>
      </c>
      <c r="BN923" s="14">
        <f t="shared" si="1341"/>
        <v>0.56236560304022709</v>
      </c>
    </row>
    <row r="924" spans="1:66" x14ac:dyDescent="0.25">
      <c r="A924" t="s">
        <v>290</v>
      </c>
      <c r="B924" t="s">
        <v>297</v>
      </c>
      <c r="C924" t="s">
        <v>293</v>
      </c>
      <c r="D924" s="7" t="s">
        <v>366</v>
      </c>
      <c r="E924" s="10">
        <f>VLOOKUP(A924,home!$A$2:$E$405,3,FALSE)</f>
        <v>1.5758000000000001</v>
      </c>
      <c r="F924" s="10">
        <f>VLOOKUP(B924,home!$B$2:$E$405,3,FALSE)</f>
        <v>1.1423000000000001</v>
      </c>
      <c r="G924" s="10">
        <f>VLOOKUP(C924,away!$B$2:$E$405,4,FALSE)</f>
        <v>1.2692000000000001</v>
      </c>
      <c r="H924" s="10">
        <f>VLOOKUP(A924,away!$A$2:$E$405,3,FALSE)</f>
        <v>1.1246</v>
      </c>
      <c r="I924" s="10">
        <f>VLOOKUP(C924,away!$B$2:$E$405,3,FALSE)</f>
        <v>0.59279999999999999</v>
      </c>
      <c r="J924" s="10">
        <f>VLOOKUP(B924,home!$B$2:$E$405,4,FALSE)</f>
        <v>0.71140000000000003</v>
      </c>
      <c r="K924" s="12">
        <f t="shared" si="1286"/>
        <v>2.2846061227280008</v>
      </c>
      <c r="L924" s="12">
        <f t="shared" si="1287"/>
        <v>0.47426397283200006</v>
      </c>
      <c r="M924" s="13">
        <f t="shared" si="1288"/>
        <v>6.3363322426742072E-2</v>
      </c>
      <c r="N924" s="13">
        <f t="shared" si="1289"/>
        <v>0.14476023437252339</v>
      </c>
      <c r="O924" s="13">
        <f t="shared" si="1290"/>
        <v>3.005094102594167E-2</v>
      </c>
      <c r="P924" s="13">
        <f t="shared" si="1291"/>
        <v>6.8654563861604401E-2</v>
      </c>
      <c r="Q924" s="13">
        <f t="shared" si="1292"/>
        <v>0.16536005888750369</v>
      </c>
      <c r="R924" s="13">
        <f t="shared" si="1293"/>
        <v>7.1260393391516163E-3</v>
      </c>
      <c r="S924" s="13">
        <f t="shared" si="1294"/>
        <v>1.8596914423468728E-2</v>
      </c>
      <c r="T924" s="13">
        <f t="shared" si="1295"/>
        <v>7.8424318475720997E-2</v>
      </c>
      <c r="U924" s="13">
        <f t="shared" si="1296"/>
        <v>1.6280193105026378E-2</v>
      </c>
      <c r="V924" s="13">
        <f t="shared" si="1297"/>
        <v>2.2388750393344909E-3</v>
      </c>
      <c r="W924" s="13">
        <f t="shared" si="1298"/>
        <v>0.12592753432968454</v>
      </c>
      <c r="X924" s="13">
        <f t="shared" si="1299"/>
        <v>5.9722892720134278E-2</v>
      </c>
      <c r="Y924" s="13">
        <f t="shared" si="1300"/>
        <v>1.4162208185235106E-2</v>
      </c>
      <c r="Z924" s="13">
        <f t="shared" si="1301"/>
        <v>1.126541242514389E-3</v>
      </c>
      <c r="AA924" s="13">
        <f t="shared" si="1302"/>
        <v>2.5737030201539828E-3</v>
      </c>
      <c r="AB924" s="13">
        <f t="shared" si="1303"/>
        <v>2.9399488389636685E-3</v>
      </c>
      <c r="AC924" s="13">
        <f t="shared" si="1304"/>
        <v>1.5161471127860836E-4</v>
      </c>
      <c r="AD924" s="13">
        <f t="shared" si="1305"/>
        <v>7.1923703987409493E-2</v>
      </c>
      <c r="AE924" s="13">
        <f t="shared" si="1306"/>
        <v>3.4110821593861598E-2</v>
      </c>
      <c r="AF924" s="13">
        <f t="shared" si="1307"/>
        <v>8.0887668828341884E-3</v>
      </c>
      <c r="AG924" s="13">
        <f t="shared" si="1308"/>
        <v>1.2787369057216187E-3</v>
      </c>
      <c r="AH924" s="13">
        <f t="shared" si="1309"/>
        <v>1.3356948130849289E-4</v>
      </c>
      <c r="AI924" s="13">
        <f t="shared" si="1310"/>
        <v>3.0515365480698615E-4</v>
      </c>
      <c r="AJ924" s="13">
        <f t="shared" si="1311"/>
        <v>3.4857795407243372E-4</v>
      </c>
      <c r="AK924" s="13">
        <f t="shared" si="1312"/>
        <v>2.6545444270729398E-4</v>
      </c>
      <c r="AL924" s="13">
        <f t="shared" si="1313"/>
        <v>6.5710202553664423E-6</v>
      </c>
      <c r="AM924" s="13">
        <f t="shared" si="1314"/>
        <v>3.2863466899782381E-2</v>
      </c>
      <c r="AN924" s="13">
        <f t="shared" si="1315"/>
        <v>1.5585958372923729E-2</v>
      </c>
      <c r="AO924" s="13">
        <f t="shared" si="1316"/>
        <v>3.695929269168491E-3</v>
      </c>
      <c r="AP924" s="13">
        <f t="shared" si="1317"/>
        <v>5.8428203283397316E-4</v>
      </c>
      <c r="AQ924" s="13">
        <f t="shared" si="1318"/>
        <v>6.9275979536549288E-5</v>
      </c>
      <c r="AR924" s="13">
        <f t="shared" si="1319"/>
        <v>1.2669438570895087E-5</v>
      </c>
      <c r="AS924" s="13">
        <f t="shared" si="1320"/>
        <v>2.8944676930593207E-5</v>
      </c>
      <c r="AT924" s="13">
        <f t="shared" si="1321"/>
        <v>3.3063593068008581E-5</v>
      </c>
      <c r="AU924" s="13">
        <f t="shared" si="1322"/>
        <v>2.517909572085316E-5</v>
      </c>
      <c r="AV924" s="13">
        <f t="shared" si="1323"/>
        <v>1.4381079062153893E-5</v>
      </c>
      <c r="AW924" s="13">
        <f t="shared" si="1324"/>
        <v>1.9777062067532542E-7</v>
      </c>
      <c r="AX924" s="13">
        <f t="shared" si="1325"/>
        <v>1.2513346282218644E-2</v>
      </c>
      <c r="AY924" s="13">
        <f t="shared" si="1326"/>
        <v>5.9346293212275527E-3</v>
      </c>
      <c r="AZ924" s="13">
        <f t="shared" si="1327"/>
        <v>1.4072904395853272E-3</v>
      </c>
      <c r="BA924" s="13">
        <f t="shared" si="1328"/>
        <v>2.2247571826874309E-4</v>
      </c>
      <c r="BB924" s="13">
        <f t="shared" si="1329"/>
        <v>2.6378054501196711E-5</v>
      </c>
      <c r="BC924" s="13">
        <f t="shared" si="1330"/>
        <v>2.5020321846633151E-6</v>
      </c>
      <c r="BD924" s="13">
        <f t="shared" si="1331"/>
        <v>1.0014430450306137E-6</v>
      </c>
      <c r="BE924" s="13">
        <f t="shared" si="1332"/>
        <v>2.2879029122403131E-6</v>
      </c>
      <c r="BF924" s="13">
        <f t="shared" si="1333"/>
        <v>2.6134785007557219E-6</v>
      </c>
      <c r="BG924" s="13">
        <f t="shared" si="1334"/>
        <v>1.9902563281481725E-6</v>
      </c>
      <c r="BH924" s="13">
        <f t="shared" si="1335"/>
        <v>1.1367379482713668E-6</v>
      </c>
      <c r="BI924" s="13">
        <f t="shared" si="1336"/>
        <v>5.1939969531160554E-7</v>
      </c>
      <c r="BJ924" s="14">
        <f t="shared" si="1337"/>
        <v>0.77666481074286031</v>
      </c>
      <c r="BK924" s="14">
        <f t="shared" si="1338"/>
        <v>0.15894649080391121</v>
      </c>
      <c r="BL924" s="14">
        <f t="shared" si="1339"/>
        <v>6.0147367963914788E-2</v>
      </c>
      <c r="BM924" s="14">
        <f t="shared" si="1340"/>
        <v>0.51163561928912682</v>
      </c>
      <c r="BN924" s="14">
        <f t="shared" si="1341"/>
        <v>0.4793151599134669</v>
      </c>
    </row>
    <row r="925" spans="1:66" x14ac:dyDescent="0.25">
      <c r="A925" t="s">
        <v>290</v>
      </c>
      <c r="B925" t="s">
        <v>309</v>
      </c>
      <c r="C925" t="s">
        <v>294</v>
      </c>
      <c r="D925" s="7" t="s">
        <v>366</v>
      </c>
      <c r="E925" s="10">
        <f>VLOOKUP(A925,home!$A$2:$E$405,3,FALSE)</f>
        <v>1.5758000000000001</v>
      </c>
      <c r="F925" s="10">
        <f>VLOOKUP(B925,home!$B$2:$E$405,3,FALSE)</f>
        <v>1.1105</v>
      </c>
      <c r="G925" s="10">
        <f>VLOOKUP(C925,away!$B$2:$E$405,4,FALSE)</f>
        <v>0.74039999999999995</v>
      </c>
      <c r="H925" s="10">
        <f>VLOOKUP(A925,away!$A$2:$E$405,3,FALSE)</f>
        <v>1.1246</v>
      </c>
      <c r="I925" s="10">
        <f>VLOOKUP(C925,away!$B$2:$E$405,3,FALSE)</f>
        <v>0.74099999999999999</v>
      </c>
      <c r="J925" s="10">
        <f>VLOOKUP(B925,home!$B$2:$E$405,4,FALSE)</f>
        <v>0.66690000000000005</v>
      </c>
      <c r="K925" s="12">
        <f t="shared" si="1286"/>
        <v>1.2956451363600001</v>
      </c>
      <c r="L925" s="12">
        <f t="shared" si="1287"/>
        <v>0.55574684334000002</v>
      </c>
      <c r="M925" s="13">
        <f t="shared" si="1288"/>
        <v>0.1570184476313323</v>
      </c>
      <c r="N925" s="13">
        <f t="shared" si="1289"/>
        <v>0.2034401879923331</v>
      </c>
      <c r="O925" s="13">
        <f t="shared" si="1290"/>
        <v>8.7262506617260011E-2</v>
      </c>
      <c r="P925" s="13">
        <f t="shared" si="1291"/>
        <v>0.11306124228523527</v>
      </c>
      <c r="Q925" s="13">
        <f t="shared" si="1292"/>
        <v>0.13179314505621526</v>
      </c>
      <c r="R925" s="13">
        <f t="shared" si="1293"/>
        <v>2.4247931297239057E-2</v>
      </c>
      <c r="S925" s="13">
        <f t="shared" si="1294"/>
        <v>2.0352456510546211E-2</v>
      </c>
      <c r="T925" s="13">
        <f t="shared" si="1295"/>
        <v>7.3243624338842336E-2</v>
      </c>
      <c r="U925" s="13">
        <f t="shared" si="1296"/>
        <v>3.1416714252059212E-2</v>
      </c>
      <c r="V925" s="13">
        <f t="shared" si="1297"/>
        <v>1.6283111608511478E-3</v>
      </c>
      <c r="W925" s="13">
        <f t="shared" si="1298"/>
        <v>5.6919049132557756E-2</v>
      </c>
      <c r="X925" s="13">
        <f t="shared" si="1299"/>
        <v>3.1632581881333333E-2</v>
      </c>
      <c r="Y925" s="13">
        <f t="shared" si="1300"/>
        <v>8.7898537636225387E-3</v>
      </c>
      <c r="Z925" s="13">
        <f t="shared" si="1301"/>
        <v>4.4919037586552647E-3</v>
      </c>
      <c r="AA925" s="13">
        <f t="shared" si="1302"/>
        <v>5.8199132578988979E-3</v>
      </c>
      <c r="AB925" s="13">
        <f t="shared" si="1303"/>
        <v>3.7702711533168956E-3</v>
      </c>
      <c r="AC925" s="13">
        <f t="shared" si="1304"/>
        <v>7.3279161401863948E-5</v>
      </c>
      <c r="AD925" s="13">
        <f t="shared" si="1305"/>
        <v>1.8436722293708588E-2</v>
      </c>
      <c r="AE925" s="13">
        <f t="shared" si="1306"/>
        <v>1.024615021626475E-2</v>
      </c>
      <c r="AF925" s="13">
        <f t="shared" si="1307"/>
        <v>2.8471328195382966E-3</v>
      </c>
      <c r="AG925" s="13">
        <f t="shared" si="1308"/>
        <v>5.2742835900937391E-4</v>
      </c>
      <c r="AH925" s="13">
        <f t="shared" si="1309"/>
        <v>6.2409033361493613E-4</v>
      </c>
      <c r="AI925" s="13">
        <f t="shared" si="1310"/>
        <v>8.0859960539748183E-4</v>
      </c>
      <c r="AJ925" s="13">
        <f t="shared" si="1311"/>
        <v>5.2382907299793145E-4</v>
      </c>
      <c r="AK925" s="13">
        <f t="shared" si="1312"/>
        <v>2.2623219690457908E-4</v>
      </c>
      <c r="AL925" s="13">
        <f t="shared" si="1313"/>
        <v>2.110588442745951E-6</v>
      </c>
      <c r="AM925" s="13">
        <f t="shared" si="1314"/>
        <v>4.7774899140527044E-3</v>
      </c>
      <c r="AN925" s="13">
        <f t="shared" si="1315"/>
        <v>2.655074938823478E-3</v>
      </c>
      <c r="AO925" s="13">
        <f t="shared" si="1316"/>
        <v>7.3777475804114576E-4</v>
      </c>
      <c r="AP925" s="13">
        <f t="shared" si="1317"/>
        <v>1.3667199762576633E-4</v>
      </c>
      <c r="AQ925" s="13">
        <f t="shared" si="1318"/>
        <v>1.8988757813372901E-5</v>
      </c>
      <c r="AR925" s="13">
        <f t="shared" si="1319"/>
        <v>6.9367246573101687E-5</v>
      </c>
      <c r="AS925" s="13">
        <f t="shared" si="1320"/>
        <v>8.9875335645124083E-5</v>
      </c>
      <c r="AT925" s="13">
        <f t="shared" si="1321"/>
        <v>5.8223270753663794E-5</v>
      </c>
      <c r="AU925" s="13">
        <f t="shared" si="1322"/>
        <v>2.5145565858318641E-5</v>
      </c>
      <c r="AV925" s="13">
        <f t="shared" si="1323"/>
        <v>8.1449325263376555E-6</v>
      </c>
      <c r="AW925" s="13">
        <f t="shared" si="1324"/>
        <v>4.2214740951612566E-8</v>
      </c>
      <c r="AX925" s="13">
        <f t="shared" si="1325"/>
        <v>1.0316552618585572E-3</v>
      </c>
      <c r="AY925" s="13">
        <f t="shared" si="1326"/>
        <v>5.7333915519299416E-4</v>
      </c>
      <c r="AZ925" s="13">
        <f t="shared" si="1327"/>
        <v>1.5931571283086445E-4</v>
      </c>
      <c r="BA925" s="13">
        <f t="shared" si="1328"/>
        <v>2.9513068166738279E-5</v>
      </c>
      <c r="BB925" s="13">
        <f t="shared" si="1329"/>
        <v>4.1004486177357593E-6</v>
      </c>
      <c r="BC925" s="13">
        <f t="shared" si="1330"/>
        <v>4.5576227511690314E-7</v>
      </c>
      <c r="BD925" s="13">
        <f t="shared" si="1331"/>
        <v>6.4251047190314448E-6</v>
      </c>
      <c r="BE925" s="13">
        <f t="shared" si="1332"/>
        <v>8.3246556798167769E-6</v>
      </c>
      <c r="BF925" s="13">
        <f t="shared" si="1333"/>
        <v>5.3928998217131295E-6</v>
      </c>
      <c r="BG925" s="13">
        <f t="shared" si="1334"/>
        <v>2.3290948082931091E-6</v>
      </c>
      <c r="BH925" s="13">
        <f t="shared" si="1335"/>
        <v>7.5442009012157343E-7</v>
      </c>
      <c r="BI925" s="13">
        <f t="shared" si="1336"/>
        <v>1.9549214410765797E-7</v>
      </c>
      <c r="BJ925" s="14">
        <f t="shared" si="1337"/>
        <v>0.5480002556287239</v>
      </c>
      <c r="BK925" s="14">
        <f t="shared" si="1338"/>
        <v>0.29270918649300254</v>
      </c>
      <c r="BL925" s="14">
        <f t="shared" si="1339"/>
        <v>0.15497426580530865</v>
      </c>
      <c r="BM925" s="14">
        <f t="shared" si="1340"/>
        <v>0.28277885386562313</v>
      </c>
      <c r="BN925" s="14">
        <f t="shared" si="1341"/>
        <v>0.7168234608796149</v>
      </c>
    </row>
    <row r="926" spans="1:66" s="10" customFormat="1" x14ac:dyDescent="0.25">
      <c r="A926" t="s">
        <v>290</v>
      </c>
      <c r="B926" t="s">
        <v>315</v>
      </c>
      <c r="C926" t="s">
        <v>304</v>
      </c>
      <c r="D926" s="7" t="s">
        <v>366</v>
      </c>
      <c r="E926" s="10">
        <f>VLOOKUP(A926,home!$A$2:$E$405,3,FALSE)</f>
        <v>1.5758000000000001</v>
      </c>
      <c r="F926" s="10">
        <f>VLOOKUP(B926,home!$B$2:$E$405,3,FALSE)</f>
        <v>1.0961000000000001</v>
      </c>
      <c r="G926" s="10">
        <f>VLOOKUP(C926,away!$B$2:$E$405,4,FALSE)</f>
        <v>1.0788</v>
      </c>
      <c r="H926" s="10">
        <f>VLOOKUP(A926,away!$A$2:$E$405,3,FALSE)</f>
        <v>1.1246</v>
      </c>
      <c r="I926" s="10">
        <f>VLOOKUP(C926,away!$B$2:$E$405,3,FALSE)</f>
        <v>1.0669999999999999</v>
      </c>
      <c r="J926" s="10">
        <f>VLOOKUP(B926,home!$B$2:$E$405,4,FALSE)</f>
        <v>0.97</v>
      </c>
      <c r="K926" s="12">
        <f t="shared" si="1286"/>
        <v>1.8633404491440002</v>
      </c>
      <c r="L926" s="12">
        <f t="shared" si="1287"/>
        <v>1.1639497539999999</v>
      </c>
      <c r="M926" s="13">
        <f t="shared" si="1288"/>
        <v>4.8446741241538319E-2</v>
      </c>
      <c r="N926" s="13">
        <f t="shared" si="1289"/>
        <v>9.027277258457117E-2</v>
      </c>
      <c r="O926" s="13">
        <f t="shared" si="1290"/>
        <v>5.638957255019017E-2</v>
      </c>
      <c r="P926" s="13">
        <f t="shared" si="1291"/>
        <v>0.10507297144270954</v>
      </c>
      <c r="Q926" s="13">
        <f t="shared" si="1292"/>
        <v>8.4104454306604542E-2</v>
      </c>
      <c r="R926" s="13">
        <f t="shared" si="1293"/>
        <v>3.2817314548979515E-2</v>
      </c>
      <c r="S926" s="13">
        <f t="shared" si="1294"/>
        <v>5.6971475505221726E-2</v>
      </c>
      <c r="T926" s="13">
        <f t="shared" si="1295"/>
        <v>9.7893358900476568E-2</v>
      </c>
      <c r="U926" s="13">
        <f t="shared" si="1296"/>
        <v>6.1149829631395411E-2</v>
      </c>
      <c r="V926" s="13">
        <f t="shared" si="1297"/>
        <v>1.3729078950989591E-2</v>
      </c>
      <c r="W926" s="13">
        <f t="shared" si="1298"/>
        <v>5.2238410554226511E-2</v>
      </c>
      <c r="X926" s="13">
        <f t="shared" si="1299"/>
        <v>6.0802885113942939E-2</v>
      </c>
      <c r="Y926" s="13">
        <f t="shared" si="1300"/>
        <v>3.5385751585432085E-2</v>
      </c>
      <c r="Z926" s="13">
        <f t="shared" si="1301"/>
        <v>1.2732568398741772E-2</v>
      </c>
      <c r="AA926" s="13">
        <f t="shared" si="1302"/>
        <v>2.3725109718868195E-2</v>
      </c>
      <c r="AB926" s="13">
        <f t="shared" si="1303"/>
        <v>2.2103978299773279E-2</v>
      </c>
      <c r="AC926" s="13">
        <f t="shared" si="1304"/>
        <v>1.8610063901924327E-3</v>
      </c>
      <c r="AD926" s="13">
        <f t="shared" si="1305"/>
        <v>2.4334485846170269E-2</v>
      </c>
      <c r="AE926" s="13">
        <f t="shared" si="1306"/>
        <v>2.8324118814366361E-2</v>
      </c>
      <c r="AF926" s="13">
        <f t="shared" si="1307"/>
        <v>1.6483925563124256E-2</v>
      </c>
      <c r="AG926" s="13">
        <f t="shared" si="1308"/>
        <v>6.3954870347175943E-3</v>
      </c>
      <c r="AH926" s="13">
        <f t="shared" si="1309"/>
        <v>3.7050174638759139E-3</v>
      </c>
      <c r="AI926" s="13">
        <f t="shared" si="1310"/>
        <v>6.9037089052249095E-3</v>
      </c>
      <c r="AJ926" s="13">
        <f t="shared" si="1311"/>
        <v>6.4319800261106105E-3</v>
      </c>
      <c r="AK926" s="13">
        <f t="shared" si="1312"/>
        <v>3.994989516912727E-3</v>
      </c>
      <c r="AL926" s="13">
        <f t="shared" si="1313"/>
        <v>1.6144860626764469E-4</v>
      </c>
      <c r="AM926" s="13">
        <f t="shared" si="1314"/>
        <v>9.0686863572582536E-3</v>
      </c>
      <c r="AN926" s="13">
        <f t="shared" si="1315"/>
        <v>1.0555495254633899E-2</v>
      </c>
      <c r="AO926" s="13">
        <f t="shared" si="1316"/>
        <v>6.1430330524896489E-3</v>
      </c>
      <c r="AP926" s="13">
        <f t="shared" si="1317"/>
        <v>2.3833939367530646E-3</v>
      </c>
      <c r="AQ926" s="13">
        <f t="shared" si="1318"/>
        <v>6.9353769659220507E-4</v>
      </c>
      <c r="AR926" s="13">
        <f t="shared" si="1319"/>
        <v>8.6249083312881435E-4</v>
      </c>
      <c r="AS926" s="13">
        <f t="shared" si="1320"/>
        <v>1.6071140563848278E-3</v>
      </c>
      <c r="AT926" s="13">
        <f t="shared" si="1321"/>
        <v>1.4973003138248711E-3</v>
      </c>
      <c r="AU926" s="13">
        <f t="shared" si="1322"/>
        <v>9.2999341308862911E-4</v>
      </c>
      <c r="AV926" s="13">
        <f t="shared" si="1323"/>
        <v>4.3322358601138183E-4</v>
      </c>
      <c r="AW926" s="13">
        <f t="shared" si="1324"/>
        <v>9.7265370183916233E-6</v>
      </c>
      <c r="AX926" s="13">
        <f t="shared" si="1325"/>
        <v>2.8163416850132748E-3</v>
      </c>
      <c r="AY926" s="13">
        <f t="shared" si="1326"/>
        <v>3.2780802114511457E-3</v>
      </c>
      <c r="AZ926" s="13">
        <f t="shared" si="1327"/>
        <v>1.9077603278554152E-3</v>
      </c>
      <c r="BA926" s="13">
        <f t="shared" si="1328"/>
        <v>7.4017905476608976E-4</v>
      </c>
      <c r="BB926" s="13">
        <f t="shared" si="1329"/>
        <v>2.1538280717773564E-4</v>
      </c>
      <c r="BC926" s="13">
        <f t="shared" si="1330"/>
        <v>5.0138953086070942E-5</v>
      </c>
      <c r="BD926" s="13">
        <f t="shared" si="1331"/>
        <v>1.673159988412562E-4</v>
      </c>
      <c r="BE926" s="13">
        <f t="shared" si="1332"/>
        <v>3.1176666842984332E-4</v>
      </c>
      <c r="BF926" s="13">
        <f t="shared" si="1333"/>
        <v>2.9046372199009653E-4</v>
      </c>
      <c r="BG926" s="13">
        <f t="shared" si="1334"/>
        <v>1.8041093406435482E-4</v>
      </c>
      <c r="BH926" s="13">
        <f t="shared" si="1335"/>
        <v>8.4041747727490849E-5</v>
      </c>
      <c r="BI926" s="13">
        <f t="shared" si="1336"/>
        <v>3.1319677591477945E-5</v>
      </c>
      <c r="BJ926" s="14">
        <f t="shared" si="1337"/>
        <v>0.53408767964070913</v>
      </c>
      <c r="BK926" s="14">
        <f t="shared" si="1338"/>
        <v>0.22952080234837041</v>
      </c>
      <c r="BL926" s="14">
        <f t="shared" si="1339"/>
        <v>0.22361694161241383</v>
      </c>
      <c r="BM926" s="14">
        <f t="shared" si="1340"/>
        <v>0.57958581165120893</v>
      </c>
      <c r="BN926" s="14">
        <f t="shared" si="1341"/>
        <v>0.41710382667459323</v>
      </c>
    </row>
    <row r="927" spans="1:66" x14ac:dyDescent="0.25">
      <c r="A927" t="s">
        <v>290</v>
      </c>
      <c r="B927" t="s">
        <v>292</v>
      </c>
      <c r="C927" t="s">
        <v>302</v>
      </c>
      <c r="D927" s="7" t="s">
        <v>366</v>
      </c>
      <c r="E927" s="10">
        <f>VLOOKUP(A927,home!$A$2:$E$405,3,FALSE)</f>
        <v>1.5758000000000001</v>
      </c>
      <c r="F927" s="10">
        <f>VLOOKUP(B927,home!$B$2:$E$405,3,FALSE)</f>
        <v>0.88839999999999997</v>
      </c>
      <c r="G927" s="10">
        <f>VLOOKUP(C927,away!$B$2:$E$405,4,FALSE)</f>
        <v>0.88839999999999997</v>
      </c>
      <c r="H927" s="10">
        <f>VLOOKUP(A927,away!$A$2:$E$405,3,FALSE)</f>
        <v>1.1246</v>
      </c>
      <c r="I927" s="10">
        <f>VLOOKUP(C927,away!$B$2:$E$405,3,FALSE)</f>
        <v>0.80030000000000001</v>
      </c>
      <c r="J927" s="10">
        <f>VLOOKUP(B927,home!$B$2:$E$405,4,FALSE)</f>
        <v>1.3338000000000001</v>
      </c>
      <c r="K927" s="12">
        <f t="shared" si="1286"/>
        <v>1.243707335648</v>
      </c>
      <c r="L927" s="12">
        <f t="shared" si="1287"/>
        <v>1.2004431814440002</v>
      </c>
      <c r="M927" s="13">
        <f t="shared" si="1288"/>
        <v>8.6799838571578775E-2</v>
      </c>
      <c r="N927" s="13">
        <f t="shared" si="1289"/>
        <v>0.10795359596453473</v>
      </c>
      <c r="O927" s="13">
        <f t="shared" si="1290"/>
        <v>0.10419827436369167</v>
      </c>
      <c r="P927" s="13">
        <f t="shared" si="1291"/>
        <v>0.12959215818798625</v>
      </c>
      <c r="Q927" s="13">
        <f t="shared" si="1292"/>
        <v>6.7131339605336099E-2</v>
      </c>
      <c r="R927" s="13">
        <f t="shared" si="1293"/>
        <v>6.2542053989062429E-2</v>
      </c>
      <c r="S927" s="13">
        <f t="shared" si="1294"/>
        <v>4.837027274529699E-2</v>
      </c>
      <c r="T927" s="13">
        <f t="shared" si="1295"/>
        <v>8.0587358890427285E-2</v>
      </c>
      <c r="U927" s="13">
        <f t="shared" si="1296"/>
        <v>7.7784011332690195E-2</v>
      </c>
      <c r="V927" s="13">
        <f t="shared" si="1297"/>
        <v>8.024090751473735E-3</v>
      </c>
      <c r="W927" s="13">
        <f t="shared" si="1298"/>
        <v>2.783057983967787E-2</v>
      </c>
      <c r="X927" s="13">
        <f t="shared" si="1299"/>
        <v>3.3409029804174158E-2</v>
      </c>
      <c r="Y927" s="13">
        <f t="shared" si="1300"/>
        <v>2.0052821013540129E-2</v>
      </c>
      <c r="Z927" s="13">
        <f t="shared" si="1301"/>
        <v>2.502606075489083E-2</v>
      </c>
      <c r="AA927" s="13">
        <f t="shared" si="1302"/>
        <v>3.1125095343230248E-2</v>
      </c>
      <c r="AB927" s="13">
        <f t="shared" si="1303"/>
        <v>1.9355254700559436E-2</v>
      </c>
      <c r="AC927" s="13">
        <f t="shared" si="1304"/>
        <v>7.4874796362829003E-4</v>
      </c>
      <c r="AD927" s="13">
        <f t="shared" si="1305"/>
        <v>8.6532740754861788E-3</v>
      </c>
      <c r="AE927" s="13">
        <f t="shared" si="1306"/>
        <v>1.038776386108352E-2</v>
      </c>
      <c r="AF927" s="13">
        <f t="shared" si="1307"/>
        <v>6.2349601487440573E-3</v>
      </c>
      <c r="AG927" s="13">
        <f t="shared" si="1308"/>
        <v>2.4949051323782897E-3</v>
      </c>
      <c r="AH927" s="13">
        <f t="shared" si="1309"/>
        <v>7.510590997903E-3</v>
      </c>
      <c r="AI927" s="13">
        <f t="shared" si="1310"/>
        <v>9.3409771191437924E-3</v>
      </c>
      <c r="AJ927" s="13">
        <f t="shared" si="1311"/>
        <v>5.8087208825996295E-3</v>
      </c>
      <c r="AK927" s="13">
        <f t="shared" si="1312"/>
        <v>2.408116257473628E-3</v>
      </c>
      <c r="AL927" s="13">
        <f t="shared" si="1313"/>
        <v>4.4715228112058425E-5</v>
      </c>
      <c r="AM927" s="13">
        <f t="shared" si="1314"/>
        <v>2.1524280890109632E-3</v>
      </c>
      <c r="AN927" s="13">
        <f t="shared" si="1315"/>
        <v>2.5838676230017506E-3</v>
      </c>
      <c r="AO927" s="13">
        <f t="shared" si="1316"/>
        <v>1.5508931348931843E-3</v>
      </c>
      <c r="AP927" s="13">
        <f t="shared" si="1317"/>
        <v>6.2058636297694409E-4</v>
      </c>
      <c r="AQ927" s="13">
        <f t="shared" si="1318"/>
        <v>1.8624466698320105E-4</v>
      </c>
      <c r="AR927" s="13">
        <f t="shared" si="1319"/>
        <v>1.8032075504094685E-3</v>
      </c>
      <c r="AS927" s="13">
        <f t="shared" si="1320"/>
        <v>2.2426624581401164E-3</v>
      </c>
      <c r="AT927" s="13">
        <f t="shared" si="1321"/>
        <v>1.3946078752856196E-3</v>
      </c>
      <c r="AU927" s="13">
        <f t="shared" si="1322"/>
        <v>5.7816134828173212E-4</v>
      </c>
      <c r="AV927" s="13">
        <f t="shared" si="1323"/>
        <v>1.7976587751153216E-4</v>
      </c>
      <c r="AW927" s="13">
        <f t="shared" si="1324"/>
        <v>1.8544398655416533E-6</v>
      </c>
      <c r="AX927" s="13">
        <f t="shared" si="1325"/>
        <v>4.4616510062629055E-4</v>
      </c>
      <c r="AY927" s="13">
        <f t="shared" si="1326"/>
        <v>5.3559585284510675E-4</v>
      </c>
      <c r="AZ927" s="13">
        <f t="shared" si="1327"/>
        <v>3.2147619477879635E-4</v>
      </c>
      <c r="BA927" s="13">
        <f t="shared" si="1328"/>
        <v>1.2863796867292306E-4</v>
      </c>
      <c r="BB927" s="13">
        <f t="shared" si="1329"/>
        <v>3.8605643092054368E-5</v>
      </c>
      <c r="BC927" s="13">
        <f t="shared" si="1330"/>
        <v>9.2687762030234631E-6</v>
      </c>
      <c r="BD927" s="13">
        <f t="shared" si="1331"/>
        <v>3.6077470143623056E-4</v>
      </c>
      <c r="BE927" s="13">
        <f t="shared" si="1332"/>
        <v>4.4869814269245695E-4</v>
      </c>
      <c r="BF927" s="13">
        <f t="shared" si="1333"/>
        <v>2.7902458577912091E-4</v>
      </c>
      <c r="BG927" s="13">
        <f t="shared" si="1334"/>
        <v>1.1567497471987911E-4</v>
      </c>
      <c r="BH927" s="13">
        <f t="shared" si="1335"/>
        <v>3.5966453652502663E-5</v>
      </c>
      <c r="BI927" s="13">
        <f t="shared" si="1336"/>
        <v>8.9463484489722623E-6</v>
      </c>
      <c r="BJ927" s="14">
        <f t="shared" si="1337"/>
        <v>0.37330939774846644</v>
      </c>
      <c r="BK927" s="14">
        <f t="shared" si="1338"/>
        <v>0.27411541930092126</v>
      </c>
      <c r="BL927" s="14">
        <f t="shared" si="1339"/>
        <v>0.32752058530271166</v>
      </c>
      <c r="BM927" s="14">
        <f t="shared" si="1340"/>
        <v>0.44122046101182066</v>
      </c>
      <c r="BN927" s="14">
        <f t="shared" si="1341"/>
        <v>0.55821726068218991</v>
      </c>
    </row>
    <row r="928" spans="1:66" x14ac:dyDescent="0.25">
      <c r="A928" t="s">
        <v>290</v>
      </c>
      <c r="B928" t="s">
        <v>311</v>
      </c>
      <c r="C928" t="s">
        <v>295</v>
      </c>
      <c r="D928" s="7" t="s">
        <v>366</v>
      </c>
      <c r="E928" s="10">
        <f>VLOOKUP(A928,home!$A$2:$E$405,3,FALSE)</f>
        <v>1.5758000000000001</v>
      </c>
      <c r="F928" s="10">
        <f>VLOOKUP(B928,home!$B$2:$E$405,3,FALSE)</f>
        <v>1.0788</v>
      </c>
      <c r="G928" s="10">
        <f>VLOOKUP(C928,away!$B$2:$E$405,4,FALSE)</f>
        <v>0.63460000000000005</v>
      </c>
      <c r="H928" s="10">
        <f>VLOOKUP(A928,away!$A$2:$E$405,3,FALSE)</f>
        <v>1.1246</v>
      </c>
      <c r="I928" s="10">
        <f>VLOOKUP(C928,away!$B$2:$E$405,3,FALSE)</f>
        <v>1.0508999999999999</v>
      </c>
      <c r="J928" s="10">
        <f>VLOOKUP(B928,home!$B$2:$E$405,4,FALSE)</f>
        <v>1.3338000000000001</v>
      </c>
      <c r="K928" s="12">
        <f t="shared" si="1286"/>
        <v>1.0788028911840002</v>
      </c>
      <c r="L928" s="12">
        <f t="shared" si="1287"/>
        <v>1.576341046332</v>
      </c>
      <c r="M928" s="13">
        <f t="shared" si="1288"/>
        <v>7.0288720753204317E-2</v>
      </c>
      <c r="N928" s="13">
        <f t="shared" si="1289"/>
        <v>7.5827675166181649E-2</v>
      </c>
      <c r="O928" s="13">
        <f t="shared" si="1290"/>
        <v>0.11079899561744386</v>
      </c>
      <c r="P928" s="13">
        <f t="shared" si="1291"/>
        <v>0.11953027681238179</v>
      </c>
      <c r="Q928" s="13">
        <f t="shared" si="1292"/>
        <v>4.0901557600518987E-2</v>
      </c>
      <c r="R928" s="13">
        <f t="shared" si="1293"/>
        <v>8.7328502342068084E-2</v>
      </c>
      <c r="S928" s="13">
        <f t="shared" si="1294"/>
        <v>5.0817140082156362E-2</v>
      </c>
      <c r="T928" s="13">
        <f t="shared" si="1295"/>
        <v>6.4474804104610678E-2</v>
      </c>
      <c r="U928" s="13">
        <f t="shared" si="1296"/>
        <v>9.4210240809391763E-2</v>
      </c>
      <c r="V928" s="13">
        <f t="shared" si="1297"/>
        <v>9.6019622995989137E-3</v>
      </c>
      <c r="W928" s="13">
        <f t="shared" si="1298"/>
        <v>1.4708239531122935E-2</v>
      </c>
      <c r="X928" s="13">
        <f t="shared" si="1299"/>
        <v>2.3185201692192015E-2</v>
      </c>
      <c r="Y928" s="13">
        <f t="shared" si="1300"/>
        <v>1.8273892547444208E-2</v>
      </c>
      <c r="Z928" s="13">
        <f t="shared" si="1301"/>
        <v>4.5886500918834033E-2</v>
      </c>
      <c r="AA928" s="13">
        <f t="shared" si="1302"/>
        <v>4.9502489857555433E-2</v>
      </c>
      <c r="AB928" s="13">
        <f t="shared" si="1303"/>
        <v>2.6701714589568722E-2</v>
      </c>
      <c r="AC928" s="13">
        <f t="shared" si="1304"/>
        <v>1.0205453301346274E-3</v>
      </c>
      <c r="AD928" s="13">
        <f t="shared" si="1305"/>
        <v>3.9668228326005554E-3</v>
      </c>
      <c r="AE928" s="13">
        <f t="shared" si="1306"/>
        <v>6.2530656545552281E-3</v>
      </c>
      <c r="AF928" s="13">
        <f t="shared" si="1307"/>
        <v>4.9284820283421408E-3</v>
      </c>
      <c r="AG928" s="13">
        <f t="shared" si="1308"/>
        <v>2.5896561724617689E-3</v>
      </c>
      <c r="AH928" s="13">
        <f t="shared" si="1309"/>
        <v>1.8083193717727288E-2</v>
      </c>
      <c r="AI928" s="13">
        <f t="shared" si="1310"/>
        <v>1.9508201664524549E-2</v>
      </c>
      <c r="AJ928" s="13">
        <f t="shared" si="1311"/>
        <v>1.0522752178744803E-2</v>
      </c>
      <c r="AK928" s="13">
        <f t="shared" si="1312"/>
        <v>3.783991824547544E-3</v>
      </c>
      <c r="AL928" s="13">
        <f t="shared" si="1313"/>
        <v>6.9419994846051873E-5</v>
      </c>
      <c r="AM928" s="13">
        <f t="shared" si="1314"/>
        <v>8.5588398812483726E-4</v>
      </c>
      <c r="AN928" s="13">
        <f t="shared" si="1315"/>
        <v>1.3491650613795111E-3</v>
      </c>
      <c r="AO928" s="13">
        <f t="shared" si="1316"/>
        <v>1.0633721322647778E-3</v>
      </c>
      <c r="AP928" s="13">
        <f t="shared" si="1317"/>
        <v>5.5874571320484981E-4</v>
      </c>
      <c r="AQ928" s="13">
        <f t="shared" si="1318"/>
        <v>2.2019345054671328E-4</v>
      </c>
      <c r="AR928" s="13">
        <f t="shared" si="1319"/>
        <v>5.7010561012052945E-3</v>
      </c>
      <c r="AS928" s="13">
        <f t="shared" si="1320"/>
        <v>6.1503158047824559E-3</v>
      </c>
      <c r="AT928" s="13">
        <f t="shared" si="1321"/>
        <v>3.3174892359469823E-3</v>
      </c>
      <c r="AU928" s="13">
        <f t="shared" si="1322"/>
        <v>1.1929723264038014E-3</v>
      </c>
      <c r="AV928" s="13">
        <f t="shared" si="1323"/>
        <v>3.2174549870673088E-4</v>
      </c>
      <c r="AW928" s="13">
        <f t="shared" si="1324"/>
        <v>3.2792487548123316E-6</v>
      </c>
      <c r="AX928" s="13">
        <f t="shared" si="1325"/>
        <v>1.5388835348452776E-4</v>
      </c>
      <c r="AY928" s="13">
        <f t="shared" si="1326"/>
        <v>2.4258052815010915E-4</v>
      </c>
      <c r="AZ928" s="13">
        <f t="shared" si="1327"/>
        <v>1.9119482178195615E-4</v>
      </c>
      <c r="BA928" s="13">
        <f t="shared" si="1328"/>
        <v>1.0046274847367632E-4</v>
      </c>
      <c r="BB928" s="13">
        <f t="shared" si="1329"/>
        <v>3.9590888511595894E-5</v>
      </c>
      <c r="BC928" s="13">
        <f t="shared" si="1330"/>
        <v>1.2481748524316521E-5</v>
      </c>
      <c r="BD928" s="13">
        <f t="shared" si="1331"/>
        <v>1.4978014566285635E-3</v>
      </c>
      <c r="BE928" s="13">
        <f t="shared" si="1332"/>
        <v>1.615832541830501E-3</v>
      </c>
      <c r="BF928" s="13">
        <f t="shared" si="1333"/>
        <v>8.7158240889796831E-4</v>
      </c>
      <c r="BG928" s="13">
        <f t="shared" si="1334"/>
        <v>3.1342187420808123E-4</v>
      </c>
      <c r="BH928" s="13">
        <f t="shared" si="1335"/>
        <v>8.4530106013996496E-5</v>
      </c>
      <c r="BI928" s="13">
        <f t="shared" si="1336"/>
        <v>1.82382645519979E-5</v>
      </c>
      <c r="BJ928" s="14">
        <f t="shared" si="1337"/>
        <v>0.25989695676447699</v>
      </c>
      <c r="BK928" s="14">
        <f t="shared" si="1338"/>
        <v>0.25157064580047223</v>
      </c>
      <c r="BL928" s="14">
        <f t="shared" si="1339"/>
        <v>0.4415250682207485</v>
      </c>
      <c r="BM928" s="14">
        <f t="shared" si="1340"/>
        <v>0.49396414213333778</v>
      </c>
      <c r="BN928" s="14">
        <f t="shared" si="1341"/>
        <v>0.50467572829179874</v>
      </c>
    </row>
    <row r="929" spans="1:66" x14ac:dyDescent="0.25">
      <c r="A929" t="s">
        <v>290</v>
      </c>
      <c r="B929" t="s">
        <v>303</v>
      </c>
      <c r="C929" t="s">
        <v>300</v>
      </c>
      <c r="D929" s="7" t="s">
        <v>366</v>
      </c>
      <c r="E929" s="10">
        <f>VLOOKUP(A929,home!$A$2:$E$405,3,FALSE)</f>
        <v>1.5758000000000001</v>
      </c>
      <c r="F929" s="10">
        <f>VLOOKUP(B929,home!$B$2:$E$405,3,FALSE)</f>
        <v>1.0577000000000001</v>
      </c>
      <c r="G929" s="10">
        <f>VLOOKUP(C929,away!$B$2:$E$405,4,FALSE)</f>
        <v>1.1105</v>
      </c>
      <c r="H929" s="10">
        <f>VLOOKUP(A929,away!$A$2:$E$405,3,FALSE)</f>
        <v>1.1246</v>
      </c>
      <c r="I929" s="10">
        <f>VLOOKUP(C929,away!$B$2:$E$405,3,FALSE)</f>
        <v>0.81510000000000005</v>
      </c>
      <c r="J929" s="10">
        <f>VLOOKUP(B929,home!$B$2:$E$405,4,FALSE)</f>
        <v>1.0374000000000001</v>
      </c>
      <c r="K929" s="12">
        <f t="shared" si="1286"/>
        <v>1.8508966244300002</v>
      </c>
      <c r="L929" s="12">
        <f t="shared" si="1287"/>
        <v>0.95094459860400016</v>
      </c>
      <c r="M929" s="13">
        <f t="shared" si="1288"/>
        <v>6.0698200750145849E-2</v>
      </c>
      <c r="N929" s="13">
        <f t="shared" si="1289"/>
        <v>0.11234609487741945</v>
      </c>
      <c r="O929" s="13">
        <f t="shared" si="1290"/>
        <v>5.7720626148332461E-2</v>
      </c>
      <c r="P929" s="13">
        <f t="shared" si="1291"/>
        <v>0.10683491209793455</v>
      </c>
      <c r="Q929" s="13">
        <f t="shared" si="1292"/>
        <v>0.10397050388825411</v>
      </c>
      <c r="R929" s="13">
        <f t="shared" si="1293"/>
        <v>2.744455883189878E-2</v>
      </c>
      <c r="S929" s="13">
        <f t="shared" si="1294"/>
        <v>4.7010036137463178E-2</v>
      </c>
      <c r="T929" s="13">
        <f t="shared" si="1295"/>
        <v>9.8870189086671445E-2</v>
      </c>
      <c r="U929" s="13">
        <f t="shared" si="1296"/>
        <v>5.0797041300931996E-2</v>
      </c>
      <c r="V929" s="13">
        <f t="shared" si="1297"/>
        <v>9.1935968381228975E-3</v>
      </c>
      <c r="W929" s="13">
        <f t="shared" si="1298"/>
        <v>6.4146218229018601E-2</v>
      </c>
      <c r="X929" s="13">
        <f t="shared" si="1299"/>
        <v>6.0999499745758697E-2</v>
      </c>
      <c r="Y929" s="13">
        <f t="shared" si="1300"/>
        <v>2.9003572400387652E-2</v>
      </c>
      <c r="Z929" s="13">
        <f t="shared" si="1301"/>
        <v>8.699418327421285E-3</v>
      </c>
      <c r="AA929" s="13">
        <f t="shared" si="1302"/>
        <v>1.6101724016728533E-2</v>
      </c>
      <c r="AB929" s="13">
        <f t="shared" si="1303"/>
        <v>1.4901313315033155E-2</v>
      </c>
      <c r="AC929" s="13">
        <f t="shared" si="1304"/>
        <v>1.0113531969709458E-3</v>
      </c>
      <c r="AD929" s="13">
        <f t="shared" si="1305"/>
        <v>2.9682004697510152E-2</v>
      </c>
      <c r="AE929" s="13">
        <f t="shared" si="1306"/>
        <v>2.8225942042835839E-2</v>
      </c>
      <c r="AF929" s="13">
        <f t="shared" si="1307"/>
        <v>1.3420653563072147E-2</v>
      </c>
      <c r="AG929" s="13">
        <f t="shared" si="1308"/>
        <v>4.2540993385129962E-3</v>
      </c>
      <c r="AH929" s="13">
        <f t="shared" si="1309"/>
        <v>2.0681662173644786E-3</v>
      </c>
      <c r="AI929" s="13">
        <f t="shared" si="1310"/>
        <v>3.8279618704800756E-3</v>
      </c>
      <c r="AJ929" s="13">
        <f t="shared" si="1311"/>
        <v>3.5425808522591617E-3</v>
      </c>
      <c r="AK929" s="13">
        <f t="shared" si="1312"/>
        <v>2.1856503137389458E-3</v>
      </c>
      <c r="AL929" s="13">
        <f t="shared" si="1313"/>
        <v>7.1203316449604303E-5</v>
      </c>
      <c r="AM929" s="13">
        <f t="shared" si="1314"/>
        <v>1.0987664460187388E-2</v>
      </c>
      <c r="AN929" s="13">
        <f t="shared" si="1315"/>
        <v>1.0448660169688333E-2</v>
      </c>
      <c r="AO929" s="13">
        <f t="shared" si="1316"/>
        <v>4.9680484755069377E-3</v>
      </c>
      <c r="AP929" s="13">
        <f t="shared" si="1317"/>
        <v>1.57477962112872E-3</v>
      </c>
      <c r="AQ929" s="13">
        <f t="shared" si="1318"/>
        <v>3.7438204367600247E-4</v>
      </c>
      <c r="AR929" s="13">
        <f t="shared" si="1319"/>
        <v>3.9334229868360365E-4</v>
      </c>
      <c r="AS929" s="13">
        <f t="shared" si="1320"/>
        <v>7.2803593287901886E-4</v>
      </c>
      <c r="AT929" s="13">
        <f t="shared" si="1321"/>
        <v>6.7375962531476125E-4</v>
      </c>
      <c r="AU929" s="13">
        <f t="shared" si="1322"/>
        <v>4.1568647205743792E-4</v>
      </c>
      <c r="AV929" s="13">
        <f t="shared" si="1323"/>
        <v>1.9234817198808172E-4</v>
      </c>
      <c r="AW929" s="13">
        <f t="shared" si="1324"/>
        <v>3.481249105301539E-6</v>
      </c>
      <c r="AX929" s="13">
        <f t="shared" si="1325"/>
        <v>3.3895051766217247E-3</v>
      </c>
      <c r="AY929" s="13">
        <f t="shared" si="1326"/>
        <v>3.2232316396487264E-3</v>
      </c>
      <c r="AZ929" s="13">
        <f t="shared" si="1327"/>
        <v>1.5325573588867356E-3</v>
      </c>
      <c r="BA929" s="13">
        <f t="shared" si="1328"/>
        <v>4.8579238082805114E-4</v>
      </c>
      <c r="BB929" s="13">
        <f t="shared" si="1329"/>
        <v>1.1549041014785316E-4</v>
      </c>
      <c r="BC929" s="13">
        <f t="shared" si="1330"/>
        <v>2.1964996344132318E-5</v>
      </c>
      <c r="BD929" s="13">
        <f t="shared" si="1331"/>
        <v>6.234112238927568E-5</v>
      </c>
      <c r="BE929" s="13">
        <f t="shared" si="1332"/>
        <v>1.1538697299348786E-4</v>
      </c>
      <c r="BF929" s="13">
        <f t="shared" si="1333"/>
        <v>1.0678467940842116E-4</v>
      </c>
      <c r="BG929" s="13">
        <f t="shared" si="1334"/>
        <v>6.5882467552628846E-5</v>
      </c>
      <c r="BH929" s="13">
        <f t="shared" si="1335"/>
        <v>3.048540920056992E-5</v>
      </c>
      <c r="BI929" s="13">
        <f t="shared" si="1336"/>
        <v>1.1285068196740425E-5</v>
      </c>
      <c r="BJ929" s="14">
        <f t="shared" si="1337"/>
        <v>0.58204085460210553</v>
      </c>
      <c r="BK929" s="14">
        <f t="shared" si="1338"/>
        <v>0.22804253397673574</v>
      </c>
      <c r="BL929" s="14">
        <f t="shared" si="1339"/>
        <v>0.1813849610874316</v>
      </c>
      <c r="BM929" s="14">
        <f t="shared" si="1340"/>
        <v>0.52793312100916578</v>
      </c>
      <c r="BN929" s="14">
        <f t="shared" si="1341"/>
        <v>0.46901489659398521</v>
      </c>
    </row>
    <row r="930" spans="1:66" x14ac:dyDescent="0.25">
      <c r="A930" t="s">
        <v>290</v>
      </c>
      <c r="B930" t="s">
        <v>313</v>
      </c>
      <c r="C930" t="s">
        <v>312</v>
      </c>
      <c r="D930" s="7" t="s">
        <v>366</v>
      </c>
      <c r="E930" s="10">
        <f>VLOOKUP(A930,home!$A$2:$E$405,3,FALSE)</f>
        <v>1.5758000000000001</v>
      </c>
      <c r="F930" s="10">
        <f>VLOOKUP(B930,home!$B$2:$E$405,3,FALSE)</f>
        <v>0.75</v>
      </c>
      <c r="G930" s="10">
        <f>VLOOKUP(C930,away!$B$2:$E$405,4,FALSE)</f>
        <v>1.0788</v>
      </c>
      <c r="H930" s="10">
        <f>VLOOKUP(A930,away!$A$2:$E$405,3,FALSE)</f>
        <v>1.1246</v>
      </c>
      <c r="I930" s="10">
        <f>VLOOKUP(C930,away!$B$2:$E$405,3,FALSE)</f>
        <v>1.2448999999999999</v>
      </c>
      <c r="J930" s="10">
        <f>VLOOKUP(B930,home!$B$2:$E$405,4,FALSE)</f>
        <v>1.2125999999999999</v>
      </c>
      <c r="K930" s="12">
        <f t="shared" si="1286"/>
        <v>1.27497978</v>
      </c>
      <c r="L930" s="12">
        <f t="shared" si="1287"/>
        <v>1.6976576312039997</v>
      </c>
      <c r="M930" s="13">
        <f t="shared" si="1288"/>
        <v>5.1168180681004552E-2</v>
      </c>
      <c r="N930" s="13">
        <f t="shared" si="1289"/>
        <v>6.5238395747667419E-2</v>
      </c>
      <c r="O930" s="13">
        <f t="shared" si="1290"/>
        <v>8.6866052407932437E-2</v>
      </c>
      <c r="P930" s="13">
        <f t="shared" si="1291"/>
        <v>0.11075246038853416</v>
      </c>
      <c r="Q930" s="13">
        <f t="shared" si="1292"/>
        <v>4.1588817728956992E-2</v>
      </c>
      <c r="R930" s="13">
        <f t="shared" si="1293"/>
        <v>7.3734408381446556E-2</v>
      </c>
      <c r="S930" s="13">
        <f t="shared" si="1294"/>
        <v>5.9930347917702367E-2</v>
      </c>
      <c r="T930" s="13">
        <f t="shared" si="1295"/>
        <v>7.0603573790316024E-2</v>
      </c>
      <c r="U930" s="13">
        <f t="shared" si="1296"/>
        <v>9.4009879776606881E-2</v>
      </c>
      <c r="V930" s="13">
        <f t="shared" si="1297"/>
        <v>1.4413109856529022E-2</v>
      </c>
      <c r="W930" s="13">
        <f t="shared" si="1298"/>
        <v>1.7674967226175228E-2</v>
      </c>
      <c r="X930" s="13">
        <f t="shared" si="1299"/>
        <v>3.0006042992796966E-2</v>
      </c>
      <c r="Y930" s="13">
        <f t="shared" si="1300"/>
        <v>2.5469993934478543E-2</v>
      </c>
      <c r="Z930" s="13">
        <f t="shared" si="1301"/>
        <v>4.1725260357024951E-2</v>
      </c>
      <c r="AA930" s="13">
        <f t="shared" si="1302"/>
        <v>5.319886327044239E-2</v>
      </c>
      <c r="AB930" s="13">
        <f t="shared" si="1303"/>
        <v>3.3913737494399375E-2</v>
      </c>
      <c r="AC930" s="13">
        <f t="shared" si="1304"/>
        <v>1.9498047385303841E-3</v>
      </c>
      <c r="AD930" s="13">
        <f t="shared" si="1305"/>
        <v>5.6338064563840294E-3</v>
      </c>
      <c r="AE930" s="13">
        <f t="shared" si="1306"/>
        <v>9.5642745234067114E-3</v>
      </c>
      <c r="AF930" s="13">
        <f t="shared" si="1307"/>
        <v>8.1184318157957024E-3</v>
      </c>
      <c r="AG930" s="13">
        <f t="shared" si="1308"/>
        <v>4.5941059084983046E-3</v>
      </c>
      <c r="AH930" s="13">
        <f t="shared" si="1309"/>
        <v>1.7708801664769298E-2</v>
      </c>
      <c r="AI930" s="13">
        <f t="shared" si="1310"/>
        <v>2.2578364050611189E-2</v>
      </c>
      <c r="AJ930" s="13">
        <f t="shared" si="1311"/>
        <v>1.4393478815004088E-2</v>
      </c>
      <c r="AK930" s="13">
        <f t="shared" si="1312"/>
        <v>6.117131484329524E-3</v>
      </c>
      <c r="AL930" s="13">
        <f t="shared" si="1313"/>
        <v>1.6881246837031189E-4</v>
      </c>
      <c r="AM930" s="13">
        <f t="shared" si="1314"/>
        <v>1.4365978632646164E-3</v>
      </c>
      <c r="AN930" s="13">
        <f t="shared" si="1315"/>
        <v>2.4388513255425358E-3</v>
      </c>
      <c r="AO930" s="13">
        <f t="shared" si="1316"/>
        <v>2.0701672820896385E-3</v>
      </c>
      <c r="AP930" s="13">
        <f t="shared" si="1317"/>
        <v>1.1714784281027723E-3</v>
      </c>
      <c r="AQ930" s="13">
        <f t="shared" si="1318"/>
        <v>4.9719232331488477E-4</v>
      </c>
      <c r="AR930" s="13">
        <f t="shared" si="1319"/>
        <v>6.0126964571347316E-3</v>
      </c>
      <c r="AS930" s="13">
        <f t="shared" si="1320"/>
        <v>7.6660664061244188E-3</v>
      </c>
      <c r="AT930" s="13">
        <f t="shared" si="1321"/>
        <v>4.8870398299729534E-3</v>
      </c>
      <c r="AU930" s="13">
        <f t="shared" si="1322"/>
        <v>2.076958989090051E-3</v>
      </c>
      <c r="AV930" s="13">
        <f t="shared" si="1323"/>
        <v>6.6202017874476447E-4</v>
      </c>
      <c r="AW930" s="13">
        <f t="shared" si="1324"/>
        <v>1.0149751904971176E-5</v>
      </c>
      <c r="AX930" s="13">
        <f t="shared" si="1325"/>
        <v>3.0527220460893167E-4</v>
      </c>
      <c r="AY930" s="13">
        <f t="shared" si="1326"/>
        <v>5.1824768774882165E-4</v>
      </c>
      <c r="AZ930" s="13">
        <f t="shared" si="1327"/>
        <v>4.3990357098030742E-4</v>
      </c>
      <c r="BA930" s="13">
        <f t="shared" si="1328"/>
        <v>2.4893521808953633E-4</v>
      </c>
      <c r="BB930" s="13">
        <f t="shared" si="1329"/>
        <v>1.056516931662834E-4</v>
      </c>
      <c r="BC930" s="13">
        <f t="shared" si="1330"/>
        <v>3.5872080630672859E-5</v>
      </c>
      <c r="BD930" s="13">
        <f t="shared" si="1331"/>
        <v>1.7012500040946743E-3</v>
      </c>
      <c r="BE930" s="13">
        <f t="shared" si="1332"/>
        <v>2.1690593559456268E-3</v>
      </c>
      <c r="BF930" s="13">
        <f t="shared" si="1333"/>
        <v>1.382753410225249E-3</v>
      </c>
      <c r="BG930" s="13">
        <f t="shared" si="1334"/>
        <v>5.876608795877459E-4</v>
      </c>
      <c r="BH930" s="13">
        <f t="shared" si="1335"/>
        <v>1.8731393474284784E-4</v>
      </c>
      <c r="BI930" s="13">
        <f t="shared" si="1336"/>
        <v>4.7764295861874041E-5</v>
      </c>
      <c r="BJ930" s="14">
        <f t="shared" si="1337"/>
        <v>0.28776057980201486</v>
      </c>
      <c r="BK930" s="14">
        <f t="shared" si="1338"/>
        <v>0.23890096373841962</v>
      </c>
      <c r="BL930" s="14">
        <f t="shared" si="1339"/>
        <v>0.4299013010870667</v>
      </c>
      <c r="BM930" s="14">
        <f t="shared" si="1340"/>
        <v>0.56843169171314001</v>
      </c>
      <c r="BN930" s="14">
        <f t="shared" si="1341"/>
        <v>0.42934831533554213</v>
      </c>
    </row>
    <row r="931" spans="1:66" x14ac:dyDescent="0.25">
      <c r="A931" t="s">
        <v>344</v>
      </c>
      <c r="B931" t="s">
        <v>197</v>
      </c>
      <c r="C931" t="s">
        <v>201</v>
      </c>
      <c r="D931" s="7" t="s">
        <v>367</v>
      </c>
      <c r="E931" s="10">
        <f>VLOOKUP(A931,home!$A$2:$E$405,3,FALSE)</f>
        <v>1.3976999999999999</v>
      </c>
      <c r="F931" s="10">
        <f>VLOOKUP(B931,home!$B$2:$E$405,3,FALSE)</f>
        <v>0.79959999999999998</v>
      </c>
      <c r="G931" s="10">
        <f>VLOOKUP(C931,away!$B$2:$E$405,4,FALSE)</f>
        <v>1.2625999999999999</v>
      </c>
      <c r="H931" s="10">
        <f>VLOOKUP(A931,away!$A$2:$E$405,3,FALSE)</f>
        <v>1.0585</v>
      </c>
      <c r="I931" s="10">
        <f>VLOOKUP(C931,away!$B$2:$E$405,3,FALSE)</f>
        <v>0.61129999999999995</v>
      </c>
      <c r="J931" s="10">
        <f>VLOOKUP(B931,home!$B$2:$E$405,4,FALSE)</f>
        <v>1.8339000000000001</v>
      </c>
      <c r="K931" s="12">
        <f t="shared" si="1286"/>
        <v>1.4110829215919998</v>
      </c>
      <c r="L931" s="12">
        <f t="shared" si="1287"/>
        <v>1.1866452595949999</v>
      </c>
      <c r="M931" s="13">
        <f t="shared" si="1288"/>
        <v>7.4442506140795409E-2</v>
      </c>
      <c r="N931" s="13">
        <f t="shared" si="1289"/>
        <v>0.10504454905578396</v>
      </c>
      <c r="O931" s="13">
        <f t="shared" si="1290"/>
        <v>8.8336847024346535E-2</v>
      </c>
      <c r="P931" s="13">
        <f t="shared" si="1291"/>
        <v>0.12465061618334045</v>
      </c>
      <c r="Q931" s="13">
        <f t="shared" si="1292"/>
        <v>7.4113284589474901E-2</v>
      </c>
      <c r="R931" s="13">
        <f t="shared" si="1293"/>
        <v>5.2412250384504762E-2</v>
      </c>
      <c r="S931" s="13">
        <f t="shared" si="1294"/>
        <v>5.2180457511396085E-2</v>
      </c>
      <c r="T931" s="13">
        <f t="shared" si="1295"/>
        <v>8.7946177831115538E-2</v>
      </c>
      <c r="U931" s="13">
        <f t="shared" si="1296"/>
        <v>7.3958031399778384E-2</v>
      </c>
      <c r="V931" s="13">
        <f t="shared" si="1297"/>
        <v>9.7082022962978586E-3</v>
      </c>
      <c r="W931" s="13">
        <f t="shared" si="1298"/>
        <v>3.4859996715765201E-2</v>
      </c>
      <c r="X931" s="13">
        <f t="shared" si="1299"/>
        <v>4.136644985226004E-2</v>
      </c>
      <c r="Y931" s="13">
        <f t="shared" si="1300"/>
        <v>2.454365081172934E-2</v>
      </c>
      <c r="Z931" s="13">
        <f t="shared" si="1301"/>
        <v>2.0731582821159587E-2</v>
      </c>
      <c r="AA931" s="13">
        <f t="shared" si="1302"/>
        <v>2.9253982456508381E-2</v>
      </c>
      <c r="AB931" s="13">
        <f t="shared" si="1303"/>
        <v>2.0639897516465479E-2</v>
      </c>
      <c r="AC931" s="13">
        <f t="shared" si="1304"/>
        <v>1.0159966571864259E-3</v>
      </c>
      <c r="AD931" s="13">
        <f t="shared" si="1305"/>
        <v>1.2297586503092369E-2</v>
      </c>
      <c r="AE931" s="13">
        <f t="shared" si="1306"/>
        <v>1.4592872728354011E-2</v>
      </c>
      <c r="AF931" s="13">
        <f t="shared" si="1307"/>
        <v>8.6582816234872222E-3</v>
      </c>
      <c r="AG931" s="13">
        <f t="shared" si="1308"/>
        <v>3.4247696149165359E-3</v>
      </c>
      <c r="AH931" s="13">
        <f t="shared" si="1309"/>
        <v>6.1502586196575436E-3</v>
      </c>
      <c r="AI931" s="13">
        <f t="shared" si="1310"/>
        <v>8.678524901572747E-3</v>
      </c>
      <c r="AJ931" s="13">
        <f t="shared" si="1311"/>
        <v>6.1230591366100975E-3</v>
      </c>
      <c r="AK931" s="13">
        <f t="shared" si="1312"/>
        <v>2.8800480585227887E-3</v>
      </c>
      <c r="AL931" s="13">
        <f t="shared" si="1313"/>
        <v>6.8049621606760638E-5</v>
      </c>
      <c r="AM931" s="13">
        <f t="shared" si="1314"/>
        <v>3.4705828582627858E-3</v>
      </c>
      <c r="AN931" s="13">
        <f t="shared" si="1315"/>
        <v>4.1183506967891999E-3</v>
      </c>
      <c r="AO931" s="13">
        <f t="shared" si="1316"/>
        <v>2.443510665847335E-3</v>
      </c>
      <c r="AP931" s="13">
        <f t="shared" si="1317"/>
        <v>9.665267827991869E-4</v>
      </c>
      <c r="AQ931" s="13">
        <f t="shared" si="1318"/>
        <v>2.8673110627006553E-4</v>
      </c>
      <c r="AR931" s="13">
        <f t="shared" si="1319"/>
        <v>1.4596350472599814E-3</v>
      </c>
      <c r="AS931" s="13">
        <f t="shared" si="1320"/>
        <v>2.059666086945691E-3</v>
      </c>
      <c r="AT931" s="13">
        <f t="shared" si="1321"/>
        <v>1.4531798197356441E-3</v>
      </c>
      <c r="AU931" s="13">
        <f t="shared" si="1322"/>
        <v>6.8351907521036967E-4</v>
      </c>
      <c r="AV931" s="13">
        <f t="shared" si="1323"/>
        <v>2.4112552340292755E-4</v>
      </c>
      <c r="AW931" s="13">
        <f t="shared" si="1324"/>
        <v>3.1651672113102427E-6</v>
      </c>
      <c r="AX931" s="13">
        <f t="shared" si="1325"/>
        <v>8.1621336654409357E-4</v>
      </c>
      <c r="AY931" s="13">
        <f t="shared" si="1326"/>
        <v>9.6855572222762456E-4</v>
      </c>
      <c r="AZ931" s="13">
        <f t="shared" si="1327"/>
        <v>5.7466602821751127E-4</v>
      </c>
      <c r="BA931" s="13">
        <f t="shared" si="1328"/>
        <v>2.2730823941153198E-4</v>
      </c>
      <c r="BB931" s="13">
        <f t="shared" si="1329"/>
        <v>6.743356119114499E-5</v>
      </c>
      <c r="BC931" s="13">
        <f t="shared" si="1330"/>
        <v>1.6003943145016301E-5</v>
      </c>
      <c r="BD931" s="13">
        <f t="shared" si="1331"/>
        <v>2.8867816826162968E-4</v>
      </c>
      <c r="BE931" s="13">
        <f t="shared" si="1332"/>
        <v>4.0734883307044724E-4</v>
      </c>
      <c r="BF931" s="13">
        <f t="shared" si="1333"/>
        <v>2.8740149073806933E-4</v>
      </c>
      <c r="BG931" s="13">
        <f t="shared" si="1334"/>
        <v>1.3518244507352368E-4</v>
      </c>
      <c r="BH931" s="13">
        <f t="shared" si="1335"/>
        <v>4.7688409885574458E-5</v>
      </c>
      <c r="BI931" s="13">
        <f t="shared" si="1336"/>
        <v>1.3458460149482644E-5</v>
      </c>
      <c r="BJ931" s="14">
        <f t="shared" si="1337"/>
        <v>0.42080350229668462</v>
      </c>
      <c r="BK931" s="14">
        <f t="shared" si="1338"/>
        <v>0.26303438413285068</v>
      </c>
      <c r="BL931" s="14">
        <f t="shared" si="1339"/>
        <v>0.29550978285770002</v>
      </c>
      <c r="BM931" s="14">
        <f t="shared" si="1340"/>
        <v>0.48011380817513261</v>
      </c>
      <c r="BN931" s="14">
        <f t="shared" si="1341"/>
        <v>0.51900005337824606</v>
      </c>
    </row>
    <row r="932" spans="1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1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1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1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1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1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1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1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1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1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1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1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1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s="10" customFormat="1" x14ac:dyDescent="0.25">
      <c r="D990" s="16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x14ac:dyDescent="0.25">
      <c r="D992" s="11"/>
      <c r="K992" s="3"/>
      <c r="L992" s="3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8"/>
      <c r="BK992" s="8"/>
      <c r="BL992" s="8"/>
      <c r="BM992" s="8"/>
      <c r="BN992" s="8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s="10" customFormat="1" x14ac:dyDescent="0.25">
      <c r="D1058" s="16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x14ac:dyDescent="0.25">
      <c r="D1060" s="11"/>
      <c r="K1060" s="3"/>
      <c r="L1060" s="3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8"/>
      <c r="BK1060" s="8"/>
      <c r="BL1060" s="8"/>
      <c r="BM1060" s="8"/>
      <c r="BN1060" s="8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</sheetData>
  <conditionalFormatting sqref="BJ2:BL111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2021-09-14T17:11:02Z</dcterms:modified>
</cp:coreProperties>
</file>