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156" i="2" l="1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N175" i="2" s="1"/>
  <c r="F175" i="2"/>
  <c r="O175" i="2" s="1"/>
  <c r="G175" i="2"/>
  <c r="H175" i="2"/>
  <c r="I175" i="2"/>
  <c r="J175" i="2"/>
  <c r="K175" i="2"/>
  <c r="L175" i="2"/>
  <c r="M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E95" i="2" l="1"/>
  <c r="F95" i="2"/>
  <c r="O95" i="2" s="1"/>
  <c r="G95" i="2"/>
  <c r="H95" i="2"/>
  <c r="I95" i="2"/>
  <c r="J95" i="2"/>
  <c r="K95" i="2"/>
  <c r="L95" i="2"/>
  <c r="M95" i="2"/>
  <c r="N95" i="2"/>
  <c r="P95" i="2"/>
  <c r="E96" i="2"/>
  <c r="F96" i="2"/>
  <c r="O96" i="2" s="1"/>
  <c r="G96" i="2"/>
  <c r="H96" i="2"/>
  <c r="I96" i="2"/>
  <c r="J96" i="2"/>
  <c r="K96" i="2"/>
  <c r="L96" i="2"/>
  <c r="M96" i="2"/>
  <c r="N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O103" i="2" s="1"/>
  <c r="G103" i="2"/>
  <c r="H103" i="2"/>
  <c r="I103" i="2"/>
  <c r="J103" i="2"/>
  <c r="K103" i="2"/>
  <c r="L103" i="2"/>
  <c r="M103" i="2"/>
  <c r="N103" i="2"/>
  <c r="P103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E105" i="2"/>
  <c r="F105" i="2"/>
  <c r="O105" i="2" s="1"/>
  <c r="G105" i="2"/>
  <c r="H105" i="2"/>
  <c r="I105" i="2"/>
  <c r="J105" i="2"/>
  <c r="K105" i="2"/>
  <c r="L105" i="2"/>
  <c r="M105" i="2"/>
  <c r="N105" i="2"/>
  <c r="P105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E107" i="2"/>
  <c r="F107" i="2"/>
  <c r="O107" i="2" s="1"/>
  <c r="G107" i="2"/>
  <c r="H107" i="2"/>
  <c r="I107" i="2"/>
  <c r="J107" i="2"/>
  <c r="K107" i="2"/>
  <c r="L107" i="2"/>
  <c r="M107" i="2"/>
  <c r="N107" i="2"/>
  <c r="P107" i="2"/>
  <c r="E108" i="2"/>
  <c r="F108" i="2"/>
  <c r="O108" i="2" s="1"/>
  <c r="G108" i="2"/>
  <c r="H108" i="2"/>
  <c r="I108" i="2"/>
  <c r="J108" i="2"/>
  <c r="K108" i="2"/>
  <c r="L108" i="2"/>
  <c r="M108" i="2"/>
  <c r="N108" i="2"/>
  <c r="P108" i="2"/>
  <c r="E109" i="2"/>
  <c r="F109" i="2"/>
  <c r="O109" i="2" s="1"/>
  <c r="G109" i="2"/>
  <c r="H109" i="2"/>
  <c r="I109" i="2"/>
  <c r="J109" i="2"/>
  <c r="K109" i="2"/>
  <c r="L109" i="2"/>
  <c r="M109" i="2"/>
  <c r="N109" i="2"/>
  <c r="P109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E111" i="2"/>
  <c r="F111" i="2"/>
  <c r="O111" i="2" s="1"/>
  <c r="G111" i="2"/>
  <c r="H111" i="2"/>
  <c r="I111" i="2"/>
  <c r="J111" i="2"/>
  <c r="K111" i="2"/>
  <c r="L111" i="2"/>
  <c r="M111" i="2"/>
  <c r="N111" i="2"/>
  <c r="P111" i="2"/>
  <c r="E112" i="2"/>
  <c r="F112" i="2"/>
  <c r="O112" i="2" s="1"/>
  <c r="G112" i="2"/>
  <c r="H112" i="2"/>
  <c r="I112" i="2"/>
  <c r="J112" i="2"/>
  <c r="K112" i="2"/>
  <c r="L112" i="2"/>
  <c r="M112" i="2"/>
  <c r="N112" i="2"/>
  <c r="P112" i="2"/>
  <c r="E113" i="2"/>
  <c r="F113" i="2"/>
  <c r="O113" i="2" s="1"/>
  <c r="G113" i="2"/>
  <c r="H113" i="2"/>
  <c r="I113" i="2"/>
  <c r="J113" i="2"/>
  <c r="K113" i="2"/>
  <c r="L113" i="2"/>
  <c r="M113" i="2"/>
  <c r="N113" i="2"/>
  <c r="P113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O121" i="2" s="1"/>
  <c r="G121" i="2"/>
  <c r="H121" i="2"/>
  <c r="I121" i="2"/>
  <c r="J121" i="2"/>
  <c r="K121" i="2"/>
  <c r="L121" i="2"/>
  <c r="M121" i="2"/>
  <c r="N121" i="2"/>
  <c r="P121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E123" i="2"/>
  <c r="F123" i="2"/>
  <c r="O123" i="2" s="1"/>
  <c r="G123" i="2"/>
  <c r="H123" i="2"/>
  <c r="I123" i="2"/>
  <c r="J123" i="2"/>
  <c r="K123" i="2"/>
  <c r="L123" i="2"/>
  <c r="M123" i="2"/>
  <c r="N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E127" i="2"/>
  <c r="F127" i="2"/>
  <c r="O127" i="2" s="1"/>
  <c r="G127" i="2"/>
  <c r="H127" i="2"/>
  <c r="I127" i="2"/>
  <c r="J127" i="2"/>
  <c r="K127" i="2"/>
  <c r="L127" i="2"/>
  <c r="M127" i="2"/>
  <c r="N127" i="2"/>
  <c r="P127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E129" i="2"/>
  <c r="F129" i="2"/>
  <c r="O129" i="2" s="1"/>
  <c r="G129" i="2"/>
  <c r="H129" i="2"/>
  <c r="I129" i="2"/>
  <c r="J129" i="2"/>
  <c r="K129" i="2"/>
  <c r="L129" i="2"/>
  <c r="M129" i="2"/>
  <c r="N129" i="2"/>
  <c r="P129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O133" i="2" s="1"/>
  <c r="G133" i="2"/>
  <c r="H133" i="2"/>
  <c r="I133" i="2"/>
  <c r="J133" i="2"/>
  <c r="K133" i="2"/>
  <c r="L133" i="2"/>
  <c r="M133" i="2"/>
  <c r="N133" i="2"/>
  <c r="P133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E135" i="2"/>
  <c r="F135" i="2"/>
  <c r="O135" i="2" s="1"/>
  <c r="G135" i="2"/>
  <c r="H135" i="2"/>
  <c r="I135" i="2"/>
  <c r="J135" i="2"/>
  <c r="K135" i="2"/>
  <c r="L135" i="2"/>
  <c r="M135" i="2"/>
  <c r="N135" i="2"/>
  <c r="P135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E137" i="2"/>
  <c r="F137" i="2"/>
  <c r="O137" i="2" s="1"/>
  <c r="G137" i="2"/>
  <c r="H137" i="2"/>
  <c r="I137" i="2"/>
  <c r="J137" i="2"/>
  <c r="K137" i="2"/>
  <c r="L137" i="2"/>
  <c r="M137" i="2"/>
  <c r="N137" i="2"/>
  <c r="P137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E139" i="2"/>
  <c r="F139" i="2"/>
  <c r="O139" i="2" s="1"/>
  <c r="G139" i="2"/>
  <c r="H139" i="2"/>
  <c r="I139" i="2"/>
  <c r="J139" i="2"/>
  <c r="K139" i="2"/>
  <c r="L139" i="2"/>
  <c r="M139" i="2"/>
  <c r="N139" i="2"/>
  <c r="P139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E141" i="2"/>
  <c r="F141" i="2"/>
  <c r="O141" i="2" s="1"/>
  <c r="G141" i="2"/>
  <c r="H141" i="2"/>
  <c r="I141" i="2"/>
  <c r="J141" i="2"/>
  <c r="K141" i="2"/>
  <c r="L141" i="2"/>
  <c r="M141" i="2"/>
  <c r="N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40" i="2" l="1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38" i="2" l="1"/>
  <c r="D39" i="2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H94" i="2" s="1"/>
  <c r="D91" i="5"/>
  <c r="E91" i="5" s="1"/>
  <c r="H90" i="2" s="1"/>
  <c r="D87" i="5"/>
  <c r="E87" i="5" s="1"/>
  <c r="H86" i="2" s="1"/>
  <c r="D83" i="5"/>
  <c r="G83" i="5" s="1"/>
  <c r="J82" i="2" s="1"/>
  <c r="D79" i="5"/>
  <c r="G79" i="5" s="1"/>
  <c r="J78" i="2" s="1"/>
  <c r="D75" i="5"/>
  <c r="G75" i="5" s="1"/>
  <c r="J74" i="2" s="1"/>
  <c r="D67" i="5"/>
  <c r="E67" i="5" s="1"/>
  <c r="H66" i="2" s="1"/>
  <c r="D63" i="5"/>
  <c r="I63" i="5" s="1"/>
  <c r="D59" i="5"/>
  <c r="I59" i="5" s="1"/>
  <c r="D55" i="5"/>
  <c r="E55" i="5" s="1"/>
  <c r="H54" i="2" s="1"/>
  <c r="D51" i="5"/>
  <c r="G51" i="5" s="1"/>
  <c r="J50" i="2" s="1"/>
  <c r="D47" i="5"/>
  <c r="G47" i="5" s="1"/>
  <c r="J46" i="2" s="1"/>
  <c r="D43" i="5"/>
  <c r="G43" i="5" s="1"/>
  <c r="J42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1" i="2" s="1"/>
  <c r="D22" i="5"/>
  <c r="E22" i="5" s="1"/>
  <c r="H23" i="2" s="1"/>
  <c r="D12" i="5"/>
  <c r="G12" i="5" s="1"/>
  <c r="J13" i="2" s="1"/>
  <c r="D6" i="5"/>
  <c r="F6" i="5" s="1"/>
  <c r="I7" i="2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G38" i="5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J92" i="2" s="1"/>
  <c r="G91" i="5"/>
  <c r="J90" i="2" s="1"/>
  <c r="D89" i="5"/>
  <c r="D85" i="5"/>
  <c r="G85" i="5" s="1"/>
  <c r="J84" i="2" s="1"/>
  <c r="D81" i="5"/>
  <c r="E81" i="5" s="1"/>
  <c r="H80" i="2" s="1"/>
  <c r="D77" i="5"/>
  <c r="G77" i="5" s="1"/>
  <c r="J76" i="2" s="1"/>
  <c r="D73" i="5"/>
  <c r="E73" i="5" s="1"/>
  <c r="H72" i="2" s="1"/>
  <c r="D69" i="5"/>
  <c r="G69" i="5" s="1"/>
  <c r="J68" i="2" s="1"/>
  <c r="G67" i="5"/>
  <c r="J66" i="2" s="1"/>
  <c r="I67" i="5"/>
  <c r="D65" i="5"/>
  <c r="G63" i="5"/>
  <c r="J62" i="2" s="1"/>
  <c r="E63" i="5"/>
  <c r="H62" i="2" s="1"/>
  <c r="D61" i="5"/>
  <c r="G61" i="5" s="1"/>
  <c r="J60" i="2" s="1"/>
  <c r="D57" i="5"/>
  <c r="F57" i="5" s="1"/>
  <c r="I56" i="2" s="1"/>
  <c r="I55" i="5"/>
  <c r="D53" i="5"/>
  <c r="G53" i="5" s="1"/>
  <c r="J52" i="2" s="1"/>
  <c r="D49" i="5"/>
  <c r="E49" i="5" s="1"/>
  <c r="H48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1" i="2" s="1"/>
  <c r="E71" i="5"/>
  <c r="H70" i="2" s="1"/>
  <c r="I71" i="5"/>
  <c r="E103" i="5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J15" i="2" s="1"/>
  <c r="G103" i="5"/>
  <c r="G87" i="5"/>
  <c r="J86" i="2" s="1"/>
  <c r="G71" i="5"/>
  <c r="J70" i="2" s="1"/>
  <c r="G55" i="5"/>
  <c r="J54" i="2" s="1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39" i="2" s="1"/>
  <c r="G40" i="5"/>
  <c r="J39" i="2" s="1"/>
  <c r="E47" i="5"/>
  <c r="H46" i="2" s="1"/>
  <c r="I47" i="5"/>
  <c r="F73" i="5"/>
  <c r="I72" i="2" s="1"/>
  <c r="E79" i="5"/>
  <c r="H78" i="2" s="1"/>
  <c r="I79" i="5"/>
  <c r="F89" i="5"/>
  <c r="I88" i="2" s="1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H42" i="2" s="1"/>
  <c r="I51" i="5"/>
  <c r="E51" i="5"/>
  <c r="H50" i="2" s="1"/>
  <c r="I53" i="5"/>
  <c r="I61" i="5"/>
  <c r="I75" i="5"/>
  <c r="E75" i="5"/>
  <c r="H74" i="2" s="1"/>
  <c r="I77" i="5"/>
  <c r="I83" i="5"/>
  <c r="E83" i="5"/>
  <c r="H82" i="2" s="1"/>
  <c r="I85" i="5"/>
  <c r="E101" i="5"/>
  <c r="I101" i="5"/>
  <c r="I107" i="5"/>
  <c r="E107" i="5"/>
  <c r="G19" i="5"/>
  <c r="J20" i="2" s="1"/>
  <c r="Q5" i="4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I94" i="2" s="1"/>
  <c r="D94" i="5"/>
  <c r="I94" i="5" s="1"/>
  <c r="D92" i="5"/>
  <c r="E92" i="5" s="1"/>
  <c r="H91" i="2" s="1"/>
  <c r="D90" i="5"/>
  <c r="I90" i="5" s="1"/>
  <c r="D88" i="5"/>
  <c r="E88" i="5" s="1"/>
  <c r="H87" i="2" s="1"/>
  <c r="F87" i="5"/>
  <c r="I86" i="2" s="1"/>
  <c r="D86" i="5"/>
  <c r="E86" i="5" s="1"/>
  <c r="H85" i="2" s="1"/>
  <c r="F85" i="5"/>
  <c r="I84" i="2" s="1"/>
  <c r="D84" i="5"/>
  <c r="F83" i="5"/>
  <c r="I82" i="2" s="1"/>
  <c r="D82" i="5"/>
  <c r="I82" i="5" s="1"/>
  <c r="D80" i="5"/>
  <c r="E80" i="5" s="1"/>
  <c r="H79" i="2" s="1"/>
  <c r="F79" i="5"/>
  <c r="I78" i="2" s="1"/>
  <c r="D78" i="5"/>
  <c r="I78" i="5" s="1"/>
  <c r="F77" i="5"/>
  <c r="I76" i="2" s="1"/>
  <c r="D76" i="5"/>
  <c r="E76" i="5" s="1"/>
  <c r="H75" i="2" s="1"/>
  <c r="F75" i="5"/>
  <c r="I74" i="2" s="1"/>
  <c r="D74" i="5"/>
  <c r="E74" i="5" s="1"/>
  <c r="H73" i="2" s="1"/>
  <c r="D72" i="5"/>
  <c r="E72" i="5" s="1"/>
  <c r="H71" i="2" s="1"/>
  <c r="F71" i="5"/>
  <c r="I70" i="2" s="1"/>
  <c r="D70" i="5"/>
  <c r="E70" i="5" s="1"/>
  <c r="H69" i="2" s="1"/>
  <c r="F69" i="5"/>
  <c r="I68" i="2" s="1"/>
  <c r="D68" i="5"/>
  <c r="F67" i="5"/>
  <c r="I66" i="2" s="1"/>
  <c r="D66" i="5"/>
  <c r="I66" i="5" s="1"/>
  <c r="D64" i="5"/>
  <c r="E64" i="5" s="1"/>
  <c r="H63" i="2" s="1"/>
  <c r="F63" i="5"/>
  <c r="I62" i="2" s="1"/>
  <c r="D62" i="5"/>
  <c r="I62" i="5" s="1"/>
  <c r="F61" i="5"/>
  <c r="I60" i="2" s="1"/>
  <c r="D60" i="5"/>
  <c r="E60" i="5" s="1"/>
  <c r="H59" i="2" s="1"/>
  <c r="F59" i="5"/>
  <c r="I58" i="2" s="1"/>
  <c r="D58" i="5"/>
  <c r="I58" i="5" s="1"/>
  <c r="D56" i="5"/>
  <c r="E56" i="5" s="1"/>
  <c r="H55" i="2" s="1"/>
  <c r="D54" i="5"/>
  <c r="I54" i="5" s="1"/>
  <c r="D52" i="5"/>
  <c r="E52" i="5" s="1"/>
  <c r="H51" i="2" s="1"/>
  <c r="F51" i="5"/>
  <c r="I50" i="2" s="1"/>
  <c r="D50" i="5"/>
  <c r="I50" i="5" s="1"/>
  <c r="D48" i="5"/>
  <c r="E48" i="5" s="1"/>
  <c r="H47" i="2" s="1"/>
  <c r="F47" i="5"/>
  <c r="I46" i="2" s="1"/>
  <c r="D46" i="5"/>
  <c r="I46" i="5" s="1"/>
  <c r="F45" i="5"/>
  <c r="I44" i="2" s="1"/>
  <c r="D44" i="5"/>
  <c r="E44" i="5" s="1"/>
  <c r="H43" i="2" s="1"/>
  <c r="F43" i="5"/>
  <c r="I42" i="2" s="1"/>
  <c r="I42" i="5"/>
  <c r="E42" i="5"/>
  <c r="H41" i="2" s="1"/>
  <c r="E40" i="5"/>
  <c r="H39" i="2" s="1"/>
  <c r="I38" i="5"/>
  <c r="E38" i="5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160" i="4" l="1"/>
  <c r="S179" i="4"/>
  <c r="S170" i="4"/>
  <c r="F160" i="5"/>
  <c r="T160" i="4"/>
  <c r="I173" i="5"/>
  <c r="F157" i="5"/>
  <c r="T179" i="4"/>
  <c r="T170" i="4"/>
  <c r="E173" i="5"/>
  <c r="F49" i="2"/>
  <c r="O49" i="2" s="1"/>
  <c r="E49" i="2"/>
  <c r="N49" i="2" s="1"/>
  <c r="G49" i="2"/>
  <c r="P49" i="2" s="1"/>
  <c r="F65" i="2"/>
  <c r="O65" i="2" s="1"/>
  <c r="E65" i="2"/>
  <c r="N65" i="2" s="1"/>
  <c r="G65" i="2"/>
  <c r="P65" i="2" s="1"/>
  <c r="F81" i="2"/>
  <c r="O81" i="2" s="1"/>
  <c r="E81" i="2"/>
  <c r="N81" i="2" s="1"/>
  <c r="G81" i="2"/>
  <c r="P81" i="2" s="1"/>
  <c r="E76" i="2"/>
  <c r="N76" i="2" s="1"/>
  <c r="G76" i="2"/>
  <c r="P76" i="2" s="1"/>
  <c r="F76" i="2"/>
  <c r="O76" i="2" s="1"/>
  <c r="E74" i="2"/>
  <c r="N74" i="2" s="1"/>
  <c r="G74" i="2"/>
  <c r="P74" i="2" s="1"/>
  <c r="F74" i="2"/>
  <c r="O74" i="2" s="1"/>
  <c r="E52" i="2"/>
  <c r="N52" i="2" s="1"/>
  <c r="G52" i="2"/>
  <c r="P52" i="2" s="1"/>
  <c r="F52" i="2"/>
  <c r="O52" i="2" s="1"/>
  <c r="E50" i="2"/>
  <c r="N50" i="2" s="1"/>
  <c r="G50" i="2"/>
  <c r="P50" i="2" s="1"/>
  <c r="F50" i="2"/>
  <c r="O50" i="2" s="1"/>
  <c r="E42" i="2"/>
  <c r="N42" i="2" s="1"/>
  <c r="G42" i="2"/>
  <c r="P42" i="2" s="1"/>
  <c r="F42" i="2"/>
  <c r="O42" i="2" s="1"/>
  <c r="E78" i="2"/>
  <c r="N78" i="2" s="1"/>
  <c r="G78" i="2"/>
  <c r="P78" i="2" s="1"/>
  <c r="F78" i="2"/>
  <c r="O78" i="2" s="1"/>
  <c r="E86" i="2"/>
  <c r="N86" i="2" s="1"/>
  <c r="G86" i="2"/>
  <c r="P86" i="2" s="1"/>
  <c r="F86" i="2"/>
  <c r="O86" i="2" s="1"/>
  <c r="E70" i="2"/>
  <c r="N70" i="2" s="1"/>
  <c r="G70" i="2"/>
  <c r="P70" i="2" s="1"/>
  <c r="F70" i="2"/>
  <c r="O70" i="2" s="1"/>
  <c r="E44" i="2"/>
  <c r="N44" i="2" s="1"/>
  <c r="G44" i="2"/>
  <c r="P44" i="2" s="1"/>
  <c r="F44" i="2"/>
  <c r="O44" i="2" s="1"/>
  <c r="E58" i="2"/>
  <c r="N58" i="2" s="1"/>
  <c r="G58" i="2"/>
  <c r="P58" i="2" s="1"/>
  <c r="F58" i="2"/>
  <c r="O58" i="2" s="1"/>
  <c r="F41" i="2"/>
  <c r="O41" i="2" s="1"/>
  <c r="E41" i="2"/>
  <c r="N41" i="2" s="1"/>
  <c r="G41" i="2"/>
  <c r="P41" i="2" s="1"/>
  <c r="F45" i="2"/>
  <c r="O45" i="2" s="1"/>
  <c r="E45" i="2"/>
  <c r="N45" i="2" s="1"/>
  <c r="G45" i="2"/>
  <c r="P45" i="2" s="1"/>
  <c r="F53" i="2"/>
  <c r="O53" i="2" s="1"/>
  <c r="E53" i="2"/>
  <c r="N53" i="2" s="1"/>
  <c r="G53" i="2"/>
  <c r="P53" i="2" s="1"/>
  <c r="F57" i="2"/>
  <c r="O57" i="2" s="1"/>
  <c r="E57" i="2"/>
  <c r="N57" i="2" s="1"/>
  <c r="G57" i="2"/>
  <c r="P57" i="2" s="1"/>
  <c r="F61" i="2"/>
  <c r="O61" i="2" s="1"/>
  <c r="E61" i="2"/>
  <c r="N61" i="2" s="1"/>
  <c r="G61" i="2"/>
  <c r="P61" i="2" s="1"/>
  <c r="F77" i="2"/>
  <c r="O77" i="2" s="1"/>
  <c r="E77" i="2"/>
  <c r="N77" i="2" s="1"/>
  <c r="G77" i="2"/>
  <c r="P77" i="2" s="1"/>
  <c r="F89" i="2"/>
  <c r="O89" i="2" s="1"/>
  <c r="E89" i="2"/>
  <c r="N89" i="2" s="1"/>
  <c r="G89" i="2"/>
  <c r="P89" i="2" s="1"/>
  <c r="F93" i="2"/>
  <c r="O93" i="2" s="1"/>
  <c r="E93" i="2"/>
  <c r="N93" i="2" s="1"/>
  <c r="G93" i="2"/>
  <c r="P93" i="2" s="1"/>
  <c r="E84" i="2"/>
  <c r="N84" i="2" s="1"/>
  <c r="G84" i="2"/>
  <c r="P84" i="2" s="1"/>
  <c r="F84" i="2"/>
  <c r="O84" i="2" s="1"/>
  <c r="E82" i="2"/>
  <c r="N82" i="2" s="1"/>
  <c r="G82" i="2"/>
  <c r="P82" i="2" s="1"/>
  <c r="F82" i="2"/>
  <c r="O82" i="2" s="1"/>
  <c r="E60" i="2"/>
  <c r="N60" i="2" s="1"/>
  <c r="G60" i="2"/>
  <c r="P60" i="2" s="1"/>
  <c r="F60" i="2"/>
  <c r="O60" i="2" s="1"/>
  <c r="E46" i="2"/>
  <c r="N46" i="2" s="1"/>
  <c r="G46" i="2"/>
  <c r="P46" i="2" s="1"/>
  <c r="F46" i="2"/>
  <c r="O46" i="2" s="1"/>
  <c r="E64" i="2"/>
  <c r="N64" i="2" s="1"/>
  <c r="G64" i="2"/>
  <c r="P64" i="2" s="1"/>
  <c r="F64" i="2"/>
  <c r="O64" i="2" s="1"/>
  <c r="E54" i="2"/>
  <c r="N54" i="2" s="1"/>
  <c r="G54" i="2"/>
  <c r="P54" i="2" s="1"/>
  <c r="F54" i="2"/>
  <c r="O54" i="2" s="1"/>
  <c r="E66" i="2"/>
  <c r="N66" i="2" s="1"/>
  <c r="G66" i="2"/>
  <c r="P66" i="2" s="1"/>
  <c r="F66" i="2"/>
  <c r="O66" i="2" s="1"/>
  <c r="E62" i="2"/>
  <c r="N62" i="2" s="1"/>
  <c r="G62" i="2"/>
  <c r="P62" i="2" s="1"/>
  <c r="F62" i="2"/>
  <c r="O62" i="2" s="1"/>
  <c r="E7" i="2"/>
  <c r="N7" i="2" s="1"/>
  <c r="F7" i="2"/>
  <c r="O7" i="2" s="1"/>
  <c r="G7" i="2"/>
  <c r="P7" i="2" s="1"/>
  <c r="E27" i="2"/>
  <c r="N27" i="2" s="1"/>
  <c r="G27" i="2"/>
  <c r="P27" i="2" s="1"/>
  <c r="F27" i="2"/>
  <c r="O27" i="2" s="1"/>
  <c r="F30" i="2"/>
  <c r="O30" i="2" s="1"/>
  <c r="G30" i="2"/>
  <c r="P30" i="2" s="1"/>
  <c r="E30" i="2"/>
  <c r="N30" i="2" s="1"/>
  <c r="F16" i="2"/>
  <c r="O16" i="2" s="1"/>
  <c r="G16" i="2"/>
  <c r="P16" i="2" s="1"/>
  <c r="E16" i="2"/>
  <c r="N16" i="2" s="1"/>
  <c r="E4" i="2"/>
  <c r="N4" i="2" s="1"/>
  <c r="F4" i="2"/>
  <c r="O4" i="2" s="1"/>
  <c r="G4" i="2"/>
  <c r="P4" i="2" s="1"/>
  <c r="F20" i="2"/>
  <c r="O20" i="2" s="1"/>
  <c r="G20" i="2"/>
  <c r="P20" i="2" s="1"/>
  <c r="E20" i="2"/>
  <c r="N20" i="2" s="1"/>
  <c r="F12" i="2"/>
  <c r="O12" i="2" s="1"/>
  <c r="G12" i="2"/>
  <c r="P12" i="2" s="1"/>
  <c r="E12" i="2"/>
  <c r="N12" i="2" s="1"/>
  <c r="F34" i="2"/>
  <c r="O34" i="2" s="1"/>
  <c r="E34" i="2"/>
  <c r="N34" i="2" s="1"/>
  <c r="G34" i="2"/>
  <c r="P34" i="2" s="1"/>
  <c r="E5" i="2"/>
  <c r="N5" i="2" s="1"/>
  <c r="F5" i="2"/>
  <c r="O5" i="2" s="1"/>
  <c r="G5" i="2"/>
  <c r="P5" i="2" s="1"/>
  <c r="E37" i="2"/>
  <c r="N37" i="2" s="1"/>
  <c r="F37" i="2"/>
  <c r="O37" i="2" s="1"/>
  <c r="G37" i="2"/>
  <c r="P37" i="2" s="1"/>
  <c r="G9" i="2"/>
  <c r="P9" i="2" s="1"/>
  <c r="E9" i="2"/>
  <c r="N9" i="2" s="1"/>
  <c r="F9" i="2"/>
  <c r="O9" i="2" s="1"/>
  <c r="F28" i="2"/>
  <c r="O28" i="2" s="1"/>
  <c r="E28" i="2"/>
  <c r="N28" i="2" s="1"/>
  <c r="G28" i="2"/>
  <c r="P28" i="2" s="1"/>
  <c r="E15" i="2"/>
  <c r="N15" i="2" s="1"/>
  <c r="F15" i="2"/>
  <c r="O15" i="2" s="1"/>
  <c r="G15" i="2"/>
  <c r="P15" i="2" s="1"/>
  <c r="E18" i="2"/>
  <c r="N18" i="2" s="1"/>
  <c r="F18" i="2"/>
  <c r="O18" i="2" s="1"/>
  <c r="G18" i="2"/>
  <c r="P18" i="2" s="1"/>
  <c r="E39" i="2"/>
  <c r="N39" i="2" s="1"/>
  <c r="F39" i="2"/>
  <c r="O39" i="2" s="1"/>
  <c r="G39" i="2"/>
  <c r="P39" i="2" s="1"/>
  <c r="S40" i="4"/>
  <c r="T39" i="4"/>
  <c r="S38" i="4"/>
  <c r="T40" i="4"/>
  <c r="V40" i="4" s="1"/>
  <c r="G15" i="5"/>
  <c r="J16" i="2" s="1"/>
  <c r="T36" i="4"/>
  <c r="T5" i="4"/>
  <c r="G6" i="5"/>
  <c r="J7" i="2" s="1"/>
  <c r="F15" i="5"/>
  <c r="I16" i="2" s="1"/>
  <c r="S36" i="4"/>
  <c r="G409" i="5"/>
  <c r="S136" i="4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J58" i="2" s="1"/>
  <c r="G95" i="5"/>
  <c r="J94" i="2" s="1"/>
  <c r="S30" i="4"/>
  <c r="V30" i="4" s="1"/>
  <c r="S100" i="4"/>
  <c r="F36" i="5"/>
  <c r="I37" i="2" s="1"/>
  <c r="S80" i="4"/>
  <c r="E93" i="5"/>
  <c r="H92" i="2" s="1"/>
  <c r="I31" i="5"/>
  <c r="G22" i="5"/>
  <c r="J23" i="2" s="1"/>
  <c r="V110" i="4"/>
  <c r="W110" i="4" s="1"/>
  <c r="I24" i="5"/>
  <c r="E36" i="5"/>
  <c r="H37" i="2" s="1"/>
  <c r="F91" i="5"/>
  <c r="I90" i="2" s="1"/>
  <c r="E59" i="5"/>
  <c r="H58" i="2" s="1"/>
  <c r="F22" i="5"/>
  <c r="I23" i="2" s="1"/>
  <c r="T76" i="4"/>
  <c r="G24" i="5"/>
  <c r="J25" i="2" s="1"/>
  <c r="I5" i="5"/>
  <c r="F55" i="5"/>
  <c r="I54" i="2" s="1"/>
  <c r="I95" i="5"/>
  <c r="I12" i="5"/>
  <c r="F93" i="5"/>
  <c r="I92" i="2" s="1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7" i="2" s="1"/>
  <c r="E90" i="5"/>
  <c r="H89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1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3" i="2" s="1"/>
  <c r="E62" i="5"/>
  <c r="H61" i="2" s="1"/>
  <c r="E94" i="5"/>
  <c r="H93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49" i="2" s="1"/>
  <c r="F53" i="5"/>
  <c r="I52" i="2" s="1"/>
  <c r="E58" i="5"/>
  <c r="H57" i="2" s="1"/>
  <c r="E66" i="5"/>
  <c r="H65" i="2" s="1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H76" i="2" s="1"/>
  <c r="E53" i="5"/>
  <c r="H52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I48" i="2" s="1"/>
  <c r="F81" i="5"/>
  <c r="I80" i="2" s="1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48" i="2" s="1"/>
  <c r="G73" i="5"/>
  <c r="J72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0" i="2" s="1"/>
  <c r="E41" i="5"/>
  <c r="H40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J40" i="2" s="1"/>
  <c r="G57" i="5"/>
  <c r="J56" i="2" s="1"/>
  <c r="E57" i="5"/>
  <c r="H56" i="2" s="1"/>
  <c r="E89" i="5"/>
  <c r="H88" i="2" s="1"/>
  <c r="G89" i="5"/>
  <c r="J88" i="2" s="1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5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H20" i="2" s="1"/>
  <c r="E85" i="5"/>
  <c r="H84" i="2" s="1"/>
  <c r="E69" i="5"/>
  <c r="H68" i="2" s="1"/>
  <c r="E61" i="5"/>
  <c r="H60" i="2" s="1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H44" i="2" s="1"/>
  <c r="G45" i="5"/>
  <c r="J44" i="2" s="1"/>
  <c r="E65" i="5"/>
  <c r="H64" i="2" s="1"/>
  <c r="F65" i="5"/>
  <c r="I64" i="2" s="1"/>
  <c r="G65" i="5"/>
  <c r="J64" i="2" s="1"/>
  <c r="I81" i="5"/>
  <c r="G81" i="5"/>
  <c r="J80" i="2" s="1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I47" i="2" s="1"/>
  <c r="G48" i="5"/>
  <c r="J47" i="2" s="1"/>
  <c r="I48" i="5"/>
  <c r="I52" i="5"/>
  <c r="G52" i="5"/>
  <c r="J51" i="2" s="1"/>
  <c r="F52" i="5"/>
  <c r="I51" i="2" s="1"/>
  <c r="G54" i="5"/>
  <c r="J53" i="2" s="1"/>
  <c r="F54" i="5"/>
  <c r="I53" i="2" s="1"/>
  <c r="F58" i="5"/>
  <c r="I57" i="2" s="1"/>
  <c r="G58" i="5"/>
  <c r="J57" i="2" s="1"/>
  <c r="F64" i="5"/>
  <c r="I63" i="2" s="1"/>
  <c r="G64" i="5"/>
  <c r="J63" i="2" s="1"/>
  <c r="I64" i="5"/>
  <c r="I68" i="5"/>
  <c r="G68" i="5"/>
  <c r="J67" i="2" s="1"/>
  <c r="F68" i="5"/>
  <c r="I67" i="2" s="1"/>
  <c r="G70" i="5"/>
  <c r="J69" i="2" s="1"/>
  <c r="F70" i="5"/>
  <c r="I69" i="2" s="1"/>
  <c r="F74" i="5"/>
  <c r="I73" i="2" s="1"/>
  <c r="G74" i="5"/>
  <c r="J73" i="2" s="1"/>
  <c r="F80" i="5"/>
  <c r="I79" i="2" s="1"/>
  <c r="G80" i="5"/>
  <c r="J79" i="2" s="1"/>
  <c r="I80" i="5"/>
  <c r="I84" i="5"/>
  <c r="G84" i="5"/>
  <c r="J83" i="2" s="1"/>
  <c r="F84" i="5"/>
  <c r="I83" i="2" s="1"/>
  <c r="G86" i="5"/>
  <c r="J85" i="2" s="1"/>
  <c r="F86" i="5"/>
  <c r="I85" i="2" s="1"/>
  <c r="F90" i="5"/>
  <c r="I89" i="2" s="1"/>
  <c r="G90" i="5"/>
  <c r="J89" i="2" s="1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J43" i="2" s="1"/>
  <c r="F44" i="5"/>
  <c r="I43" i="2" s="1"/>
  <c r="G46" i="5"/>
  <c r="J45" i="2" s="1"/>
  <c r="F46" i="5"/>
  <c r="I45" i="2" s="1"/>
  <c r="F50" i="5"/>
  <c r="I49" i="2" s="1"/>
  <c r="G50" i="5"/>
  <c r="J49" i="2" s="1"/>
  <c r="F56" i="5"/>
  <c r="I55" i="2" s="1"/>
  <c r="G56" i="5"/>
  <c r="J55" i="2" s="1"/>
  <c r="I56" i="5"/>
  <c r="I60" i="5"/>
  <c r="G60" i="5"/>
  <c r="J59" i="2" s="1"/>
  <c r="F60" i="5"/>
  <c r="I59" i="2" s="1"/>
  <c r="G62" i="5"/>
  <c r="J61" i="2" s="1"/>
  <c r="F62" i="5"/>
  <c r="I61" i="2" s="1"/>
  <c r="F66" i="5"/>
  <c r="I65" i="2" s="1"/>
  <c r="G66" i="5"/>
  <c r="J65" i="2" s="1"/>
  <c r="E68" i="5"/>
  <c r="H67" i="2" s="1"/>
  <c r="I70" i="5"/>
  <c r="F72" i="5"/>
  <c r="I71" i="2" s="1"/>
  <c r="G72" i="5"/>
  <c r="J71" i="2" s="1"/>
  <c r="I72" i="5"/>
  <c r="I74" i="5"/>
  <c r="I76" i="5"/>
  <c r="G76" i="5"/>
  <c r="J75" i="2" s="1"/>
  <c r="F76" i="5"/>
  <c r="I75" i="2" s="1"/>
  <c r="G78" i="5"/>
  <c r="J77" i="2" s="1"/>
  <c r="F78" i="5"/>
  <c r="I77" i="2" s="1"/>
  <c r="F82" i="5"/>
  <c r="I81" i="2" s="1"/>
  <c r="G82" i="5"/>
  <c r="J81" i="2" s="1"/>
  <c r="E84" i="5"/>
  <c r="H83" i="2" s="1"/>
  <c r="I86" i="5"/>
  <c r="F88" i="5"/>
  <c r="I87" i="2" s="1"/>
  <c r="G88" i="5"/>
  <c r="J87" i="2" s="1"/>
  <c r="I88" i="5"/>
  <c r="I92" i="5"/>
  <c r="G92" i="5"/>
  <c r="J91" i="2" s="1"/>
  <c r="F92" i="5"/>
  <c r="I91" i="2" s="1"/>
  <c r="G94" i="5"/>
  <c r="J93" i="2" s="1"/>
  <c r="F94" i="5"/>
  <c r="I93" i="2" s="1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91" i="2" l="1"/>
  <c r="O91" i="2" s="1"/>
  <c r="E91" i="2"/>
  <c r="N91" i="2" s="1"/>
  <c r="G91" i="2"/>
  <c r="P91" i="2" s="1"/>
  <c r="F85" i="2"/>
  <c r="O85" i="2" s="1"/>
  <c r="E85" i="2"/>
  <c r="N85" i="2" s="1"/>
  <c r="G85" i="2"/>
  <c r="P85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55" i="2"/>
  <c r="O55" i="2" s="1"/>
  <c r="E55" i="2"/>
  <c r="N55" i="2" s="1"/>
  <c r="G55" i="2"/>
  <c r="P55" i="2" s="1"/>
  <c r="F83" i="2"/>
  <c r="O83" i="2" s="1"/>
  <c r="E83" i="2"/>
  <c r="N83" i="2" s="1"/>
  <c r="G83" i="2"/>
  <c r="P83" i="2" s="1"/>
  <c r="F67" i="2"/>
  <c r="O67" i="2" s="1"/>
  <c r="E67" i="2"/>
  <c r="N67" i="2" s="1"/>
  <c r="G67" i="2"/>
  <c r="P67" i="2" s="1"/>
  <c r="F51" i="2"/>
  <c r="O51" i="2" s="1"/>
  <c r="E51" i="2"/>
  <c r="N51" i="2" s="1"/>
  <c r="G51" i="2"/>
  <c r="P51" i="2" s="1"/>
  <c r="E56" i="2"/>
  <c r="N56" i="2" s="1"/>
  <c r="G56" i="2"/>
  <c r="P56" i="2" s="1"/>
  <c r="F56" i="2"/>
  <c r="O56" i="2" s="1"/>
  <c r="E48" i="2"/>
  <c r="N48" i="2" s="1"/>
  <c r="G48" i="2"/>
  <c r="P48" i="2" s="1"/>
  <c r="F48" i="2"/>
  <c r="O48" i="2" s="1"/>
  <c r="E94" i="2"/>
  <c r="N94" i="2" s="1"/>
  <c r="G94" i="2"/>
  <c r="P94" i="2" s="1"/>
  <c r="F94" i="2"/>
  <c r="O94" i="2" s="1"/>
  <c r="E68" i="2"/>
  <c r="N68" i="2" s="1"/>
  <c r="G68" i="2"/>
  <c r="P68" i="2" s="1"/>
  <c r="F68" i="2"/>
  <c r="O68" i="2" s="1"/>
  <c r="F87" i="2"/>
  <c r="O87" i="2" s="1"/>
  <c r="E87" i="2"/>
  <c r="N87" i="2" s="1"/>
  <c r="G87" i="2"/>
  <c r="P8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59" i="2"/>
  <c r="O59" i="2" s="1"/>
  <c r="E59" i="2"/>
  <c r="N59" i="2" s="1"/>
  <c r="G59" i="2"/>
  <c r="P59" i="2" s="1"/>
  <c r="F43" i="2"/>
  <c r="O43" i="2" s="1"/>
  <c r="E43" i="2"/>
  <c r="N43" i="2" s="1"/>
  <c r="G43" i="2"/>
  <c r="P43" i="2" s="1"/>
  <c r="F79" i="2"/>
  <c r="O79" i="2" s="1"/>
  <c r="E79" i="2"/>
  <c r="N79" i="2" s="1"/>
  <c r="G79" i="2"/>
  <c r="P79" i="2" s="1"/>
  <c r="F63" i="2"/>
  <c r="O63" i="2" s="1"/>
  <c r="E63" i="2"/>
  <c r="N63" i="2" s="1"/>
  <c r="G63" i="2"/>
  <c r="P63" i="2" s="1"/>
  <c r="F47" i="2"/>
  <c r="O47" i="2" s="1"/>
  <c r="E47" i="2"/>
  <c r="N47" i="2" s="1"/>
  <c r="G47" i="2"/>
  <c r="P47" i="2" s="1"/>
  <c r="E80" i="2"/>
  <c r="N80" i="2" s="1"/>
  <c r="G80" i="2"/>
  <c r="P80" i="2" s="1"/>
  <c r="F80" i="2"/>
  <c r="O80" i="2" s="1"/>
  <c r="E40" i="2"/>
  <c r="N40" i="2" s="1"/>
  <c r="G40" i="2"/>
  <c r="P40" i="2" s="1"/>
  <c r="F40" i="2"/>
  <c r="O40" i="2" s="1"/>
  <c r="E88" i="2"/>
  <c r="N88" i="2" s="1"/>
  <c r="G88" i="2"/>
  <c r="P88" i="2" s="1"/>
  <c r="F88" i="2"/>
  <c r="O88" i="2" s="1"/>
  <c r="E72" i="2"/>
  <c r="N72" i="2" s="1"/>
  <c r="G72" i="2"/>
  <c r="P72" i="2" s="1"/>
  <c r="F72" i="2"/>
  <c r="O72" i="2" s="1"/>
  <c r="E90" i="2"/>
  <c r="N90" i="2" s="1"/>
  <c r="G90" i="2"/>
  <c r="P90" i="2" s="1"/>
  <c r="F90" i="2"/>
  <c r="O90" i="2" s="1"/>
  <c r="E92" i="2"/>
  <c r="N92" i="2" s="1"/>
  <c r="G92" i="2"/>
  <c r="P92" i="2" s="1"/>
  <c r="F92" i="2"/>
  <c r="O92" i="2" s="1"/>
  <c r="G21" i="2"/>
  <c r="P21" i="2" s="1"/>
  <c r="E21" i="2"/>
  <c r="N21" i="2" s="1"/>
  <c r="F21" i="2"/>
  <c r="O21" i="2" s="1"/>
  <c r="E36" i="2"/>
  <c r="N36" i="2" s="1"/>
  <c r="F36" i="2"/>
  <c r="O36" i="2" s="1"/>
  <c r="G36" i="2"/>
  <c r="P36" i="2" s="1"/>
  <c r="F24" i="2"/>
  <c r="O24" i="2" s="1"/>
  <c r="G24" i="2"/>
  <c r="P24" i="2" s="1"/>
  <c r="E24" i="2"/>
  <c r="N24" i="2" s="1"/>
  <c r="E10" i="2"/>
  <c r="N10" i="2" s="1"/>
  <c r="F10" i="2"/>
  <c r="O10" i="2" s="1"/>
  <c r="G10" i="2"/>
  <c r="P10" i="2" s="1"/>
  <c r="G25" i="2"/>
  <c r="P25" i="2" s="1"/>
  <c r="E25" i="2"/>
  <c r="N25" i="2" s="1"/>
  <c r="F25" i="2"/>
  <c r="O25" i="2" s="1"/>
  <c r="G35" i="2"/>
  <c r="P35" i="2" s="1"/>
  <c r="F35" i="2"/>
  <c r="O35" i="2" s="1"/>
  <c r="E35" i="2"/>
  <c r="N35" i="2" s="1"/>
  <c r="E31" i="2"/>
  <c r="N31" i="2" s="1"/>
  <c r="G31" i="2"/>
  <c r="P31" i="2" s="1"/>
  <c r="F31" i="2"/>
  <c r="O31" i="2" s="1"/>
  <c r="F26" i="2"/>
  <c r="O26" i="2" s="1"/>
  <c r="E26" i="2"/>
  <c r="N26" i="2" s="1"/>
  <c r="G26" i="2"/>
  <c r="P26" i="2" s="1"/>
  <c r="E8" i="2"/>
  <c r="N8" i="2" s="1"/>
  <c r="F8" i="2"/>
  <c r="O8" i="2" s="1"/>
  <c r="G8" i="2"/>
  <c r="P8" i="2" s="1"/>
  <c r="E6" i="2"/>
  <c r="N6" i="2" s="1"/>
  <c r="F6" i="2"/>
  <c r="O6" i="2" s="1"/>
  <c r="G6" i="2"/>
  <c r="P6" i="2" s="1"/>
  <c r="G33" i="2"/>
  <c r="P33" i="2" s="1"/>
  <c r="E33" i="2"/>
  <c r="N33" i="2" s="1"/>
  <c r="F33" i="2"/>
  <c r="O33" i="2" s="1"/>
  <c r="E14" i="2"/>
  <c r="N14" i="2" s="1"/>
  <c r="F14" i="2"/>
  <c r="O14" i="2" s="1"/>
  <c r="G14" i="2"/>
  <c r="P14" i="2" s="1"/>
  <c r="V854" i="4"/>
  <c r="G13" i="2"/>
  <c r="P13" i="2" s="1"/>
  <c r="E13" i="2"/>
  <c r="N13" i="2" s="1"/>
  <c r="F13" i="2"/>
  <c r="O13" i="2" s="1"/>
  <c r="E23" i="2"/>
  <c r="N23" i="2" s="1"/>
  <c r="G23" i="2"/>
  <c r="P23" i="2" s="1"/>
  <c r="F23" i="2"/>
  <c r="O23" i="2" s="1"/>
  <c r="G38" i="2"/>
  <c r="P38" i="2" s="1"/>
  <c r="E38" i="2"/>
  <c r="N38" i="2" s="1"/>
  <c r="F38" i="2"/>
  <c r="O38" i="2" s="1"/>
  <c r="E19" i="2"/>
  <c r="N19" i="2" s="1"/>
  <c r="F19" i="2"/>
  <c r="O19" i="2" s="1"/>
  <c r="G19" i="2"/>
  <c r="P19" i="2" s="1"/>
  <c r="E11" i="2"/>
  <c r="N11" i="2" s="1"/>
  <c r="F11" i="2"/>
  <c r="O11" i="2" s="1"/>
  <c r="G11" i="2"/>
  <c r="P11" i="2" s="1"/>
  <c r="G29" i="2"/>
  <c r="P29" i="2" s="1"/>
  <c r="E29" i="2"/>
  <c r="N29" i="2" s="1"/>
  <c r="F29" i="2"/>
  <c r="O29" i="2" s="1"/>
  <c r="F22" i="2"/>
  <c r="O22" i="2" s="1"/>
  <c r="G22" i="2"/>
  <c r="P22" i="2" s="1"/>
  <c r="E22" i="2"/>
  <c r="N22" i="2" s="1"/>
  <c r="G17" i="2"/>
  <c r="P17" i="2" s="1"/>
  <c r="E17" i="2"/>
  <c r="N17" i="2" s="1"/>
  <c r="F17" i="2"/>
  <c r="O17" i="2" s="1"/>
  <c r="F32" i="2"/>
  <c r="O32" i="2" s="1"/>
  <c r="G32" i="2"/>
  <c r="P32" i="2" s="1"/>
  <c r="E32" i="2"/>
  <c r="N32" i="2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L124" i="4" s="1"/>
  <c r="AR124" i="4" s="1"/>
  <c r="AE124" i="4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" i="3"/>
  <c r="D4" i="3"/>
  <c r="D7" i="3"/>
  <c r="D17" i="3"/>
  <c r="D220" i="3"/>
  <c r="D186" i="3"/>
  <c r="D209" i="3"/>
  <c r="D181" i="3"/>
  <c r="D222" i="3"/>
  <c r="D217" i="3"/>
  <c r="D223" i="3"/>
  <c r="D262" i="3"/>
  <c r="D261" i="3"/>
  <c r="D367" i="3"/>
  <c r="D394" i="3"/>
  <c r="D375" i="3"/>
  <c r="D293" i="3"/>
  <c r="D309" i="3"/>
  <c r="D294" i="3"/>
  <c r="D332" i="3"/>
  <c r="D35" i="3"/>
  <c r="D24" i="3"/>
  <c r="D285" i="3"/>
  <c r="D5" i="3"/>
  <c r="D258" i="3"/>
  <c r="D257" i="3"/>
  <c r="D214" i="3"/>
  <c r="D240" i="3"/>
  <c r="D287" i="3"/>
  <c r="D268" i="3"/>
  <c r="D397" i="3"/>
  <c r="D395" i="3"/>
  <c r="D374" i="3"/>
  <c r="D314" i="3"/>
  <c r="D339" i="3"/>
  <c r="D297" i="3"/>
  <c r="D327" i="3"/>
  <c r="D212" i="3"/>
  <c r="D188" i="3"/>
  <c r="D282" i="3"/>
  <c r="D25" i="3"/>
  <c r="D21" i="3"/>
  <c r="D3" i="3"/>
  <c r="D231" i="3"/>
  <c r="D206" i="3"/>
  <c r="D221" i="3"/>
  <c r="D250" i="3"/>
  <c r="D277" i="3"/>
  <c r="D269" i="3"/>
  <c r="D403" i="3"/>
  <c r="D315" i="3"/>
  <c r="D366" i="3"/>
  <c r="D334" i="3"/>
  <c r="D302" i="3"/>
  <c r="D300" i="3"/>
  <c r="D340" i="3"/>
  <c r="D213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" i="3"/>
  <c r="D6" i="3"/>
  <c r="D29" i="3"/>
  <c r="D202" i="3"/>
  <c r="D252" i="3"/>
  <c r="D185" i="3"/>
  <c r="D203" i="3"/>
  <c r="D255" i="3"/>
  <c r="D233" i="3"/>
  <c r="D283" i="3"/>
  <c r="D281" i="3"/>
  <c r="D378" i="3"/>
  <c r="D354" i="3"/>
  <c r="D385" i="3"/>
  <c r="D360" i="3"/>
  <c r="D319" i="3"/>
  <c r="D326" i="3"/>
  <c r="D325" i="3"/>
  <c r="D10" i="3"/>
  <c r="D180" i="3"/>
  <c r="D201" i="3"/>
  <c r="D273" i="3"/>
  <c r="D31" i="3"/>
  <c r="D26" i="3"/>
  <c r="D210" i="3"/>
  <c r="D243" i="3"/>
  <c r="D227" i="3"/>
  <c r="D226" i="3"/>
  <c r="D238" i="3"/>
  <c r="D216" i="3"/>
  <c r="D284" i="3"/>
  <c r="D267" i="3"/>
  <c r="D379" i="3"/>
  <c r="D398" i="3"/>
  <c r="D361" i="3"/>
  <c r="D348" i="3"/>
  <c r="D299" i="3"/>
  <c r="D322" i="3"/>
  <c r="D343" i="3"/>
  <c r="D199" i="3"/>
  <c r="D288" i="3"/>
  <c r="D15" i="3"/>
  <c r="D34" i="3"/>
  <c r="D20" i="3"/>
  <c r="D234" i="3"/>
  <c r="D237" i="3"/>
  <c r="D184" i="3"/>
  <c r="D190" i="3"/>
  <c r="D195" i="3"/>
  <c r="D224" i="3"/>
  <c r="D249" i="3"/>
  <c r="D290" i="3"/>
  <c r="D271" i="3"/>
  <c r="D399" i="3"/>
  <c r="D402" i="3"/>
  <c r="D373" i="3"/>
  <c r="D298" i="3"/>
  <c r="D331" i="3"/>
  <c r="D301" i="3"/>
  <c r="D323" i="3"/>
  <c r="D248" i="3"/>
  <c r="D207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2" i="3"/>
  <c r="D8" i="3"/>
  <c r="D230" i="3"/>
  <c r="D225" i="3"/>
  <c r="D218" i="3"/>
  <c r="D235" i="3"/>
  <c r="D192" i="3"/>
  <c r="D198" i="3"/>
  <c r="D275" i="3"/>
  <c r="D286" i="3"/>
  <c r="D355" i="3"/>
  <c r="D391" i="3"/>
  <c r="D369" i="3"/>
  <c r="D338" i="3"/>
  <c r="D291" i="3"/>
  <c r="D349" i="3"/>
  <c r="D311" i="3"/>
  <c r="D12" i="3"/>
  <c r="D232" i="3"/>
  <c r="D278" i="3"/>
  <c r="D236" i="3"/>
  <c r="D254" i="3"/>
  <c r="D183" i="3"/>
  <c r="D194" i="3"/>
  <c r="D239" i="3"/>
  <c r="D251" i="3"/>
  <c r="D211" i="3"/>
  <c r="D265" i="3"/>
  <c r="D388" i="3"/>
  <c r="D401" i="3"/>
  <c r="D359" i="3"/>
  <c r="D390" i="3"/>
  <c r="D328" i="3"/>
  <c r="D336" i="3"/>
  <c r="D352" i="3"/>
  <c r="D307" i="3"/>
  <c r="D253" i="3"/>
  <c r="D189" i="3"/>
  <c r="D272" i="3"/>
  <c r="D32" i="3"/>
  <c r="D13" i="3"/>
  <c r="D215" i="3"/>
  <c r="D241" i="3"/>
  <c r="D191" i="3"/>
  <c r="D182" i="3"/>
  <c r="D264" i="3"/>
  <c r="D279" i="3"/>
  <c r="D386" i="3"/>
  <c r="D400" i="3"/>
  <c r="D382" i="3"/>
  <c r="D358" i="3"/>
  <c r="D320" i="3"/>
  <c r="D296" i="3"/>
  <c r="D347" i="3"/>
  <c r="D350" i="3"/>
  <c r="D197" i="3"/>
  <c r="D205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11" i="3"/>
  <c r="D18" i="3"/>
  <c r="D27" i="3"/>
  <c r="D14" i="3"/>
  <c r="D187" i="3"/>
  <c r="D200" i="3"/>
  <c r="D245" i="3"/>
  <c r="D193" i="3"/>
  <c r="D260" i="3"/>
  <c r="D289" i="3"/>
  <c r="D393" i="3"/>
  <c r="D333" i="3"/>
  <c r="D370" i="3"/>
  <c r="D295" i="3"/>
  <c r="D310" i="3"/>
  <c r="D342" i="3"/>
  <c r="D306" i="3"/>
  <c r="D28" i="3"/>
  <c r="D219" i="3"/>
  <c r="D244" i="3"/>
  <c r="D196" i="3"/>
  <c r="D387" i="3"/>
  <c r="D16" i="3"/>
  <c r="D242" i="3"/>
  <c r="D247" i="3"/>
  <c r="D256" i="3"/>
  <c r="D263" i="3"/>
  <c r="D274" i="3"/>
  <c r="D404" i="3"/>
  <c r="D362" i="3"/>
  <c r="D380" i="3"/>
  <c r="D376" i="3"/>
  <c r="D346" i="3"/>
  <c r="D303" i="3"/>
  <c r="D330" i="3"/>
  <c r="D229" i="3"/>
  <c r="D23" i="3"/>
  <c r="D30" i="3"/>
  <c r="D33" i="3"/>
  <c r="D208" i="3"/>
  <c r="D204" i="3"/>
  <c r="D228" i="3"/>
  <c r="D259" i="3"/>
  <c r="D270" i="3"/>
  <c r="D276" i="3"/>
  <c r="D383" i="3"/>
  <c r="D389" i="3"/>
  <c r="D381" i="3"/>
  <c r="D357" i="3"/>
  <c r="D292" i="3"/>
  <c r="D317" i="3"/>
  <c r="D316" i="3"/>
  <c r="D9" i="3"/>
  <c r="D19" i="3"/>
  <c r="D246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40" i="3"/>
  <c r="D37" i="3"/>
  <c r="D39" i="3"/>
  <c r="D38" i="3"/>
  <c r="D149" i="3"/>
  <c r="D148" i="3"/>
  <c r="D147" i="3"/>
  <c r="D154" i="3"/>
  <c r="D140" i="3"/>
  <c r="D151" i="3"/>
  <c r="D152" i="3"/>
  <c r="D141" i="3"/>
  <c r="D153" i="3"/>
  <c r="D145" i="3"/>
  <c r="D142" i="3"/>
  <c r="D156" i="3"/>
  <c r="D150" i="3"/>
  <c r="D143" i="3"/>
  <c r="D146" i="3"/>
  <c r="D155" i="3"/>
  <c r="D144" i="3"/>
  <c r="D128" i="3"/>
  <c r="D110" i="3"/>
  <c r="D137" i="3"/>
  <c r="D97" i="3"/>
  <c r="D119" i="3"/>
  <c r="D117" i="3"/>
  <c r="D116" i="3"/>
  <c r="D136" i="3"/>
  <c r="D103" i="3"/>
  <c r="D102" i="3"/>
  <c r="D131" i="3"/>
  <c r="D99" i="3"/>
  <c r="D107" i="3"/>
  <c r="D98" i="3"/>
  <c r="D118" i="3"/>
  <c r="D122" i="3"/>
  <c r="D129" i="3"/>
  <c r="D125" i="3"/>
  <c r="D106" i="3"/>
  <c r="D111" i="3"/>
  <c r="D113" i="3"/>
  <c r="D121" i="3"/>
  <c r="D135" i="3"/>
  <c r="D115" i="3"/>
  <c r="D133" i="3"/>
  <c r="D109" i="3"/>
  <c r="D120" i="3"/>
  <c r="D123" i="3"/>
  <c r="D104" i="3"/>
  <c r="D130" i="3"/>
  <c r="D108" i="3"/>
  <c r="D105" i="3"/>
  <c r="D112" i="3"/>
  <c r="D132" i="3"/>
  <c r="D138" i="3"/>
  <c r="D96" i="3"/>
  <c r="D114" i="3"/>
  <c r="D126" i="3"/>
  <c r="D100" i="3"/>
  <c r="D134" i="3"/>
  <c r="D101" i="3"/>
  <c r="D127" i="3"/>
  <c r="D139" i="3"/>
  <c r="D124" i="3"/>
  <c r="D43" i="3"/>
  <c r="D75" i="3"/>
  <c r="D91" i="3"/>
  <c r="D42" i="3"/>
  <c r="D53" i="3"/>
  <c r="D83" i="3"/>
  <c r="D63" i="3"/>
  <c r="D87" i="3"/>
  <c r="D74" i="3"/>
  <c r="D41" i="3"/>
  <c r="D93" i="3"/>
  <c r="D70" i="3"/>
  <c r="D48" i="3"/>
  <c r="D78" i="3"/>
  <c r="D79" i="3"/>
  <c r="D55" i="3"/>
  <c r="D47" i="3"/>
  <c r="D73" i="3"/>
  <c r="D67" i="3"/>
  <c r="D76" i="3"/>
  <c r="D71" i="3"/>
  <c r="D62" i="3"/>
  <c r="D57" i="3"/>
  <c r="D84" i="3"/>
  <c r="D72" i="3"/>
  <c r="D89" i="3"/>
  <c r="D82" i="3"/>
  <c r="D80" i="3"/>
  <c r="D54" i="3"/>
  <c r="D52" i="3"/>
  <c r="D49" i="3"/>
  <c r="D51" i="3"/>
  <c r="D94" i="3"/>
  <c r="D90" i="3"/>
  <c r="D59" i="3"/>
  <c r="D61" i="3"/>
  <c r="D86" i="3"/>
  <c r="D60" i="3"/>
  <c r="D95" i="3"/>
  <c r="D77" i="3"/>
  <c r="D68" i="3"/>
  <c r="D88" i="3"/>
  <c r="D56" i="3"/>
  <c r="D69" i="3"/>
  <c r="D65" i="3"/>
  <c r="D64" i="3"/>
  <c r="D44" i="3"/>
  <c r="D81" i="3"/>
  <c r="D92" i="3"/>
  <c r="D46" i="3"/>
  <c r="D45" i="3"/>
  <c r="D66" i="3"/>
  <c r="D58" i="3"/>
  <c r="D50" i="3"/>
  <c r="D85" i="3"/>
  <c r="D160" i="3"/>
  <c r="D161" i="3"/>
  <c r="D165" i="3"/>
  <c r="D167" i="3"/>
  <c r="D170" i="3"/>
  <c r="D163" i="3"/>
  <c r="D179" i="3"/>
  <c r="D177" i="3"/>
  <c r="D164" i="3"/>
  <c r="D178" i="3"/>
  <c r="D158" i="3"/>
  <c r="D173" i="3"/>
  <c r="D159" i="3"/>
  <c r="D171" i="3"/>
  <c r="D169" i="3"/>
  <c r="D168" i="3"/>
  <c r="D157" i="3"/>
  <c r="D166" i="3"/>
  <c r="D174" i="3"/>
  <c r="D176" i="3"/>
  <c r="D162" i="3"/>
  <c r="D175" i="3"/>
  <c r="D172" i="3"/>
  <c r="AG96" i="4" l="1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AP255" i="4" s="1"/>
  <c r="AV255" i="4" s="1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7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P139" i="4" s="1"/>
  <c r="AV139" i="4" s="1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L36" i="4" s="1"/>
  <c r="AR36" i="4" s="1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E116" i="4"/>
  <c r="I116" i="4" s="1"/>
  <c r="G116" i="4"/>
  <c r="D116" i="4"/>
  <c r="H116" i="4" s="1"/>
  <c r="Y592" i="4"/>
  <c r="AC59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M164" i="4" s="1"/>
  <c r="AS164" i="4" s="1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164" i="4" l="1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O174" i="4" s="1"/>
  <c r="AU174" i="4" s="1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6" i="2" s="1"/>
  <c r="E47" i="4"/>
  <c r="I47" i="4" s="1"/>
  <c r="L46" i="2" s="1"/>
  <c r="G47" i="4"/>
  <c r="D47" i="4"/>
  <c r="H47" i="4" s="1"/>
  <c r="K46" i="2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L47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88" i="2" s="1"/>
  <c r="E89" i="4"/>
  <c r="I89" i="4" s="1"/>
  <c r="L88" i="2" s="1"/>
  <c r="G89" i="4"/>
  <c r="F89" i="4"/>
  <c r="J89" i="4" s="1"/>
  <c r="M88" i="2" s="1"/>
  <c r="D69" i="4"/>
  <c r="H69" i="4" s="1"/>
  <c r="K68" i="2" s="1"/>
  <c r="F69" i="4"/>
  <c r="J69" i="4" s="1"/>
  <c r="M68" i="2" s="1"/>
  <c r="E69" i="4"/>
  <c r="I69" i="4" s="1"/>
  <c r="L68" i="2" s="1"/>
  <c r="G69" i="4"/>
  <c r="F764" i="4"/>
  <c r="J764" i="4" s="1"/>
  <c r="G764" i="4"/>
  <c r="D764" i="4"/>
  <c r="H764" i="4" s="1"/>
  <c r="E764" i="4"/>
  <c r="I764" i="4" s="1"/>
  <c r="D92" i="4"/>
  <c r="H92" i="4" s="1"/>
  <c r="K91" i="2" s="1"/>
  <c r="E92" i="4"/>
  <c r="I92" i="4" s="1"/>
  <c r="L91" i="2" s="1"/>
  <c r="G92" i="4"/>
  <c r="F92" i="4"/>
  <c r="J92" i="4" s="1"/>
  <c r="M91" i="2" s="1"/>
  <c r="G66" i="4"/>
  <c r="D66" i="4"/>
  <c r="H66" i="4" s="1"/>
  <c r="K65" i="2" s="1"/>
  <c r="F66" i="4"/>
  <c r="J66" i="4" s="1"/>
  <c r="M65" i="2" s="1"/>
  <c r="E66" i="4"/>
  <c r="I66" i="4" s="1"/>
  <c r="L65" i="2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L58" i="2" s="1"/>
  <c r="D59" i="4"/>
  <c r="H59" i="4" s="1"/>
  <c r="K58" i="2" s="1"/>
  <c r="F59" i="4"/>
  <c r="J59" i="4" s="1"/>
  <c r="M58" i="2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0" i="2" s="1"/>
  <c r="E91" i="4"/>
  <c r="I91" i="4" s="1"/>
  <c r="L90" i="2" s="1"/>
  <c r="D91" i="4"/>
  <c r="H91" i="4" s="1"/>
  <c r="K90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E163" i="4"/>
  <c r="I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A149" i="4"/>
  <c r="AD149" i="4"/>
  <c r="AP149" i="4" s="1"/>
  <c r="AV149" i="4" s="1"/>
  <c r="AR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163" i="4" l="1"/>
  <c r="H163" i="4" s="1"/>
  <c r="AQ174" i="4"/>
  <c r="AW174" i="4" s="1"/>
  <c r="G163" i="4"/>
  <c r="AN168" i="4"/>
  <c r="AT168" i="4" s="1"/>
  <c r="AP166" i="4"/>
  <c r="AV166" i="4" s="1"/>
  <c r="D48" i="4"/>
  <c r="H48" i="4" s="1"/>
  <c r="K47" i="2" s="1"/>
  <c r="AG149" i="4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M149" i="4"/>
  <c r="AS149" i="4" s="1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M47" i="2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L75" i="2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39" i="2" s="1"/>
  <c r="D40" i="4"/>
  <c r="H40" i="4" s="1"/>
  <c r="K39" i="2" s="1"/>
  <c r="F40" i="4"/>
  <c r="J40" i="4" s="1"/>
  <c r="M39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M75" i="2" s="1"/>
  <c r="D76" i="4"/>
  <c r="H76" i="4" s="1"/>
  <c r="K75" i="2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0" i="2" s="1"/>
  <c r="E71" i="4"/>
  <c r="I71" i="4" s="1"/>
  <c r="L70" i="2" s="1"/>
  <c r="G71" i="4"/>
  <c r="D71" i="4"/>
  <c r="H71" i="4" s="1"/>
  <c r="K70" i="2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M42" i="2" s="1"/>
  <c r="D43" i="4"/>
  <c r="H43" i="4" s="1"/>
  <c r="K42" i="2" s="1"/>
  <c r="E43" i="4"/>
  <c r="I43" i="4" s="1"/>
  <c r="L42" i="2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L49" i="2" s="1"/>
  <c r="G50" i="4"/>
  <c r="D50" i="4"/>
  <c r="H50" i="4" s="1"/>
  <c r="K49" i="2" s="1"/>
  <c r="F50" i="4"/>
  <c r="J50" i="4" s="1"/>
  <c r="M49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79" i="2" s="1"/>
  <c r="G80" i="4"/>
  <c r="D80" i="4"/>
  <c r="H80" i="4" s="1"/>
  <c r="K79" i="2" s="1"/>
  <c r="F80" i="4"/>
  <c r="J80" i="4" s="1"/>
  <c r="M79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78" i="2" s="1"/>
  <c r="F79" i="4"/>
  <c r="J79" i="4" s="1"/>
  <c r="M78" i="2" s="1"/>
  <c r="E79" i="4"/>
  <c r="I79" i="4" s="1"/>
  <c r="L78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4" i="2" s="1"/>
  <c r="G85" i="4"/>
  <c r="F85" i="4"/>
  <c r="J85" i="4" s="1"/>
  <c r="M84" i="2" s="1"/>
  <c r="D85" i="4"/>
  <c r="H85" i="4" s="1"/>
  <c r="K84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3" i="2" s="1"/>
  <c r="D94" i="4"/>
  <c r="H94" i="4" s="1"/>
  <c r="K93" i="2" s="1"/>
  <c r="F94" i="4"/>
  <c r="J94" i="4" s="1"/>
  <c r="M93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2" i="2" s="1"/>
  <c r="F53" i="4"/>
  <c r="J53" i="4" s="1"/>
  <c r="M52" i="2" s="1"/>
  <c r="G53" i="4"/>
  <c r="D53" i="4"/>
  <c r="H53" i="4" s="1"/>
  <c r="K52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1" i="2" s="1"/>
  <c r="G72" i="4"/>
  <c r="F72" i="4"/>
  <c r="J72" i="4" s="1"/>
  <c r="M71" i="2" s="1"/>
  <c r="D72" i="4"/>
  <c r="H72" i="4" s="1"/>
  <c r="K71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0" i="2" s="1"/>
  <c r="F61" i="4"/>
  <c r="J61" i="4" s="1"/>
  <c r="M60" i="2" s="1"/>
  <c r="D61" i="4"/>
  <c r="H61" i="4" s="1"/>
  <c r="K60" i="2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69" i="2" s="1"/>
  <c r="E70" i="4"/>
  <c r="I70" i="4" s="1"/>
  <c r="L69" i="2" s="1"/>
  <c r="D70" i="4"/>
  <c r="H70" i="4" s="1"/>
  <c r="K69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M54" i="2" s="1"/>
  <c r="E55" i="4"/>
  <c r="I55" i="4" s="1"/>
  <c r="L54" i="2" s="1"/>
  <c r="G55" i="4"/>
  <c r="D55" i="4"/>
  <c r="H55" i="4" s="1"/>
  <c r="K54" i="2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48" i="2" s="1"/>
  <c r="G49" i="4"/>
  <c r="F49" i="4"/>
  <c r="J49" i="4" s="1"/>
  <c r="M48" i="2" s="1"/>
  <c r="E49" i="4"/>
  <c r="I49" i="4" s="1"/>
  <c r="L48" i="2" s="1"/>
  <c r="AO49" i="4"/>
  <c r="AU49" i="4" s="1"/>
  <c r="G67" i="4"/>
  <c r="D67" i="4"/>
  <c r="H67" i="4" s="1"/>
  <c r="K66" i="2" s="1"/>
  <c r="E67" i="4"/>
  <c r="I67" i="4" s="1"/>
  <c r="L66" i="2" s="1"/>
  <c r="F67" i="4"/>
  <c r="J67" i="4" s="1"/>
  <c r="M66" i="2" s="1"/>
  <c r="AQ67" i="4"/>
  <c r="AW67" i="4" s="1"/>
  <c r="G75" i="4"/>
  <c r="F75" i="4"/>
  <c r="J75" i="4" s="1"/>
  <c r="M74" i="2" s="1"/>
  <c r="E75" i="4"/>
  <c r="I75" i="4" s="1"/>
  <c r="L74" i="2" s="1"/>
  <c r="D75" i="4"/>
  <c r="H75" i="4" s="1"/>
  <c r="K74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1" i="2" s="1"/>
  <c r="E82" i="4"/>
  <c r="I82" i="4" s="1"/>
  <c r="L81" i="2" s="1"/>
  <c r="G82" i="4"/>
  <c r="F82" i="4"/>
  <c r="J82" i="4" s="1"/>
  <c r="M81" i="2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3" i="2" s="1"/>
  <c r="G44" i="4"/>
  <c r="F44" i="4"/>
  <c r="J44" i="4" s="1"/>
  <c r="M43" i="2" s="1"/>
  <c r="D44" i="4"/>
  <c r="H44" i="4" s="1"/>
  <c r="K43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0" i="2" s="1"/>
  <c r="G51" i="4"/>
  <c r="F51" i="4"/>
  <c r="J51" i="4" s="1"/>
  <c r="M50" i="2" s="1"/>
  <c r="D51" i="4"/>
  <c r="H51" i="4" s="1"/>
  <c r="K50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5" i="4" l="1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L55" i="2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59" i="2" s="1"/>
  <c r="G60" i="4"/>
  <c r="D60" i="4"/>
  <c r="H60" i="4" s="1"/>
  <c r="K59" i="2" s="1"/>
  <c r="E60" i="4"/>
  <c r="I60" i="4" s="1"/>
  <c r="L59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2" i="2" s="1"/>
  <c r="G73" i="4"/>
  <c r="F73" i="4"/>
  <c r="J73" i="4" s="1"/>
  <c r="M72" i="2" s="1"/>
  <c r="D73" i="4"/>
  <c r="H73" i="4" s="1"/>
  <c r="K72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M83" i="2" s="1"/>
  <c r="D84" i="4"/>
  <c r="H84" i="4" s="1"/>
  <c r="K83" i="2" s="1"/>
  <c r="E84" i="4"/>
  <c r="I84" i="4" s="1"/>
  <c r="L83" i="2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L63" i="2" s="1"/>
  <c r="G64" i="4"/>
  <c r="D64" i="4"/>
  <c r="H64" i="4" s="1"/>
  <c r="K63" i="2" s="1"/>
  <c r="F64" i="4"/>
  <c r="J64" i="4" s="1"/>
  <c r="M63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L86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1" i="2" s="1"/>
  <c r="D52" i="4"/>
  <c r="H52" i="4" s="1"/>
  <c r="K51" i="2" s="1"/>
  <c r="F52" i="4"/>
  <c r="J52" i="4" s="1"/>
  <c r="M51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1" i="2" s="1"/>
  <c r="E42" i="4"/>
  <c r="I42" i="4" s="1"/>
  <c r="L41" i="2" s="1"/>
  <c r="D42" i="4"/>
  <c r="H42" i="4" s="1"/>
  <c r="K41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4" i="2" s="1"/>
  <c r="E45" i="4"/>
  <c r="I45" i="4" s="1"/>
  <c r="L44" i="2" s="1"/>
  <c r="D45" i="4"/>
  <c r="H45" i="4" s="1"/>
  <c r="K44" i="2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M85" i="2" s="1"/>
  <c r="D86" i="4"/>
  <c r="H86" i="4" s="1"/>
  <c r="K85" i="2" s="1"/>
  <c r="G86" i="4"/>
  <c r="E86" i="4"/>
  <c r="I86" i="4" s="1"/>
  <c r="L85" i="2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K55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1" i="2" s="1"/>
  <c r="D62" i="4"/>
  <c r="H62" i="4" s="1"/>
  <c r="K61" i="2" s="1"/>
  <c r="F62" i="4"/>
  <c r="J62" i="4" s="1"/>
  <c r="M61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7" i="2" s="1"/>
  <c r="G88" i="4"/>
  <c r="E88" i="4"/>
  <c r="I88" i="4" s="1"/>
  <c r="L87" i="2" s="1"/>
  <c r="D88" i="4"/>
  <c r="H88" i="4" s="1"/>
  <c r="K87" i="2" s="1"/>
  <c r="D78" i="4"/>
  <c r="H78" i="4" s="1"/>
  <c r="K77" i="2" s="1"/>
  <c r="E78" i="4"/>
  <c r="I78" i="4" s="1"/>
  <c r="L77" i="2" s="1"/>
  <c r="G78" i="4"/>
  <c r="F78" i="4"/>
  <c r="J78" i="4" s="1"/>
  <c r="M77" i="2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5" i="2" s="1"/>
  <c r="G46" i="4"/>
  <c r="E46" i="4"/>
  <c r="I46" i="4" s="1"/>
  <c r="L45" i="2" s="1"/>
  <c r="D46" i="4"/>
  <c r="H46" i="4" s="1"/>
  <c r="K45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7" i="2" s="1"/>
  <c r="D58" i="4"/>
  <c r="H58" i="4" s="1"/>
  <c r="K57" i="2" s="1"/>
  <c r="F58" i="4"/>
  <c r="J58" i="4" s="1"/>
  <c r="M57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0" i="2" s="1"/>
  <c r="D41" i="4"/>
  <c r="H41" i="4" s="1"/>
  <c r="K40" i="2" s="1"/>
  <c r="F41" i="4"/>
  <c r="J41" i="4" s="1"/>
  <c r="M40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6" i="2" s="1"/>
  <c r="D77" i="4"/>
  <c r="H77" i="4" s="1"/>
  <c r="K76" i="2" s="1"/>
  <c r="G77" i="4"/>
  <c r="F77" i="4"/>
  <c r="J77" i="4" s="1"/>
  <c r="M76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M55" i="2" s="1"/>
  <c r="D87" i="4"/>
  <c r="H87" i="4" s="1"/>
  <c r="K86" i="2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M86" i="2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3" i="2" s="1"/>
  <c r="G74" i="4"/>
  <c r="F74" i="4"/>
  <c r="J74" i="4" s="1"/>
  <c r="M73" i="2" s="1"/>
  <c r="D74" i="4"/>
  <c r="H74" i="4" s="1"/>
  <c r="K73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7" i="2" s="1"/>
  <c r="F68" i="4"/>
  <c r="J68" i="4" s="1"/>
  <c r="M67" i="2" s="1"/>
  <c r="G68" i="4"/>
  <c r="E68" i="4"/>
  <c r="I68" i="4" s="1"/>
  <c r="L67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K82" i="2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3" i="2" s="1"/>
  <c r="D54" i="4"/>
  <c r="H54" i="4" s="1"/>
  <c r="K53" i="2" s="1"/>
  <c r="F54" i="4"/>
  <c r="J54" i="4" s="1"/>
  <c r="M53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4" i="2" s="1"/>
  <c r="D65" i="4"/>
  <c r="H65" i="4" s="1"/>
  <c r="K64" i="2" s="1"/>
  <c r="E65" i="4"/>
  <c r="I65" i="4" s="1"/>
  <c r="L64" i="2" s="1"/>
  <c r="F523" i="4"/>
  <c r="J523" i="4" s="1"/>
  <c r="G523" i="4"/>
  <c r="E523" i="4"/>
  <c r="I523" i="4" s="1"/>
  <c r="D523" i="4"/>
  <c r="H523" i="4" s="1"/>
  <c r="G95" i="4"/>
  <c r="D95" i="4"/>
  <c r="H95" i="4" s="1"/>
  <c r="K94" i="2" s="1"/>
  <c r="F95" i="4"/>
  <c r="J95" i="4" s="1"/>
  <c r="M94" i="2" s="1"/>
  <c r="E95" i="4"/>
  <c r="I95" i="4" s="1"/>
  <c r="L94" i="2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2" i="2" s="1"/>
  <c r="G93" i="4"/>
  <c r="D93" i="4"/>
  <c r="H93" i="4" s="1"/>
  <c r="K92" i="2" s="1"/>
  <c r="F93" i="4"/>
  <c r="J93" i="4" s="1"/>
  <c r="M92" i="2" s="1"/>
  <c r="G57" i="4"/>
  <c r="F57" i="4"/>
  <c r="J57" i="4" s="1"/>
  <c r="M56" i="2" s="1"/>
  <c r="E57" i="4"/>
  <c r="I57" i="4" s="1"/>
  <c r="L56" i="2" s="1"/>
  <c r="D57" i="4"/>
  <c r="H57" i="4" s="1"/>
  <c r="K56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89" i="2" s="1"/>
  <c r="G90" i="4"/>
  <c r="F90" i="4"/>
  <c r="J90" i="4" s="1"/>
  <c r="M89" i="2" s="1"/>
  <c r="E90" i="4"/>
  <c r="I90" i="4" s="1"/>
  <c r="L89" i="2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L82" i="2" s="1"/>
  <c r="F83" i="4"/>
  <c r="J83" i="4" s="1"/>
  <c r="M82" i="2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2" i="2" s="1"/>
  <c r="E63" i="4"/>
  <c r="I63" i="4" s="1"/>
  <c r="L62" i="2" s="1"/>
  <c r="G63" i="4"/>
  <c r="D63" i="4"/>
  <c r="H63" i="4" s="1"/>
  <c r="K62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0" i="2" s="1"/>
  <c r="G81" i="4"/>
  <c r="F81" i="4"/>
  <c r="J81" i="4" s="1"/>
  <c r="M80" i="2" s="1"/>
  <c r="D81" i="4"/>
  <c r="H81" i="4" s="1"/>
  <c r="K80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<sst xmlns="http://schemas.openxmlformats.org/spreadsheetml/2006/main" count="687" uniqueCount="341">
  <si>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</si>
  <si>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</si>
  <si>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</si>
  <si>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</si>
  <si>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</si>
  <si>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</si>
  <si>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</si>
  <si>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</si>
  <si>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</si>
  <si>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</si>
  <si>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</si>
  <si>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</si>
  <si>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</si>
  <si>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</si>
  <si>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</si>
  <si>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</si>
  <si>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</si>
  <si>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</si>
  <si>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</si>
  <si>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</si>
  <si>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</si>
  <si>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</si>
  <si>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</si>
  <si>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</si>
  <si>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</si>
  <si>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</si>
  <si>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</si>
  <si>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</si>
  <si>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</si>
  <si>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</si>
  <si>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</si>
  <si>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</si>
  <si>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</si>
  <si>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</si>
  <si>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</si>
  <si>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</si>
  <si>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</si>
  <si>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</si>
  <si>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</si>
  <si>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</si>
  <si>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</si>
  <si>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</si>
  <si>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</si>
  <si>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</si>
  <si>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</si>
  <si>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</si>
  <si>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</si>
  <si>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</si>
  <si>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</si>
  <si>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</si>
  <si>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</si>
  <si>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</si>
  <si>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</si>
  <si>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</si>
  <si>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</si>
  <si>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</si>
  <si>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</si>
  <si>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</si>
  <si>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</si>
  <si>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</si>
  <si>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</si>
  <si>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</si>
  <si>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</si>
  <si>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</si>
  <si>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</si>
  <si>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</si>
  <si>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</si>
  <si>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</si>
  <si>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</si>
  <si>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</si>
  <si>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</si>
  <si>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</si>
  <si>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</si>
  <si>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</si>
  <si>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</si>
  <si>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</si>
  <si>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</si>
  <si>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</si>
  <si>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</si>
  <si>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</si>
  <si>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</si>
  <si>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</si>
  <si>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</si>
  <si>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</si>
  <si>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</si>
  <si>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</si>
  <si>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</si>
  <si>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</si>
  <si>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</si>
  <si>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</si>
  <si>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</si>
  <si>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</si>
  <si>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</si>
  <si>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</si>
  <si>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</si>
  <si>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</si>
  <si>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</si>
  <si>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</si>
  <si>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</si>
  <si>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</si>
  <si>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</si>
  <si>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</si>
  <si>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</si>
  <si>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</si>
  <si>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</si>
  <si>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</si>
  <si>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</si>
  <si>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</si>
  <si>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</si>
  <si>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</si>
  <si>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</si>
  <si>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</si>
  <si>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</si>
  <si>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</si>
  <si>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</si>
  <si>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</si>
  <si>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</si>
  <si>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</si>
  <si>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</si>
  <si>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Inter Miami</t>
  </si>
  <si>
    <t>Sporting Kansas City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</si>
  <si>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</si>
  <si>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</si>
  <si>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</si>
  <si>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</si>
  <si>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</si>
  <si>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</si>
  <si>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</si>
  <si>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</si>
  <si>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</si>
  <si>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</si>
  <si>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Finn Harps</t>
  </si>
  <si>
    <t>Sligo Rovers</t>
  </si>
  <si>
    <t>Dundalk</t>
  </si>
  <si>
    <t>Drogheda</t>
  </si>
  <si>
    <t>Waterford</t>
  </si>
  <si>
    <t>Shamrock Rovers</t>
  </si>
  <si>
    <t>St. Patricks</t>
  </si>
  <si>
    <t>Longford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</si>
  <si>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</si>
  <si>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</si>
  <si>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</si>
  <si>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</si>
  <si>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</si>
  <si>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</si>
  <si>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</si>
  <si>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</si>
  <si>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</si>
  <si>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</si>
  <si>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07/09/2021</t>
  </si>
  <si>
    <t>08/09/2021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</si>
  <si>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</si>
  <si>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</si>
  <si>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</si>
  <si>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</si>
  <si>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</si>
  <si>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</si>
  <si>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</si>
  <si>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</si>
  <si>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</si>
  <si>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</si>
  <si>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</si>
  <si>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</si>
  <si>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</si>
  <si>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</si>
  <si>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</si>
  <si>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</si>
  <si>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</si>
  <si>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</si>
  <si>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</si>
  <si>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</si>
  <si>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</si>
  <si>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</si>
  <si>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</si>
  <si>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</si>
  <si>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</si>
  <si>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</si>
  <si>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</si>
  <si>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</si>
  <si>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</si>
  <si>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</si>
  <si>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</si>
  <si>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Oita Trinita</t>
  </si>
  <si>
    <t>Shonan Bellmare</t>
  </si>
  <si>
    <t>Sagan Tosu</t>
  </si>
  <si>
    <t>Shimizu S-Pulse</t>
  </si>
  <si>
    <t>Yokohama F. Marinos</t>
  </si>
  <si>
    <t>Puebla</t>
  </si>
  <si>
    <t>Atl. San Luis</t>
  </si>
  <si>
    <t>Juarez</t>
  </si>
  <si>
    <t>Cruz Azul</t>
  </si>
  <si>
    <t>Club Tijuana</t>
  </si>
  <si>
    <t>Santos Laguna</t>
  </si>
  <si>
    <t>Atlas</t>
  </si>
  <si>
    <t>Monterrey</t>
  </si>
  <si>
    <t>Lillestrom</t>
  </si>
  <si>
    <t>Brann</t>
  </si>
  <si>
    <t>Stabaek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</si>
  <si>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</si>
  <si>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</si>
  <si>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</si>
  <si>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</si>
  <si>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</si>
  <si>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</si>
  <si>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</si>
  <si>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</si>
  <si>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</si>
  <si>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</si>
  <si>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</si>
  <si>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</si>
  <si>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</si>
  <si>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</si>
  <si>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</si>
  <si>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</si>
  <si>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</si>
  <si>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</si>
  <si>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</si>
  <si>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</si>
  <si>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</si>
  <si>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</si>
  <si>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</si>
  <si>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Luzern</t>
  </si>
  <si>
    <t>Grasshoppers</t>
  </si>
  <si>
    <t>Young Boys</t>
  </si>
  <si>
    <t>Zurich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</si>
  <si>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</si>
  <si>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</si>
  <si>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</si>
  <si>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</si>
  <si>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</si>
  <si>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</si>
  <si>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</si>
  <si>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</si>
  <si>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</si>
  <si>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</si>
  <si>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</si>
  <si>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</si>
  <si>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</si>
  <si>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</si>
  <si>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</si>
  <si>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</si>
  <si>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</si>
  <si>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</si>
  <si>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</si>
  <si>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</si>
  <si>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</si>
  <si>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</si>
  <si>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</si>
  <si>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</si>
  <si>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</si>
  <si>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</si>
  <si>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</si>
  <si>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</si>
  <si>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</si>
  <si>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</si>
  <si>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</si>
  <si>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</si>
  <si>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</si>
  <si>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</si>
  <si>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</si>
  <si>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</si>
  <si>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</si>
  <si>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</si>
  <si>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</si>
  <si>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</si>
  <si>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Stromsgodset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</si>
  <si>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</si>
  <si>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</si>
  <si>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</si>
  <si>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</si>
  <si>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</si>
  <si>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</si>
  <si>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</si>
  <si>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</si>
  <si>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</si>
  <si>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</si>
  <si>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</si>
  <si>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</si>
  <si>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</si>
  <si>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</si>
  <si>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</si>
  <si>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</si>
  <si>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</si>
  <si>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</si>
  <si>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</si>
  <si>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</si>
  <si>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</si>
  <si>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</si>
  <si>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</si>
  <si>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</si>
  <si>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</si>
  <si>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Servette</t>
  </si>
  <si>
    <t>St. Gallen</t>
  </si>
  <si>
    <t>Lausanne</t>
  </si>
  <si>
    <t>Sion</t>
  </si>
  <si>
    <t>Lugano</t>
  </si>
  <si>
    <t>Basel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</si>
  <si>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</si>
  <si>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</si>
  <si>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</si>
  <si>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</si>
  <si>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</si>
  <si>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</si>
  <si>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</si>
  <si>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</si>
  <si>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Queretaro</t>
  </si>
  <si>
    <t>Necaxa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</si>
  <si>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</si>
  <si>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</si>
  <si>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</si>
  <si>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</si>
  <si>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</si>
  <si>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</si>
  <si>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</si>
  <si>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</si>
  <si>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</si>
  <si>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</si>
  <si>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</si>
  <si>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</si>
  <si>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</si>
  <si>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</si>
  <si>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</si>
  <si>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</si>
  <si>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</si>
  <si>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</si>
  <si>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</si>
  <si>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Pachuca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</si>
  <si>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</si>
  <si>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</si>
  <si>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</si>
  <si>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</si>
  <si>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</si>
  <si>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</si>
  <si>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</si>
  <si>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</si>
  <si>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</si>
  <si>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Swiss</t>
  </si>
  <si>
    <t>14/09/2021</t>
  </si>
  <si>
    <t>15/09/2021</t>
  </si>
  <si>
    <t>16/09/2021</t>
  </si>
  <si>
    <t>17/09/2021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</si>
</sst>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1.0347434644643576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25.487963749799793</v>
      </c>
      <c r="I2" s="6">
        <f>IF('Log_working_3-way'!$D2="","",'True_Odds_Calculator_3-way'!O3/'True_Odds_Calculator_3-way'!B3-1)</f>
        <v>8.4365957573871686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3.4867366481737827E-2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1.0427030692996031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26.12757007407194</v>
      </c>
      <c r="I3" s="6">
        <f>IF('Log_working_3-way'!$D3="","",'True_Odds_Calculator_3-way'!O4/'True_Odds_Calculator_3-way'!B4-1)</f>
        <v>6.5229843835416412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4.2973820652038475E-2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1.02531065019894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13.288270050705352</v>
      </c>
      <c r="I4" s="6">
        <f>IF('Log_working_3-way'!$D4="","",'True_Odds_Calculator_3-way'!O5/'True_Odds_Calculator_3-way'!B5-1)</f>
        <v>9.3948400628401352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2.7399465533339828E-2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1.0305454535975223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8.1112779887370738</v>
      </c>
      <c r="I5" s="6">
        <f>IF('Log_working_3-way'!$D5="","",'True_Odds_Calculator_3-way'!O6/'True_Odds_Calculator_3-way'!B6-1)</f>
        <v>8.0556367265290163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3.2726931038076224E-2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1.0528756674299518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49.446014117479777</v>
      </c>
      <c r="I6" s="6">
        <f>IF('Log_working_3-way'!$D6="","",'True_Odds_Calculator_3-way'!O7/'True_Odds_Calculator_3-way'!B7-1)</f>
        <v>3.0340881687268419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4.0914288556550549E-2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1.0340146943013571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3.7747407421635737</v>
      </c>
      <c r="I7" s="6">
        <f>IF('Log_working_3-way'!$D7="","",'True_Odds_Calculator_3-way'!O8/'True_Odds_Calculator_3-way'!B8-1)</f>
        <v>6.5864463455038775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3.4249160657170652E-2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1.0384098114215654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1.947470936761492</v>
      </c>
      <c r="I8" s="6">
        <f>IF('Log_working_3-way'!$D8="","",'True_Odds_Calculator_3-way'!O9/'True_Odds_Calculator_3-way'!B9-1)</f>
        <v>7.149382529182768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3.695142067235091E-2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1.0349602234333597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14.544655876219878</v>
      </c>
      <c r="I9" s="6">
        <f>IF('Log_working_3-way'!$D9="","",'True_Odds_Calculator_3-way'!O10/'True_Odds_Calculator_3-way'!B10-1)</f>
        <v>8.5909423815692136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3.757665946484301E-2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1.0402666566822574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29.358942996568832</v>
      </c>
      <c r="I10" s="6">
        <f>IF('Log_working_3-way'!$D10="","",'True_Odds_Calculator_3-way'!O11/'True_Odds_Calculator_3-way'!B11-1)</f>
        <v>5.2597143761927789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3.9616942845805303E-2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1.0377187588910952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19.808668563379438</v>
      </c>
      <c r="I11" s="6">
        <f>IF('Log_working_3-way'!$D11="","",'True_Odds_Calculator_3-way'!O12/'True_Odds_Calculator_3-way'!B12-1)</f>
        <v>7.4695709598765028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3.9629961892055476E-2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1.0446055265336298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29.936756974441298</v>
      </c>
      <c r="I12" s="6">
        <f>IF('Log_working_3-way'!$D12="","",'True_Odds_Calculator_3-way'!O13/'True_Odds_Calculator_3-way'!B13-1)</f>
        <v>5.7424451311153506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4.3517841185183981E-2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1.0356495171316213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15.178117418053535</v>
      </c>
      <c r="I13" s="6">
        <f>IF('Log_working_3-way'!$D13="","",'True_Odds_Calculator_3-way'!O14/'True_Odds_Calculator_3-way'!B14-1)</f>
        <v>8.007663015657446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3.8227108288577671E-2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1.0312893891445571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11.608673630890554</v>
      </c>
      <c r="I14" s="6">
        <f>IF('Log_working_3-way'!$D14="","",'True_Odds_Calculator_3-way'!O15/'True_Odds_Calculator_3-way'!B15-1)</f>
        <v>6.9428815775289303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3.364416771469414E-2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1.0313441617894947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18.291166360425056</v>
      </c>
      <c r="I15" s="6">
        <f>IF('Log_working_3-way'!$D15="","",'True_Odds_Calculator_3-way'!O16/'True_Odds_Calculator_3-way'!B16-1)</f>
        <v>5.2671403719071526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3.3107411258485264E-2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1.0339072765227075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23.647469267722435</v>
      </c>
      <c r="I16" s="6">
        <f>IF('Log_working_3-way'!$D16="","",'True_Odds_Calculator_3-way'!O17/'True_Odds_Calculator_3-way'!B17-1)</f>
        <v>5.6566046332816002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3.4897375795939878E-2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1.0342081753140593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24.408480492839825</v>
      </c>
      <c r="I17" s="6">
        <f>IF('Log_working_3-way'!$D17="","",'True_Odds_Calculator_3-way'!O18/'True_Odds_Calculator_3-way'!B18-1)</f>
        <v>5.6557647766289438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3.50279641618223E-2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1.0379755718817398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6.7147344087494529</v>
      </c>
      <c r="I18" s="6">
        <f>IF('Log_working_3-way'!$D18="","",'True_Odds_Calculator_3-way'!O19/'True_Odds_Calculator_3-way'!B19-1)</f>
        <v>8.3879427728502005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4.0230563424614285E-2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1.0365921915498708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17.354943049626979</v>
      </c>
      <c r="I19" s="6">
        <f>IF('Log_working_3-way'!$D19="","",'True_Odds_Calculator_3-way'!O20/'True_Odds_Calculator_3-way'!B20-1)</f>
        <v>7.1340553040958667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3.8905376876807063E-2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1.036160444934366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8.0036847439431877</v>
      </c>
      <c r="I20" s="6">
        <f>IF('Log_working_3-way'!$D20="","",'True_Odds_Calculator_3-way'!O21/'True_Odds_Calculator_3-way'!B21-1)</f>
        <v>8.5205391992514254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3.8685848199552453E-2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1.0372291477310709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20.829855537720707</v>
      </c>
      <c r="I21" s="6">
        <f>IF('Log_working_3-way'!$D21="","",'True_Odds_Calculator_3-way'!O22/'True_Odds_Calculator_3-way'!B22-1)</f>
        <v>8.702158016764761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3.8748832866479788E-2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1.0366375013077951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10.362849895354227</v>
      </c>
      <c r="I22" s="6">
        <f>IF('Log_working_3-way'!$D22="","",'True_Odds_Calculator_3-way'!O23/'True_Odds_Calculator_3-way'!B23-1)</f>
        <v>7.2266123934585984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3.9266078954175221E-2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1.0358694066967049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11.917420802263431</v>
      </c>
      <c r="I23" s="6">
        <f>IF('Log_working_3-way'!$D23="","",'True_Odds_Calculator_3-way'!O24/'True_Odds_Calculator_3-way'!B24-1)</f>
        <v>8.9536031986010389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3.8720967642950965E-2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1.0420879486436754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26.441560155088691</v>
      </c>
      <c r="I24" s="6">
        <f>IF('Log_working_3-way'!$D24="","",'True_Odds_Calculator_3-way'!O25/'True_Odds_Calculator_3-way'!B25-1)</f>
        <v>7.3010719469143304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4.2096621552284441E-2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1.0426405834839558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1.0322361636392272</v>
      </c>
      <c r="I25" s="6">
        <f>IF('Log_working_3-way'!$D25="","",'True_Odds_Calculator_3-way'!O26/'True_Odds_Calculator_3-way'!B26-1)</f>
        <v>3.6805933738233705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3.6543137764869726E-2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1.0311345307459143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16.375925125336234</v>
      </c>
      <c r="I26" s="6">
        <f>IF('Log_working_3-way'!$D26="","",'True_Odds_Calculator_3-way'!O27/'True_Odds_Calculator_3-way'!B27-1)</f>
        <v>7.3717087005253177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3.3303873867357003E-2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1.0334041904993319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20.701800626131448</v>
      </c>
      <c r="I27" s="6">
        <f>IF('Log_working_3-way'!$D27="","",'True_Odds_Calculator_3-way'!O28/'True_Odds_Calculator_3-way'!B28-1)</f>
        <v>6.4551378524382566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3.4997546047047301E-2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1.0404868360328197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33.958346057747043</v>
      </c>
      <c r="I28" s="6">
        <f>IF('Log_working_3-way'!$D28="","",'True_Odds_Calculator_3-way'!O29/'True_Odds_Calculator_3-way'!B29-1)</f>
        <v>5.1429457706310417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3.8085074229652571E-2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1.0303834376354368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15.673797382974136</v>
      </c>
      <c r="I29" s="6">
        <f>IF('Log_working_3-way'!$D29="","",'True_Odds_Calculator_3-way'!O30/'True_Odds_Calculator_3-way'!B30-1)</f>
        <v>7.7860250562538198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3.2598274815739625E-2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1.0319479703396783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21.585137203349571</v>
      </c>
      <c r="I30" s="6">
        <f>IF('Log_working_3-way'!$D30="","",'True_Odds_Calculator_3-way'!O31/'True_Odds_Calculator_3-way'!B31-1)</f>
        <v>6.2243911734175805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3.3324141404768026E-2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1.0300204167302041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14.015979324885624</v>
      </c>
      <c r="I31" s="6">
        <f>IF('Log_working_3-way'!$D31="","",'True_Odds_Calculator_3-way'!O32/'True_Odds_Calculator_3-way'!B32-1)</f>
        <v>6.6012438083023097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3.2235771287602244E-2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1.0379062713767815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20.812128320038941</v>
      </c>
      <c r="I32" s="6">
        <f>IF('Log_working_3-way'!$D32="","",'True_Odds_Calculator_3-way'!O33/'True_Odds_Calculator_3-way'!B33-1)</f>
        <v>7.4698716983835141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3.9593047901653078E-2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1.0354908833399001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17.057730683796962</v>
      </c>
      <c r="I33" s="6">
        <f>IF('Log_working_3-way'!$D33="","",'True_Odds_Calculator_3-way'!O34/'True_Odds_Calculator_3-way'!B34-1)</f>
        <v>8.4099469435360312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3.779809371914622E-2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1.0414254237043741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26.159789415811112</v>
      </c>
      <c r="I34" s="6">
        <f>IF('Log_working_3-way'!$D34="","",'True_Odds_Calculator_3-way'!O35/'True_Odds_Calculator_3-way'!B35-1)</f>
        <v>6.2053713425590393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4.1736552960520923E-2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1.0666456885927491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5.0003795549256473</v>
      </c>
      <c r="I35" s="6">
        <f>IF('Log_working_3-way'!$D35="","",'True_Odds_Calculator_3-way'!O36/'True_Odds_Calculator_3-way'!B36-1)</f>
        <v>8.4352151177351917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6.8137312233288228E-2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1.0791604584555745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32.804484434979422</v>
      </c>
      <c r="I36" s="6">
        <f>IF('Log_working_3-way'!$D36="","",'True_Odds_Calculator_3-way'!O37/'True_Odds_Calculator_3-way'!B37-1)</f>
        <v>7.0581001132378294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7.3518436055518332E-2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1.030991324055458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8.0510685771134547</v>
      </c>
      <c r="I37" s="6">
        <f>IF('Log_working_3-way'!$D37="","",'True_Odds_Calculator_3-way'!O38/'True_Odds_Calculator_3-way'!B38-1)</f>
        <v>8.4513839050992647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3.3248156889616354E-2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1.0321255264788831</v>
      </c>
      <c r="F40" s="6" t="e">
        <f>IF('Log_working_3-way'!D40="","",1/'True_Odds_Calculator_3-way'!N39+1/'True_Odds_Calculator_3-way'!O39+1/'True_Odds_Calculator_3-way'!#REF!-1)</f>
        <v>#REF!</v>
      </c>
      <c r="H40" s="6">
        <f>IF('Log_working_3-way'!$D40="","",'True_Odds_Calculator_3-way'!N39/'True_Odds_Calculator_3-way'!A39-1)</f>
        <v>17.932749806082928</v>
      </c>
      <c r="I40" s="6">
        <f>IF('Log_working_3-way'!$D40="","",'True_Odds_Calculator_3-way'!O39/'True_Odds_Calculator_3-way'!B39-1)</f>
        <v>6.5874202943568925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3.4116400674900627E-2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1.0372959238573247</v>
      </c>
      <c r="F41" s="6" t="e">
        <f>IF('Log_working_3-way'!D41="","",1/'True_Odds_Calculator_3-way'!N40+1/'True_Odds_Calculator_3-way'!O40+1/'True_Odds_Calculator_3-way'!#REF!-1)</f>
        <v>#REF!</v>
      </c>
      <c r="H41" s="6">
        <f>IF('Log_working_3-way'!$D41="","",'True_Odds_Calculator_3-way'!N40/'True_Odds_Calculator_3-way'!A40-1)</f>
        <v>38.756280685402807</v>
      </c>
      <c r="I41" s="6">
        <f>IF('Log_working_3-way'!$D41="","",'True_Odds_Calculator_3-way'!O40/'True_Odds_Calculator_3-way'!B40-1)</f>
        <v>3.6123684081156098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3.3582280253917185E-2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1.0285859310781067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28.680704391495059</v>
      </c>
      <c r="I42" s="6">
        <f>IF('Log_working_3-way'!$D42="","",'True_Odds_Calculator_3-way'!O41/'True_Odds_Calculator_3-way'!B41-1)</f>
        <v>4.9871654684763129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2.8415578463503399E-2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1.0263474946376565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21.279135402596786</v>
      </c>
      <c r="I43" s="6">
        <f>IF('Log_working_3-way'!$D43="","",'True_Odds_Calculator_3-way'!O42/'True_Odds_Calculator_3-way'!B42-1)</f>
        <v>7.2238280279951166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2.7564506756673435E-2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1.0292993407651041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4.1099635073065848</v>
      </c>
      <c r="I44" s="6">
        <f>IF('Log_working_3-way'!$D44="","",'True_Odds_Calculator_3-way'!O43/'True_Odds_Calculator_3-way'!B43-1)</f>
        <v>5.6917672300752455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2.9459398368337997E-2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1.0249630482983094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9.3982543202248241</v>
      </c>
      <c r="I45" s="6">
        <f>IF('Log_working_3-way'!$D45="","",'True_Odds_Calculator_3-way'!O44/'True_Odds_Calculator_3-way'!B44-1)</f>
        <v>9.3306235772111314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2.7062119849708965E-2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1.0408243572899125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51.461739972022578</v>
      </c>
      <c r="I46" s="6">
        <f>IF('Log_working_3-way'!$D46="","",'True_Odds_Calculator_3-way'!O45/'True_Odds_Calculator_3-way'!B45-1)</f>
        <v>2.9283278849051237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3.0574738342066032E-2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1.0318318098240116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31.050228460602874</v>
      </c>
      <c r="I47" s="6">
        <f>IF('Log_working_3-way'!$D47="","",'True_Odds_Calculator_3-way'!O46/'True_Odds_Calculator_3-way'!B46-1)</f>
        <v>6.8761756550126441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3.0553099518616733E-2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1.0305462394498499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10.751884522799797</v>
      </c>
      <c r="I48" s="6">
        <f>IF('Log_working_3-way'!$D48="","",'True_Odds_Calculator_3-way'!O47/'True_Odds_Calculator_3-way'!B47-1)</f>
        <v>11.615712133072194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3.306748154329453E-2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1.0311463378836789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18.297102106154469</v>
      </c>
      <c r="I49" s="6">
        <f>IF('Log_working_3-way'!$D49="","",'True_Odds_Calculator_3-way'!O48/'True_Odds_Calculator_3-way'!B48-1)</f>
        <v>10.434104406872931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3.2789629714361945E-2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1.0477786354970122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45.389119420594113</v>
      </c>
      <c r="I50" s="6">
        <f>IF('Log_working_3-way'!$D50="","",'True_Odds_Calculator_3-way'!O49/'True_Odds_Calculator_3-way'!B49-1)</f>
        <v>2.8476991212217571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3.958232543138207E-2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1.0541666168297459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0.20110617644895989</v>
      </c>
      <c r="I51" s="6">
        <f>IF('Log_working_3-way'!$D51="","",'True_Odds_Calculator_3-way'!O50/'True_Odds_Calculator_3-way'!B50-1)</f>
        <v>1.7827412044461446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3.9375628362060988E-2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1.0274506514031581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25.388196846239524</v>
      </c>
      <c r="I52" s="6">
        <f>IF('Log_working_3-way'!$D52="","",'True_Odds_Calculator_3-way'!O51/'True_Odds_Calculator_3-way'!B51-1)</f>
        <v>5.0194951148472446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2.7987485055343431E-2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1.0306463453457753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15.949878959946467</v>
      </c>
      <c r="I53" s="6">
        <f>IF('Log_working_3-way'!$D53="","",'True_Odds_Calculator_3-way'!O52/'True_Odds_Calculator_3-way'!B52-1)</f>
        <v>8.1663340693122102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3.2850815790980592E-2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1.0310507458265976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16.231687951191237</v>
      </c>
      <c r="I54" s="6">
        <f>IF('Log_working_3-way'!$D54="","",'True_Odds_Calculator_3-way'!O53/'True_Odds_Calculator_3-way'!B53-1)</f>
        <v>9.6123270967332637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3.3178800902538885E-2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1.0423651358759902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41.301258606528371</v>
      </c>
      <c r="I55" s="6">
        <f>IF('Log_working_3-way'!$D55="","",'True_Odds_Calculator_3-way'!O54/'True_Odds_Calculator_3-way'!B54-1)</f>
        <v>3.9147307628953705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3.6794813750175237E-2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1.0335549746239621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21.770129960108541</v>
      </c>
      <c r="I56" s="6">
        <f>IF('Log_working_3-way'!$D56="","",'True_Odds_Calculator_3-way'!O55/'True_Odds_Calculator_3-way'!B55-1)</f>
        <v>7.2612875328063868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3.4903962762956819E-2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1.0155058197053393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25.428586370747542</v>
      </c>
      <c r="I57" s="6">
        <f>IF('Log_working_3-way'!$D57="","",'True_Odds_Calculator_3-way'!O56/'True_Odds_Calculator_3-way'!B56-1)</f>
        <v>6.8114533919775848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1.5807577253266647E-2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1.0443705426703997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52.939717224273501</v>
      </c>
      <c r="I58" s="6">
        <f>IF('Log_working_3-way'!$D58="","",'True_Odds_Calculator_3-way'!O57/'True_Odds_Calculator_3-way'!B57-1)</f>
        <v>2.6659963151563808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3.2480214313596045E-2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1.0299460160913267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13.781210601273212</v>
      </c>
      <c r="I59" s="6">
        <f>IF('Log_working_3-way'!$D59="","",'True_Odds_Calculator_3-way'!O58/'True_Odds_Calculator_3-way'!B58-1)</f>
        <v>8.342824524179635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3.2309834025749495E-2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1.0322410350977218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8.2084287701699896</v>
      </c>
      <c r="I60" s="6">
        <f>IF('Log_working_3-way'!$D60="","",'True_Odds_Calculator_3-way'!O59/'True_Odds_Calculator_3-way'!B59-1)</f>
        <v>7.823066771728671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3.4485592493341599E-2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1.0309432703122376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30.333683423412293</v>
      </c>
      <c r="I61" s="6">
        <f>IF('Log_working_3-way'!$D61="","",'True_Odds_Calculator_3-way'!O60/'True_Odds_Calculator_3-way'!B60-1)</f>
        <v>4.9466729837982735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3.0298845335177349E-2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1.0457701173676222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1.0194820622475644</v>
      </c>
      <c r="I62" s="6">
        <f>IF('Log_working_3-way'!$D62="","",'True_Odds_Calculator_3-way'!O61/'True_Odds_Calculator_3-way'!B61-1)</f>
        <v>4.609672395132125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4.0068201193520947E-2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1.0261804123005482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15.609129923199717</v>
      </c>
      <c r="I63" s="6">
        <f>IF('Log_working_3-way'!$D63="","",'True_Odds_Calculator_3-way'!O62/'True_Odds_Calculator_3-way'!B62-1)</f>
        <v>6.4638552867325183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2.8069288583012941E-2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1.037211105881134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38.76692476498846</v>
      </c>
      <c r="I64" s="6">
        <f>IF('Log_working_3-way'!$D64="","",'True_Odds_Calculator_3-way'!O63/'True_Odds_Calculator_3-way'!B63-1)</f>
        <v>4.3578844627308468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3.330562994428532E-2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1.0265216510683435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6.5056030540358449</v>
      </c>
      <c r="I65" s="6">
        <f>IF('Log_working_3-way'!$D65="","",'True_Odds_Calculator_3-way'!O64/'True_Odds_Calculator_3-way'!B64-1)</f>
        <v>7.2680359017335086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2.8038563612426071E-2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1.0241298243981529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10.667717976671856</v>
      </c>
      <c r="I66" s="6">
        <f>IF('Log_working_3-way'!$D66="","",'True_Odds_Calculator_3-way'!O65/'True_Odds_Calculator_3-way'!B65-1)</f>
        <v>8.5165964172813453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2.6167820069204151E-2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1.0264963566658458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20.243738092883383</v>
      </c>
      <c r="I67" s="6">
        <f>IF('Log_working_3-way'!$D67="","",'True_Odds_Calculator_3-way'!O66/'True_Odds_Calculator_3-way'!B66-1)</f>
        <v>7.5664065871997419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2.7877867414741964E-2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1.0271544039971365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7.2207278320210531</v>
      </c>
      <c r="I68" s="6">
        <f>IF('Log_working_3-way'!$D68="","",'True_Odds_Calculator_3-way'!O67/'True_Odds_Calculator_3-way'!B67-1)</f>
        <v>4.3605327907273876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2.7952021270233551E-2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1.0278707184497125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19.822600034346557</v>
      </c>
      <c r="I69" s="6">
        <f>IF('Log_working_3-way'!$D69="","",'True_Odds_Calculator_3-way'!O68/'True_Odds_Calculator_3-way'!B68-1)</f>
        <v>8.2544889041540248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2.9336897034491383E-2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1.0280961288809247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4.5611807992780982</v>
      </c>
      <c r="I70" s="6">
        <f>IF('Log_working_3-way'!$D70="","",'True_Odds_Calculator_3-way'!O69/'True_Odds_Calculator_3-way'!B69-1)</f>
        <v>7.8687740525649286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2.9154131434923736E-2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1.0256635129939433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15.080006968003019</v>
      </c>
      <c r="I71" s="6">
        <f>IF('Log_working_3-way'!$D71="","",'True_Odds_Calculator_3-way'!O70/'True_Odds_Calculator_3-way'!B70-1)</f>
        <v>8.2697159510332892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2.7646040349292411E-2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1.029876890988618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12.690942899311372</v>
      </c>
      <c r="I72" s="6">
        <f>IF('Log_working_3-way'!$D72="","",'True_Odds_Calculator_3-way'!O71/'True_Odds_Calculator_3-way'!B71-1)</f>
        <v>8.401270909479484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3.2293915581735444E-2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1.041562474126309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35.690149401214789</v>
      </c>
      <c r="I73" s="6">
        <f>IF('Log_working_3-way'!$D73="","",'True_Odds_Calculator_3-way'!O72/'True_Odds_Calculator_3-way'!B72-1)</f>
        <v>4.3814433707530966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3.8533453551610197E-2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1.0266451893517021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7.565392364101033</v>
      </c>
      <c r="I74" s="6">
        <f>IF('Log_working_3-way'!$D74="","",'True_Odds_Calculator_3-way'!O73/'True_Odds_Calculator_3-way'!B73-1)</f>
        <v>5.6662306776033438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2.7999577831669509E-2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1.0353973942936969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15.31599231321113</v>
      </c>
      <c r="I75" s="6">
        <f>IF('Log_working_3-way'!$D75="","",'True_Odds_Calculator_3-way'!O74/'True_Odds_Calculator_3-way'!B74-1)</f>
        <v>8.9610532366580617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3.7944090885472459E-2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1.0371968355870822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16.566095212683166</v>
      </c>
      <c r="I76" s="6">
        <f>IF('Log_working_3-way'!$D76="","",'True_Odds_Calculator_3-way'!O75/'True_Odds_Calculator_3-way'!B75-1)</f>
        <v>8.6323616954983109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3.9664111718639372E-2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1.0340037201977414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24.414058880774054</v>
      </c>
      <c r="I77" s="6">
        <f>IF('Log_working_3-way'!$D77="","",'True_Odds_Calculator_3-way'!O76/'True_Odds_Calculator_3-way'!B76-1)</f>
        <v>6.2140821534043509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3.4800775441832466E-2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1.0376607147850014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7.2712312258897391</v>
      </c>
      <c r="I78" s="6">
        <f>IF('Log_working_3-way'!$D78="","",'True_Odds_Calculator_3-way'!O77/'True_Odds_Calculator_3-way'!B77-1)</f>
        <v>7.0805464245132104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3.9731208994787437E-2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1.0354055131333051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13.931073931065068</v>
      </c>
      <c r="I79" s="6">
        <f>IF('Log_working_3-way'!$D79="","",'True_Odds_Calculator_3-way'!O78/'True_Odds_Calculator_3-way'!B78-1)</f>
        <v>9.4234457857578136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3.8105569071838818E-2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1.0507892272985524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2.4190590111642738</v>
      </c>
      <c r="I80" s="6">
        <f>IF('Log_working_3-way'!$D80="","",'True_Odds_Calculator_3-way'!O79/'True_Odds_Calculator_3-way'!B79-1)</f>
        <v>7.1018873714899478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4.9120947080130817E-2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1.0384282680966772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29.070512205067569</v>
      </c>
      <c r="I81" s="6">
        <f>IF('Log_working_3-way'!$D81="","",'True_Odds_Calculator_3-way'!O80/'True_Odds_Calculator_3-way'!B80-1)</f>
        <v>5.5340798717079673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3.7894265287744089E-2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1.0414993732888278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50.632910119454806</v>
      </c>
      <c r="I82" s="6">
        <f>IF('Log_working_3-way'!$D82="","",'True_Odds_Calculator_3-way'!O81/'True_Odds_Calculator_3-way'!B81-1)</f>
        <v>2.4369933786305462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3.1887288073110032E-2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1.0413573649074916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40.771777812374701</v>
      </c>
      <c r="I83" s="6">
        <f>IF('Log_working_3-way'!$D83="","",'True_Odds_Calculator_3-way'!O82/'True_Odds_Calculator_3-way'!B82-1)</f>
        <v>3.9624135755014898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3.616725797176934E-2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1.0411229051102118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34.804741334697042</v>
      </c>
      <c r="I84" s="6">
        <f>IF('Log_working_3-way'!$D84="","",'True_Odds_Calculator_3-way'!O83/'True_Odds_Calculator_3-way'!B83-1)</f>
        <v>4.7568063494240915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3.8416937682189456E-2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1.0428306704240486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36.111026424834655</v>
      </c>
      <c r="I85" s="6">
        <f>IF('Log_working_3-way'!$D85="","",'True_Odds_Calculator_3-way'!O84/'True_Odds_Calculator_3-way'!B84-1)</f>
        <v>4.2025685016665184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3.9549757905199323E-2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1.0380780969268295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22.579856126302751</v>
      </c>
      <c r="I86" s="6">
        <f>IF('Log_working_3-way'!$D86="","",'True_Odds_Calculator_3-way'!O85/'True_Odds_Calculator_3-way'!B85-1)</f>
        <v>5.1046796146010527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3.9336334534951556E-2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1.0593725488652121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43.059282766642198</v>
      </c>
      <c r="I87" s="6">
        <f>IF('Log_working_3-way'!$D87="","",'True_Odds_Calculator_3-way'!O86/'True_Odds_Calculator_3-way'!B86-1)</f>
        <v>3.4994189097560087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5.0335168916554318E-2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1.0258172453799839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17.887636269434026</v>
      </c>
      <c r="I88" s="6">
        <f>IF('Log_working_3-way'!$D88="","",'True_Odds_Calculator_3-way'!O87/'True_Odds_Calculator_3-way'!B87-1)</f>
        <v>6.2259873436410231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2.7473607198962524E-2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1.0253098431053409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15.21840789295851</v>
      </c>
      <c r="I89" s="6">
        <f>IF('Log_working_3-way'!$D89="","",'True_Odds_Calculator_3-way'!O88/'True_Odds_Calculator_3-way'!B88-1)</f>
        <v>6.9470198675496713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2.7210884353741305E-2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1.0299967074471073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27.058206857217684</v>
      </c>
      <c r="I90" s="6">
        <f>IF('Log_working_3-way'!$D90="","",'True_Odds_Calculator_3-way'!O89/'True_Odds_Calculator_3-way'!B89-1)</f>
        <v>5.2849336961217164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3.0182572906040095E-2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1.0335384572713884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27.89394986161712</v>
      </c>
      <c r="I91" s="6">
        <f>IF('Log_working_3-way'!$D91="","",'True_Odds_Calculator_3-way'!O90/'True_Odds_Calculator_3-way'!B90-1)</f>
        <v>5.6310510054253982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3.3453417368960903E-2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1.0319275267602321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19.930240996663997</v>
      </c>
      <c r="I92" s="6">
        <f>IF('Log_working_3-way'!$D92="","",'True_Odds_Calculator_3-way'!O91/'True_Odds_Calculator_3-way'!B91-1)</f>
        <v>6.1442313775312583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3.3591314549060503E-2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1.0362046975127153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29.824197826546285</v>
      </c>
      <c r="I93" s="6">
        <f>IF('Log_working_3-way'!$D93="","",'True_Odds_Calculator_3-way'!O92/'True_Odds_Calculator_3-way'!B92-1)</f>
        <v>5.189336924902217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3.5527612722280777E-2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1.0424394426391705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41.28961253671298</v>
      </c>
      <c r="I94" s="6">
        <f>IF('Log_working_3-way'!$D94="","",'True_Odds_Calculator_3-way'!O93/'True_Odds_Calculator_3-way'!B93-1)</f>
        <v>3.2557263587034502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3.7080335041596024E-2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1.0316543762473998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18.63208443513399</v>
      </c>
      <c r="I95" s="6">
        <f>IF('Log_working_3-way'!$D95="","",'True_Odds_Calculator_3-way'!O94/'True_Odds_Calculator_3-way'!B94-1)</f>
        <v>7.2240193227408938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3.3540829459196786E-2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1.0090789969569645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22.571779341954496</v>
      </c>
      <c r="I96" s="6">
        <f>IF('Log_working_3-way'!$D96="","",'True_Odds_Calculator_3-way'!O95/'True_Odds_Calculator_3-way'!B95-1)</f>
        <v>6.6435495898583126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9.4850948509486166E-3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1.0019796590322443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6.0961311950711243</v>
      </c>
      <c r="I97" s="6">
        <f>IF('Log_working_3-way'!$D97="","",'True_Odds_Calculator_3-way'!O96/'True_Odds_Calculator_3-way'!B96-1)</f>
        <v>6.873796311283904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2.1109976166155953E-3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0.99467238856301377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9.0729275560807547</v>
      </c>
      <c r="I98" s="6">
        <f>IF('Log_working_3-way'!$D98="","",'True_Odds_Calculator_3-way'!O97/'True_Odds_Calculator_3-way'!B97-1)</f>
        <v>6.8480872479011241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-5.8083203569287978E-3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1.0140217136643308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8.926527533655241</v>
      </c>
      <c r="I99" s="6">
        <f>IF('Log_working_3-way'!$D99="","",'True_Odds_Calculator_3-way'!O98/'True_Odds_Calculator_3-way'!B98-1)</f>
        <v>9.3828606692416603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1.5269970493851037E-2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1.032107287593196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12.976724713860811</v>
      </c>
      <c r="I100" s="6">
        <f>IF('Log_working_3-way'!$D100="","",'True_Odds_Calculator_3-way'!O99/'True_Odds_Calculator_3-way'!B99-1)</f>
        <v>6.1776913610839683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3.4387090227804062E-2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1.0384756060849478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6.3385353233006532</v>
      </c>
      <c r="I101" s="6">
        <f>IF('Log_working_3-way'!$D101="","",'True_Odds_Calculator_3-way'!O100/'True_Odds_Calculator_3-way'!B100-1)</f>
        <v>6.0627494136104385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3.9856641388176017E-2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1.0381504791076668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31.99018478722175</v>
      </c>
      <c r="I102" s="6">
        <f>IF('Log_working_3-way'!$D102="","",'True_Odds_Calculator_3-way'!O101/'True_Odds_Calculator_3-way'!B101-1)</f>
        <v>5.3099142036168718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3.6628228713300626E-2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1.0289432496639073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23.273875887636468</v>
      </c>
      <c r="I103" s="6">
        <f>IF('Log_working_3-way'!$D103="","",'True_Odds_Calculator_3-way'!O102/'True_Odds_Calculator_3-way'!B102-1)</f>
        <v>6.0163822082427068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2.9913810045200551E-2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1.0274196135658595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20.626936288737181</v>
      </c>
      <c r="I104" s="6">
        <f>IF('Log_working_3-way'!$D104="","",'True_Odds_Calculator_3-way'!O103/'True_Odds_Calculator_3-way'!B103-1)</f>
        <v>6.5000079055633027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2.8805499923872491E-2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1.0312339519288236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18.819165851834757</v>
      </c>
      <c r="I105" s="6">
        <f>IF('Log_working_3-way'!$D105="","",'True_Odds_Calculator_3-way'!O104/'True_Odds_Calculator_3-way'!B104-1)</f>
        <v>7.2759471236402788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3.3070786641864691E-2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1.0413457458683528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48.408750379741022</v>
      </c>
      <c r="I106" s="6">
        <f>IF('Log_working_3-way'!$D106="","",'True_Odds_Calculator_3-way'!O105/'True_Odds_Calculator_3-way'!B105-1)</f>
        <v>3.0832128458732972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3.261887360310789E-2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1.029886841470895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12.794124233619719</v>
      </c>
      <c r="I107" s="6">
        <f>IF('Log_working_3-way'!$D107="","",'True_Odds_Calculator_3-way'!O106/'True_Odds_Calculator_3-way'!B106-1)</f>
        <v>8.9512283685275378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3.2319471613975193E-2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1.0415321094331769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49.860434846808801</v>
      </c>
      <c r="I108" s="6">
        <f>IF('Log_working_3-way'!$D108="","",'True_Odds_Calculator_3-way'!O107/'True_Odds_Calculator_3-way'!B107-1)</f>
        <v>2.2253520473341224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3.243271619225796E-2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1.0274783677220005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25.114558664194551</v>
      </c>
      <c r="I109" s="6">
        <f>IF('Log_working_3-way'!$D109="","",'True_Odds_Calculator_3-way'!O108/'True_Odds_Calculator_3-way'!B108-1)</f>
        <v>6.4230120851208952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2.8022668761642722E-2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1.0508229837197358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57.043201826880377</v>
      </c>
      <c r="I110" s="6">
        <f>IF('Log_working_3-way'!$D110="","",'True_Odds_Calculator_3-way'!O109/'True_Odds_Calculator_3-way'!B109-1)</f>
        <v>1.3879022823491858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3.5307161288341993E-2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1.0265601740895787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8.7390374906727075</v>
      </c>
      <c r="I111" s="6">
        <f>IF('Log_working_3-way'!$D111="","",'True_Odds_Calculator_3-way'!O110/'True_Odds_Calculator_3-way'!B110-1)</f>
        <v>6.2598564279958637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2.8276231146448838E-2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1.0322145527695714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19.351909865717353</v>
      </c>
      <c r="I112" s="6">
        <f>IF('Log_working_3-way'!$D112="","",'True_Odds_Calculator_3-way'!O111/'True_Odds_Calculator_3-way'!B111-1)</f>
        <v>5.4247274182853626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3.3907872553479379E-2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1.0345124610198695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37.836952818976989</v>
      </c>
      <c r="I113" s="6">
        <f>IF('Log_working_3-way'!$D113="","",'True_Odds_Calculator_3-way'!O112/'True_Odds_Calculator_3-way'!B112-1)</f>
        <v>3.6219832295958403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3.1432183938955083E-2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1.0346934602774271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23.629532909357174</v>
      </c>
      <c r="I114" s="6">
        <f>IF('Log_working_3-way'!$D114="","",'True_Odds_Calculator_3-way'!O113/'True_Odds_Calculator_3-way'!B113-1)</f>
        <v>6.8374056069223359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3.5651035651035778E-2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1.0363565890328976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18.019884470397116</v>
      </c>
      <c r="I115" s="6">
        <f>IF('Log_working_3-way'!$D115="","",'True_Odds_Calculator_3-way'!O114/'True_Odds_Calculator_3-way'!B114-1)</f>
        <v>6.950865795628995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3.8549232541193579E-2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1.035864666168109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11.54782694328153</v>
      </c>
      <c r="I116" s="6">
        <f>IF('Log_working_3-way'!$D116="","",'True_Odds_Calculator_3-way'!O115/'True_Odds_Calculator_3-way'!B115-1)</f>
        <v>8.1714507461805397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3.8656495670452262E-2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1.0347259275645853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11.744876547337828</v>
      </c>
      <c r="I117" s="6">
        <f>IF('Log_working_3-way'!$D117="","",'True_Odds_Calculator_3-way'!O116/'True_Odds_Calculator_3-way'!B116-1)</f>
        <v>9.3609920869919208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3.7525977341054784E-2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1.0592831127592932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45.646318485544462</v>
      </c>
      <c r="I118" s="6">
        <f>IF('Log_working_3-way'!$D118="","",'True_Odds_Calculator_3-way'!O117/'True_Odds_Calculator_3-way'!B117-1)</f>
        <v>3.5473511503923394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4.8360264902777228E-2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1.0370357936580652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3.3306653730436091</v>
      </c>
      <c r="I119" s="6">
        <f>IF('Log_working_3-way'!$D119="","",'True_Odds_Calculator_3-way'!O118/'True_Odds_Calculator_3-way'!B118-1)</f>
        <v>5.8243758096717064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3.6481071465266579E-2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1.0355944962462187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27.523681296028553</v>
      </c>
      <c r="I120" s="6">
        <f>IF('Log_working_3-way'!$D120="","",'True_Odds_Calculator_3-way'!O119/'True_Odds_Calculator_3-way'!B119-1)</f>
        <v>6.2090668126723898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3.5520685329394563E-2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1.0560344053556738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54.165769630025586</v>
      </c>
      <c r="I121" s="6">
        <f>IF('Log_working_3-way'!$D121="","",'True_Odds_Calculator_3-way'!O120/'True_Odds_Calculator_3-way'!B120-1)</f>
        <v>2.2600021368007557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4.0357149579419049E-2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1.032307078575182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19.348762802534729</v>
      </c>
      <c r="I122" s="6">
        <f>IF('Log_working_3-way'!$D122="","",'True_Odds_Calculator_3-way'!O121/'True_Odds_Calculator_3-way'!B121-1)</f>
        <v>6.0259196273469433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3.4067772859533108E-2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1.0377107396387661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29.0929606292923</v>
      </c>
      <c r="I123" s="6">
        <f>IF('Log_working_3-way'!$D123="","",'True_Odds_Calculator_3-way'!O122/'True_Odds_Calculator_3-way'!B122-1)</f>
        <v>5.9676303006355846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3.7120028048191145E-2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1.0309169526384918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17.955697543919982</v>
      </c>
      <c r="I124" s="6">
        <f>IF('Log_working_3-way'!$D124="","",'True_Odds_Calculator_3-way'!O123/'True_Odds_Calculator_3-way'!B123-1)</f>
        <v>7.8905528719307334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3.2864500975578137E-2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1.0372717816954686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20.41391592033445</v>
      </c>
      <c r="I125" s="6">
        <f>IF('Log_working_3-way'!$D125="","",'True_Odds_Calculator_3-way'!O124/'True_Odds_Calculator_3-way'!B124-1)</f>
        <v>6.1846504607745194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3.9039803982217736E-2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1.0378484522596936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17.658032476380399</v>
      </c>
      <c r="I126" s="6">
        <f>IF('Log_working_3-way'!$D126="","",'True_Odds_Calculator_3-way'!O125/'True_Odds_Calculator_3-way'!B125-1)</f>
        <v>6.3773970079680611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4.011758977183133E-2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1.0371698894523635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6.6809948162385684</v>
      </c>
      <c r="I127" s="6">
        <f>IF('Log_working_3-way'!$D127="","",'True_Odds_Calculator_3-way'!O126/'True_Odds_Calculator_3-way'!B126-1)</f>
        <v>6.6809948162385684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3.8905400701529036E-2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1.0270356825472877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20.843661843722138</v>
      </c>
      <c r="I128" s="6">
        <f>IF('Log_working_3-way'!$D128="","",'True_Odds_Calculator_3-way'!O127/'True_Odds_Calculator_3-way'!B127-1)</f>
        <v>4.8708574693741165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2.8275870297987282E-2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1.0269338217978932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16.601512092373035</v>
      </c>
      <c r="I129" s="6">
        <f>IF('Log_working_3-way'!$D129="","",'True_Odds_Calculator_3-way'!O128/'True_Odds_Calculator_3-way'!B128-1)</f>
        <v>6.1389274851190923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2.8760538541979797E-2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1.0301299480078672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15.96078734924097</v>
      </c>
      <c r="I130" s="6">
        <f>IF('Log_working_3-way'!$D130="","",'True_Odds_Calculator_3-way'!O129/'True_Odds_Calculator_3-way'!B129-1)</f>
        <v>6.1929937424436572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3.2186534201346761E-2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1.0314588814685519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16.520870566013816</v>
      </c>
      <c r="I131" s="6">
        <f>IF('Log_working_3-way'!$D131="","",'True_Odds_Calculator_3-way'!O130/'True_Odds_Calculator_3-way'!B130-1)</f>
        <v>5.8806405476132495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3.3495509887928598E-2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1.0360533654841035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24.627098373105394</v>
      </c>
      <c r="I132" s="6">
        <f>IF('Log_working_3-way'!$D132="","",'True_Odds_Calculator_3-way'!O131/'True_Odds_Calculator_3-way'!B131-1)</f>
        <v>6.3601345683144181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3.6805050664111549E-2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1.0279329393520582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23.544228453549415</v>
      </c>
      <c r="I133" s="6">
        <f>IF('Log_working_3-way'!$D133="","",'True_Odds_Calculator_3-way'!O132/'True_Odds_Calculator_3-way'!B132-1)</f>
        <v>5.766703037357094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2.8831997159183498E-2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1.0274685239752099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20.024775174319469</v>
      </c>
      <c r="I134" s="6">
        <f>IF('Log_working_3-way'!$D134="","",'True_Odds_Calculator_3-way'!O133/'True_Odds_Calculator_3-way'!B133-1)</f>
        <v>7.1652613520934043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2.8943954273261685E-2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1.031509922987349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32.991673416323692</v>
      </c>
      <c r="I135" s="6">
        <f>IF('Log_working_3-way'!$D135="","",'True_Odds_Calculator_3-way'!O134/'True_Odds_Calculator_3-way'!B134-1)</f>
        <v>5.0677261527726314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3.0039893468837509E-2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1.0369400685386905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14.02837279506263</v>
      </c>
      <c r="I136" s="6">
        <f>IF('Log_working_3-way'!$D136="","",'True_Odds_Calculator_3-way'!O135/'True_Odds_Calculator_3-way'!B135-1)</f>
        <v>6.7197563116561714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3.9553866301127227E-2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1.0359600552548698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15.858310307180794</v>
      </c>
      <c r="I137" s="6">
        <f>IF('Log_working_3-way'!$D137="","",'True_Odds_Calculator_3-way'!O136/'True_Odds_Calculator_3-way'!B136-1)</f>
        <v>8.9560958122483658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3.8460912887699816E-2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1.038602439167535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21.435864293102632</v>
      </c>
      <c r="I138" s="6">
        <f>IF('Log_working_3-way'!$D138="","",'True_Odds_Calculator_3-way'!O137/'True_Odds_Calculator_3-way'!B137-1)</f>
        <v>6.5009702341933355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4.0199174155938877E-2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1.0414499114012183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6.9076719172476322</v>
      </c>
      <c r="I139" s="6">
        <f>IF('Log_working_3-way'!$D139="","",'True_Odds_Calculator_3-way'!O138/'True_Odds_Calculator_3-way'!B138-1)</f>
        <v>10.308920535496242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4.4222074018797075E-2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0.99631688091221049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10.156252816282191</v>
      </c>
      <c r="I140" s="6">
        <f>IF('Log_working_3-way'!$D140="","",'True_Odds_Calculator_3-way'!O139/'True_Odds_Calculator_3-way'!B139-1)</f>
        <v>8.4476904801215476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-4.0463142880016179E-3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1.0385232300251288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30.471316345881927</v>
      </c>
      <c r="I141" s="6">
        <f>IF('Log_working_3-way'!$D141="","",'True_Odds_Calculator_3-way'!O140/'True_Odds_Calculator_3-way'!B140-1)</f>
        <v>5.2086697872441592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3.7549903080634772E-2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1.0302265161496871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10.756302394878162</v>
      </c>
      <c r="I142" s="6">
        <f>IF('Log_working_3-way'!$D142="","",'True_Odds_Calculator_3-way'!O141/'True_Odds_Calculator_3-way'!B141-1)</f>
        <v>8.4565905465206956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3.2679267645039811E-2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1.0305609796312318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9.4759902784848116</v>
      </c>
      <c r="I143" s="6">
        <f>IF('Log_working_3-way'!$D143="","",'True_Odds_Calculator_3-way'!O142/'True_Odds_Calculator_3-way'!B142-1)</f>
        <v>7.9443844529933418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3.2898736202207512E-2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1.0353987796845114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8.0093186765307269</v>
      </c>
      <c r="I144" s="6">
        <f>IF('Log_working_3-way'!$D144="","",'True_Odds_Calculator_3-way'!O143/'True_Odds_Calculator_3-way'!B143-1)</f>
        <v>9.6329669293137421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3.8036311174779236E-2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1.0575232771645826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47.818172949096045</v>
      </c>
      <c r="I145" s="6">
        <f>IF('Log_working_3-way'!$D145="","",'True_Odds_Calculator_3-way'!O144/'True_Odds_Calculator_3-way'!B144-1)</f>
        <v>3.7461877163420931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4.5110971614312323E-2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1.0376896718310185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22.127778153839213</v>
      </c>
      <c r="I146" s="6">
        <f>IF('Log_working_3-way'!$D146="","",'True_Odds_Calculator_3-way'!O145/'True_Odds_Calculator_3-way'!B145-1)</f>
        <v>7.946363917033878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3.8976566236250676E-2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1.0395789225053553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34.422124211109889</v>
      </c>
      <c r="I147" s="6">
        <f>IF('Log_working_3-way'!$D147="","",'True_Odds_Calculator_3-way'!O146/'True_Odds_Calculator_3-way'!B146-1)</f>
        <v>5.4724377275058833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3.6949269415483821E-2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1.0333293256585681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7.4577179385628867</v>
      </c>
      <c r="I148" s="6">
        <f>IF('Log_working_3-way'!$D148="","",'True_Odds_Calculator_3-way'!O147/'True_Odds_Calculator_3-way'!B147-1)</f>
        <v>5.9078578753551581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3.493578051761248E-2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1.0333293256585681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7.4577179385628867</v>
      </c>
      <c r="I149" s="6">
        <f>IF('Log_working_3-way'!$D149="","",'True_Odds_Calculator_3-way'!O148/'True_Odds_Calculator_3-way'!B148-1)</f>
        <v>5.9078578753551581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3.493578051761248E-2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1.0324123631688544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21.143335243098129</v>
      </c>
      <c r="I150" s="6">
        <f>IF('Log_working_3-way'!$D150="","",'True_Odds_Calculator_3-way'!O149/'True_Odds_Calculator_3-way'!B149-1)</f>
        <v>5.7337530841039053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3.3866331769967672E-2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1.0335744549794275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4.2281060767667782</v>
      </c>
      <c r="I151" s="6">
        <f>IF('Log_working_3-way'!$D151="","",'True_Odds_Calculator_3-way'!O150/'True_Odds_Calculator_3-way'!B150-1)</f>
        <v>7.6653950804454904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3.4471899953744334E-2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1.0306416446112991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9.6847794306629176</v>
      </c>
      <c r="I152" s="6">
        <f>IF('Log_working_3-way'!$D152="","",'True_Odds_Calculator_3-way'!O151/'True_Odds_Calculator_3-way'!B151-1)</f>
        <v>7.9434844578070329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3.300267822781433E-2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1.0412108141895962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40.773000195127302</v>
      </c>
      <c r="I153" s="6">
        <f>IF('Log_working_3-way'!$D153="","",'True_Odds_Calculator_3-way'!O152/'True_Odds_Calculator_3-way'!B152-1)</f>
        <v>3.6824283243815197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3.6136937119088497E-2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1.0362613334950741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7.3798357852807985</v>
      </c>
      <c r="I154" s="6">
        <f>IF('Log_working_3-way'!$D154="","",'True_Odds_Calculator_3-way'!O153/'True_Odds_Calculator_3-way'!B153-1)</f>
        <v>7.3798357852807985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3.840099474846892E-2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1.0382437189951703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5.4548281747236</v>
      </c>
      <c r="I155" s="6">
        <f>IF('Log_working_3-way'!$D155="","",'True_Odds_Calculator_3-way'!O154/'True_Odds_Calculator_3-way'!B154-1)</f>
        <v>7.5188454747831432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3.9778192571614746E-2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1.0325185960340741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23.190393392740706</v>
      </c>
      <c r="I156" s="6">
        <f>IF('Log_working_3-way'!$D156="","",'True_Odds_Calculator_3-way'!O155/'True_Odds_Calculator_3-way'!B155-1)</f>
        <v>7.5708593369971329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3.3468104222821315E-2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1.0371496640550117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33.232698295609936</v>
      </c>
      <c r="I157" s="6">
        <f>IF('Log_working_3-way'!$D157="","",'True_Odds_Calculator_3-way'!O156/'True_Odds_Calculator_3-way'!B156-1)</f>
        <v>6.0575871197611004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3.4999890932094324E-2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1.031948192957689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6.3005111575780139</v>
      </c>
      <c r="I158" s="6">
        <f>IF('Log_working_3-way'!$D158="","",'True_Odds_Calculator_3-way'!O157/'True_Odds_Calculator_3-way'!B157-1)</f>
        <v>8.2143778228781485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3.3817700484366942E-2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1.0297343220673623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15.27640419655199</v>
      </c>
      <c r="I159" s="6">
        <f>IF('Log_working_3-way'!$D159="","",'True_Odds_Calculator_3-way'!O158/'True_Odds_Calculator_3-way'!B158-1)</f>
        <v>8.2309861325057057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3.1957664706864009E-2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1.0249530950918853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13.62828555955355</v>
      </c>
      <c r="I160" s="6">
        <f>IF('Log_working_3-way'!$D160="","",'True_Odds_Calculator_3-way'!O159/'True_Odds_Calculator_3-way'!B159-1)</f>
        <v>8.4498034761514607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2.6992231434601388E-2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1.0403929223310198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0.47896330741730675</v>
      </c>
      <c r="I161" s="6">
        <f>IF('Log_working_3-way'!$D161="","",'True_Odds_Calculator_3-way'!O160/'True_Odds_Calculator_3-way'!B160-1)</f>
        <v>3.4766025408800374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3.3107602199272446E-2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1.0296807100314251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24.522647437751093</v>
      </c>
      <c r="I162" s="6">
        <f>IF('Log_working_3-way'!$D162="","",'True_Odds_Calculator_3-way'!O161/'True_Odds_Calculator_3-way'!B161-1)</f>
        <v>6.2054783153819928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3.0398116068896641E-2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1.0380893307013734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28.430162076965118</v>
      </c>
      <c r="I163" s="6">
        <f>IF('Log_working_3-way'!$D163="","",'True_Odds_Calculator_3-way'!O162/'True_Odds_Calculator_3-way'!B162-1)</f>
        <v>8.0722415202252087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3.717059716347082E-2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1.040895695327849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9.0967967635169806</v>
      </c>
      <c r="I164" s="6">
        <f>IF('Log_working_3-way'!$D164="","",'True_Odds_Calculator_3-way'!O163/'True_Odds_Calculator_3-way'!B163-1)</f>
        <v>10.389090703618013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4.4034746088213783E-2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1.0475800120830001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25.439060638996054</v>
      </c>
      <c r="I165" s="6">
        <f>IF('Log_working_3-way'!$D165="","",'True_Odds_Calculator_3-way'!O164/'True_Odds_Calculator_3-way'!B164-1)</f>
        <v>8.0920790377587011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4.772372222913468E-2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1.0430796774959732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18.945437571816527</v>
      </c>
      <c r="I166" s="6">
        <f>IF('Log_working_3-way'!$D166="","",'True_Odds_Calculator_3-way'!O165/'True_Odds_Calculator_3-way'!B165-1)</f>
        <v>7.7842344479512633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4.5365593310798813E-2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1.0271043258802022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20.032458025508721</v>
      </c>
      <c r="I167" s="6">
        <f>IF('Log_working_3-way'!$D167="","",'True_Odds_Calculator_3-way'!O166/'True_Odds_Calculator_3-way'!B166-1)</f>
        <v>6.5435896076934572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2.8568096003478427E-2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1.0414531162467269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44.976836791637133</v>
      </c>
      <c r="I168" s="6">
        <f>IF('Log_working_3-way'!$D168="","",'True_Odds_Calculator_3-way'!O167/'True_Odds_Calculator_3-way'!B167-1)</f>
        <v>3.1608400059579314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3.448668944448019E-2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1.0264904848416183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18.915248695098786</v>
      </c>
      <c r="I169" s="6">
        <f>IF('Log_working_3-way'!$D169="","",'True_Odds_Calculator_3-way'!O168/'True_Odds_Calculator_3-way'!B168-1)</f>
        <v>6.8950711562188616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2.808664710169495E-2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1.0477955773322589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3.5151758887678444</v>
      </c>
      <c r="I170" s="6">
        <f>IF('Log_working_3-way'!$D170="","",'True_Odds_Calculator_3-way'!O169/'True_Odds_Calculator_3-way'!B169-1)</f>
        <v>5.5131756168715835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4.6669728273769584E-2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1.0338854063121989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38.878080826421083</v>
      </c>
      <c r="I171" s="6">
        <f>IF('Log_working_3-way'!$D171="","",'True_Odds_Calculator_3-way'!O170/'True_Odds_Calculator_3-way'!B170-1)</f>
        <v>3.9451104209029539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3.0425396450082909E-2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1.0331161432189118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33.348369021495671</v>
      </c>
      <c r="I172" s="6">
        <f>IF('Log_working_3-way'!$D172="","",'True_Odds_Calculator_3-way'!O171/'True_Odds_Calculator_3-way'!B171-1)</f>
        <v>4.6289642459729619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3.1514450659781978E-2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1.028087357347804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29.712907148224708</v>
      </c>
      <c r="I173" s="6">
        <f>IF('Log_working_3-way'!$D173="","",'True_Odds_Calculator_3-way'!O172/'True_Odds_Calculator_3-way'!B172-1)</f>
        <v>5.430751515548744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2.763542877273073E-2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1.0287701534327149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26.493657556405498</v>
      </c>
      <c r="I174" s="6">
        <f>IF('Log_working_3-way'!$D174="","",'True_Odds_Calculator_3-way'!O173/'True_Odds_Calculator_3-way'!B173-1)</f>
        <v>5.2916291635011943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2.9086266427614582E-2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1.0259182576248631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10.57097268012769</v>
      </c>
      <c r="I175" s="6">
        <f>IF('Log_working_3-way'!$D175="","",'True_Odds_Calculator_3-way'!O174/'True_Odds_Calculator_3-way'!B174-1)</f>
        <v>5.5311740073474374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2.762375727917199E-2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1.0260033791853853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16.033116318733494</v>
      </c>
      <c r="I176" s="6">
        <f>IF('Log_working_3-way'!$D176="","",'True_Odds_Calculator_3-way'!O175/'True_Odds_Calculator_3-way'!B175-1)</f>
        <v>5.9931404469404388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2.7803484913957455E-2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1.0310883399556385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30.691280510658572</v>
      </c>
      <c r="I177" s="6">
        <f>IF('Log_working_3-way'!$D177="","",'True_Odds_Calculator_3-way'!O176/'True_Odds_Calculator_3-way'!B176-1)</f>
        <v>4.8590481417872651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3.0348433333508007E-2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1.0279563567704846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20.61578585190933</v>
      </c>
      <c r="I178" s="6">
        <f>IF('Log_working_3-way'!$D178="","",'True_Odds_Calculator_3-way'!O177/'True_Odds_Calculator_3-way'!B177-1)</f>
        <v>5.6575743491695212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2.9336206085269545E-2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1.0263419931272773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16.46168862909736</v>
      </c>
      <c r="I179" s="6">
        <f>IF('Log_working_3-way'!$D179="","",'True_Odds_Calculator_3-way'!O178/'True_Odds_Calculator_3-way'!B178-1)</f>
        <v>7.51288654009144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2.8228777033644459E-2</v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9">
        <f>(K2/(AR2+K2-(AR2*K2)))</f>
        <v>0.50949067797062519</v>
      </c>
      <c r="E2" s="9">
        <f>(L2/(AR2+L2-(AR2*L2)))</f>
        <v>0.30052465120207872</v>
      </c>
      <c r="F2" s="9">
        <f>(M2/(AR2+M2-(AR2*M2)))</f>
        <v>0.18998467082729614</v>
      </c>
      <c r="G2" s="9">
        <f>AR2</f>
        <v>1.0579609329582089</v>
      </c>
      <c r="H2" s="9">
        <f>IF(A2="","",1/D2)</f>
        <v>1.9627444489919701</v>
      </c>
      <c r="I2" s="9">
        <f>IF(B2="","",1/E2)</f>
        <v>3.3275140525080595</v>
      </c>
      <c r="J2" s="9">
        <f>IF(C2="","",1/F2)</f>
        <v>5.2635825598215815</v>
      </c>
      <c r="K2" s="11">
        <f>1/A2</f>
        <v>0.52356020942408377</v>
      </c>
      <c r="L2" s="11">
        <f>1/B2</f>
        <v>0.3125</v>
      </c>
      <c r="M2" s="11">
        <f>1/C2</f>
        <v>0.19880715705765406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-0.26243260333288232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0.23224527182455001</v>
      </c>
      <c r="Q2" s="11">
        <f>2*'OddsRatio_working_3-way'!K2*'OddsRatio_working_3-way'!L2*'OddsRatio_working_3-way'!M2</f>
        <v>6.5054697990070048E-2</v>
      </c>
      <c r="R2" s="11">
        <f>O2/N2</f>
        <v>0</v>
      </c>
      <c r="S2" s="11">
        <f>P2/N2</f>
        <v>-0.88497110829616998</v>
      </c>
      <c r="T2" s="11">
        <f>Q2/N2</f>
        <v>-0.24789106674962749</v>
      </c>
      <c r="U2" s="11">
        <f>'OddsRatio_working_3-way'!S2-'OddsRatio_working_3-way'!R2^2/3</f>
        <v>-0.88497110829616998</v>
      </c>
      <c r="V2" s="11">
        <f>'OddsRatio_working_3-way'!S2*'OddsRatio_working_3-way'!R2/3-2*'OddsRatio_working_3-way'!R2^3/27-'OddsRatio_working_3-way'!T2</f>
        <v>0.24789106674962749</v>
      </c>
      <c r="W2" s="11">
        <f>'OddsRatio_working_3-way'!V2^2+4*'OddsRatio_working_3-way'!U2^3/27</f>
        <v>-4.1229462151952272E-2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0.16021816620332144</v>
      </c>
      <c r="Y2" s="11">
        <f>IF('OddsRatio_working_3-way'!W2&gt;=0,IF('OddsRatio_working_3-way'!V2+SQRT('OddsRatio_working_3-way'!W2)&gt;0,0,PI()),ACOS('OddsRatio_working_3-way'!V2/(2*'OddsRatio_working_3-way'!X2)))</f>
        <v>0.68628607247698681</v>
      </c>
      <c r="Z2" s="11">
        <f>'OddsRatio_working_3-way'!X2^(1/3)*COS('OddsRatio_working_3-way'!Y2/3)</f>
        <v>0.52898046647910446</v>
      </c>
      <c r="AA2" s="11">
        <f>'OddsRatio_working_3-way'!X2^(1/3)*COS(('OddsRatio_working_3-way'!Y2+2*PI())/3)</f>
        <v>-0.37115572267594082</v>
      </c>
      <c r="AB2" s="11">
        <f>'OddsRatio_working_3-way'!X2^(1/3)*COS(('OddsRatio_working_3-way'!Y2+4*PI())/3)</f>
        <v>-0.15782474380316347</v>
      </c>
      <c r="AC2" s="11">
        <f>'OddsRatio_working_3-way'!X2^(1/3)*SIN('OddsRatio_working_3-way'!Y2/3)</f>
        <v>0.12316669807868433</v>
      </c>
      <c r="AD2" s="11">
        <f>'OddsRatio_working_3-way'!X2^(1/3)*SIN(('OddsRatio_working_3-way'!Y2+2*PI())/3)</f>
        <v>0.39652717303730495</v>
      </c>
      <c r="AE2" s="11">
        <f>'OddsRatio_working_3-way'!X2^(1/3)*SIN(('OddsRatio_working_3-way'!Y2+4*PI())/3)</f>
        <v>-0.51969387111598941</v>
      </c>
      <c r="AF2" s="11">
        <f>-'OddsRatio_working_3-way'!U2/(3*'OddsRatio_working_3-way'!X2^(1/3))*COS(('OddsRatio_working_3-way'!Y2)/3)</f>
        <v>0.52898046647910435</v>
      </c>
      <c r="AG2" s="11">
        <f>-'OddsRatio_working_3-way'!U2/(3*'OddsRatio_working_3-way'!X2^(1/3))*COS(('OddsRatio_working_3-way'!Y2+2*PI())/3)</f>
        <v>-0.37115572267594077</v>
      </c>
      <c r="AH2" s="11">
        <f>-'OddsRatio_working_3-way'!U2/(3*'OddsRatio_working_3-way'!X2^(1/3))*COS(('OddsRatio_working_3-way'!Y2+4*PI())/3)</f>
        <v>-0.15782474380316344</v>
      </c>
      <c r="AI2" s="11">
        <f>'OddsRatio_working_3-way'!U2/(3*'OddsRatio_working_3-way'!X2^(1/3))*SIN(('OddsRatio_working_3-way'!Y2)/3)</f>
        <v>-0.12316669807868431</v>
      </c>
      <c r="AJ2" s="11">
        <f>'OddsRatio_working_3-way'!U2/(3*'OddsRatio_working_3-way'!X2^(1/3))*SIN(('OddsRatio_working_3-way'!Y2+2*PI())/3)</f>
        <v>-0.39652717303730489</v>
      </c>
      <c r="AK2" s="11">
        <f>'OddsRatio_working_3-way'!U2/(3*'OddsRatio_working_3-way'!X2^(1/3))*SIN(('OddsRatio_working_3-way'!Y2+4*PI())/3)</f>
        <v>0.5196938711159893</v>
      </c>
      <c r="AL2" s="11">
        <f>'OddsRatio_working_3-way'!Z2+'OddsRatio_working_3-way'!AF2</f>
        <v>1.0579609329582089</v>
      </c>
      <c r="AM2" s="11">
        <f>'OddsRatio_working_3-way'!AA2+'OddsRatio_working_3-way'!AG2</f>
        <v>-0.74231144535188154</v>
      </c>
      <c r="AN2" s="11">
        <f>'OddsRatio_working_3-way'!AB2+'OddsRatio_working_3-way'!AH2</f>
        <v>-0.31564948760632694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1.0579609329582089</v>
      </c>
      <c r="AS2" s="11">
        <f>IF(('OddsRatio_working_3-way'!X2=0),IF(Q2&gt;0,-Q2^(1/3),(-Q2)^(1/3)),'OddsRatio_working_3-way'!AM2-'OddsRatio_working_3-way'!R2/3)</f>
        <v>-0.74231144535188154</v>
      </c>
      <c r="AT2" s="11">
        <f>IF(('OddsRatio_working_3-way'!X2=0),IF(Q2&gt;0,-Q2^(1/3),(-Q2)^(1/3)),'OddsRatio_working_3-way'!AN2-'OddsRatio_working_3-way'!R2/3)</f>
        <v>-0.31564948760632694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9">
        <f t="shared" ref="D3" si="0">(K3/(AR3+K3-(AR3*K3)))</f>
        <v>0.51468972712459371</v>
      </c>
      <c r="E3" s="9">
        <f t="shared" ref="E3" si="1">(L3/(AR3+L3-(AR3*L3)))</f>
        <v>0.26640030000262344</v>
      </c>
      <c r="F3" s="9">
        <f t="shared" ref="F3" si="2">(M3/(AR3+M3-(AR3*M3)))</f>
        <v>0.21890997287278305</v>
      </c>
      <c r="G3" s="9">
        <f t="shared" ref="G3" si="3">AR3</f>
        <v>1.0714978702417803</v>
      </c>
      <c r="H3" s="9">
        <f t="shared" ref="H3" si="4">IF(A3="","",1/D3)</f>
        <v>1.9429181258127668</v>
      </c>
      <c r="I3" s="9">
        <f t="shared" ref="I3" si="5">IF(B3="","",1/E3)</f>
        <v>3.7537495265213749</v>
      </c>
      <c r="J3" s="9">
        <f t="shared" ref="J3" si="6">IF(C3="","",1/F3)</f>
        <v>4.5680879079051291</v>
      </c>
      <c r="K3" s="11">
        <f t="shared" ref="K3" si="7">1/A3</f>
        <v>0.53191489361702127</v>
      </c>
      <c r="L3" s="11">
        <f t="shared" ref="L3" si="8">1/B3</f>
        <v>0.28011204481792717</v>
      </c>
      <c r="M3" s="11">
        <f t="shared" ref="M3" si="9">1/C3</f>
        <v>0.23094688221709006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-0.25914692937270245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0.23330053361819397</v>
      </c>
      <c r="Q3" s="11">
        <f>2*'OddsRatio_working_3-way'!K3*'OddsRatio_working_3-way'!L3*'OddsRatio_working_3-way'!M3</f>
        <v>6.8820216406546883E-2</v>
      </c>
      <c r="R3" s="11">
        <f t="shared" ref="R3" si="10">O3/N3</f>
        <v>0</v>
      </c>
      <c r="S3" s="11">
        <f t="shared" ref="S3" si="11">P3/N3</f>
        <v>-0.90026354617794269</v>
      </c>
      <c r="T3" s="11">
        <f t="shared" ref="T3" si="12">Q3/N3</f>
        <v>-0.2655644678990981</v>
      </c>
      <c r="U3" s="11">
        <f>'OddsRatio_working_3-way'!S3-'OddsRatio_working_3-way'!R3^2/3</f>
        <v>-0.90026354617794269</v>
      </c>
      <c r="V3" s="11">
        <f>'OddsRatio_working_3-way'!S3*'OddsRatio_working_3-way'!R3/3-2*'OddsRatio_working_3-way'!R3^3/27-'OddsRatio_working_3-way'!T3</f>
        <v>0.2655644678990981</v>
      </c>
      <c r="W3" s="11">
        <f>'OddsRatio_working_3-way'!V3^2+4*'OddsRatio_working_3-way'!U3^3/27</f>
        <v>-3.757041779887528E-2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0.16438894762833539</v>
      </c>
      <c r="Y3" s="11">
        <f>IF('OddsRatio_working_3-way'!W3&gt;=0,IF('OddsRatio_working_3-way'!V3+SQRT('OddsRatio_working_3-way'!W3)&gt;0,0,PI()),ACOS('OddsRatio_working_3-way'!V3/(2*'OddsRatio_working_3-way'!X3)))</f>
        <v>0.63050120467394599</v>
      </c>
      <c r="Z3" s="11">
        <f>'OddsRatio_working_3-way'!X3^(1/3)*COS('OddsRatio_working_3-way'!Y3/3)</f>
        <v>0.53574893512089017</v>
      </c>
      <c r="AA3" s="11">
        <f>'OddsRatio_working_3-way'!X3^(1/3)*COS(('OddsRatio_working_3-way'!Y3+2*PI())/3)</f>
        <v>-0.36684767318757311</v>
      </c>
      <c r="AB3" s="11">
        <f>'OddsRatio_working_3-way'!X3^(1/3)*COS(('OddsRatio_working_3-way'!Y3+4*PI())/3)</f>
        <v>-0.16890126193331703</v>
      </c>
      <c r="AC3" s="11">
        <f>'OddsRatio_working_3-way'!X3^(1/3)*SIN('OddsRatio_working_3-way'!Y3/3)</f>
        <v>0.11428441382276509</v>
      </c>
      <c r="AD3" s="11">
        <f>'OddsRatio_working_3-way'!X3^(1/3)*SIN(('OddsRatio_working_3-way'!Y3+2*PI())/3)</f>
        <v>0.40682998095376943</v>
      </c>
      <c r="AE3" s="11">
        <f>'OddsRatio_working_3-way'!X3^(1/3)*SIN(('OddsRatio_working_3-way'!Y3+4*PI())/3)</f>
        <v>-0.52111439477653454</v>
      </c>
      <c r="AF3" s="11">
        <f>-'OddsRatio_working_3-way'!U3/(3*'OddsRatio_working_3-way'!X3^(1/3))*COS(('OddsRatio_working_3-way'!Y3)/3)</f>
        <v>0.53574893512089028</v>
      </c>
      <c r="AG3" s="11">
        <f>-'OddsRatio_working_3-way'!U3/(3*'OddsRatio_working_3-way'!X3^(1/3))*COS(('OddsRatio_working_3-way'!Y3+2*PI())/3)</f>
        <v>-0.36684767318757322</v>
      </c>
      <c r="AH3" s="11">
        <f>-'OddsRatio_working_3-way'!U3/(3*'OddsRatio_working_3-way'!X3^(1/3))*COS(('OddsRatio_working_3-way'!Y3+4*PI())/3)</f>
        <v>-0.16890126193331706</v>
      </c>
      <c r="AI3" s="11">
        <f>'OddsRatio_working_3-way'!U3/(3*'OddsRatio_working_3-way'!X3^(1/3))*SIN(('OddsRatio_working_3-way'!Y3)/3)</f>
        <v>-0.11428441382276512</v>
      </c>
      <c r="AJ3" s="11">
        <f>'OddsRatio_working_3-way'!U3/(3*'OddsRatio_working_3-way'!X3^(1/3))*SIN(('OddsRatio_working_3-way'!Y3+2*PI())/3)</f>
        <v>-0.40682998095376954</v>
      </c>
      <c r="AK3" s="11">
        <f>'OddsRatio_working_3-way'!U3/(3*'OddsRatio_working_3-way'!X3^(1/3))*SIN(('OddsRatio_working_3-way'!Y3+4*PI())/3)</f>
        <v>0.52111439477653465</v>
      </c>
      <c r="AL3" s="11">
        <f>'OddsRatio_working_3-way'!Z3+'OddsRatio_working_3-way'!AF3</f>
        <v>1.0714978702417803</v>
      </c>
      <c r="AM3" s="11">
        <f>'OddsRatio_working_3-way'!AA3+'OddsRatio_working_3-way'!AG3</f>
        <v>-0.73369534637514633</v>
      </c>
      <c r="AN3" s="11">
        <f>'OddsRatio_working_3-way'!AB3+'OddsRatio_working_3-way'!AH3</f>
        <v>-0.33780252386663412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1.0714978702417803</v>
      </c>
      <c r="AS3" s="11">
        <f>IF(('OddsRatio_working_3-way'!X3=0),IF(Q3&gt;0,-Q3^(1/3),(-Q3)^(1/3)),'OddsRatio_working_3-way'!AM3-'OddsRatio_working_3-way'!R3/3)</f>
        <v>-0.73369534637514633</v>
      </c>
      <c r="AT3" s="11">
        <f>IF(('OddsRatio_working_3-way'!X3=0),IF(Q3&gt;0,-Q3^(1/3),(-Q3)^(1/3)),'OddsRatio_working_3-way'!AN3-'OddsRatio_working_3-way'!R3/3)</f>
        <v>-0.33780252386663412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9">
        <f t="shared" ref="D4:D67" si="13">(K4/(AR4+K4-(AR4*K4)))</f>
        <v>0.37350445566190743</v>
      </c>
      <c r="E4" s="9">
        <f t="shared" ref="E4:E67" si="14">(L4/(AR4+L4-(AR4*L4)))</f>
        <v>0.31784706630244358</v>
      </c>
      <c r="F4" s="9">
        <f t="shared" ref="F4:F67" si="15">(M4/(AR4+M4-(AR4*M4)))</f>
        <v>0.30864847803564871</v>
      </c>
      <c r="G4" s="9">
        <f t="shared" ref="G4:G67" si="16">AR4</f>
        <v>1.0418287155400772</v>
      </c>
      <c r="H4" s="9">
        <f t="shared" ref="H4:H67" si="17">IF(A4="","",1/D4)</f>
        <v>2.6773442320195242</v>
      </c>
      <c r="I4" s="9">
        <f t="shared" ref="I4:I67" si="18">IF(B4="","",1/E4)</f>
        <v>3.1461671540125589</v>
      </c>
      <c r="J4" s="9">
        <f t="shared" ref="J4:J67" si="19">IF(C4="","",1/F4)</f>
        <v>3.2399317384111663</v>
      </c>
      <c r="K4" s="11">
        <f t="shared" ref="K4:K67" si="20">1/A4</f>
        <v>0.38314176245210729</v>
      </c>
      <c r="L4" s="11">
        <f t="shared" ref="L4:L67" si="21">1/B4</f>
        <v>0.32679738562091504</v>
      </c>
      <c r="M4" s="11">
        <f t="shared" ref="M4:M67" si="22">1/C4</f>
        <v>0.31746031746031744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-0.2834386486253363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0.23133987524341371</v>
      </c>
      <c r="Q4" s="11">
        <f>2*'OddsRatio_working_3-way'!K4*'OddsRatio_working_3-way'!L4*'OddsRatio_working_3-way'!M4</f>
        <v>7.9498238915262434E-2</v>
      </c>
      <c r="R4" s="11">
        <f t="shared" ref="R4:R67" si="23">O4/N4</f>
        <v>0</v>
      </c>
      <c r="S4" s="11">
        <f t="shared" ref="S4:S67" si="24">P4/N4</f>
        <v>-0.81619029855455805</v>
      </c>
      <c r="T4" s="11">
        <f t="shared" ref="T4:T67" si="25">Q4/N4</f>
        <v>-0.28047776582630857</v>
      </c>
      <c r="U4" s="11">
        <f>'OddsRatio_working_3-way'!S4-'OddsRatio_working_3-way'!R4^2/3</f>
        <v>-0.81619029855455805</v>
      </c>
      <c r="V4" s="11">
        <f>'OddsRatio_working_3-way'!S4*'OddsRatio_working_3-way'!R4/3-2*'OddsRatio_working_3-way'!R4^3/27-'OddsRatio_working_3-way'!T4</f>
        <v>0.28047776582630857</v>
      </c>
      <c r="W4" s="11">
        <f>'OddsRatio_working_3-way'!V4^2+4*'OddsRatio_working_3-way'!U4^3/27</f>
        <v>-1.8831442045888352E-3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0.14190747102205931</v>
      </c>
      <c r="Y4" s="11">
        <f>IF('OddsRatio_working_3-way'!W4&gt;=0,IF('OddsRatio_working_3-way'!V4+SQRT('OddsRatio_working_3-way'!W4)&gt;0,0,PI()),ACOS('OddsRatio_working_3-way'!V4/(2*'OddsRatio_working_3-way'!X4)))</f>
        <v>0.15350177668387155</v>
      </c>
      <c r="Z4" s="11">
        <f>'OddsRatio_working_3-way'!X4^(1/3)*COS('OddsRatio_working_3-way'!Y4/3)</f>
        <v>0.52091435777003847</v>
      </c>
      <c r="AA4" s="11">
        <f>'OddsRatio_working_3-way'!X4^(1/3)*COS(('OddsRatio_working_3-way'!Y4+2*PI())/3)</f>
        <v>-0.28356017740059725</v>
      </c>
      <c r="AB4" s="11">
        <f>'OddsRatio_working_3-way'!X4^(1/3)*COS(('OddsRatio_working_3-way'!Y4+4*PI())/3)</f>
        <v>-0.23735418036944109</v>
      </c>
      <c r="AC4" s="11">
        <f>'OddsRatio_working_3-way'!X4^(1/3)*SIN('OddsRatio_working_3-way'!Y4/3)</f>
        <v>2.667704482411307E-2</v>
      </c>
      <c r="AD4" s="11">
        <f>'OddsRatio_working_3-way'!X4^(1/3)*SIN(('OddsRatio_working_3-way'!Y4+2*PI())/3)</f>
        <v>0.43778654461285255</v>
      </c>
      <c r="AE4" s="11">
        <f>'OddsRatio_working_3-way'!X4^(1/3)*SIN(('OddsRatio_working_3-way'!Y4+4*PI())/3)</f>
        <v>-0.46446358943696558</v>
      </c>
      <c r="AF4" s="11">
        <f>-'OddsRatio_working_3-way'!U4/(3*'OddsRatio_working_3-way'!X4^(1/3))*COS(('OddsRatio_working_3-way'!Y4)/3)</f>
        <v>0.52091435777003858</v>
      </c>
      <c r="AG4" s="11">
        <f>-'OddsRatio_working_3-way'!U4/(3*'OddsRatio_working_3-way'!X4^(1/3))*COS(('OddsRatio_working_3-way'!Y4+2*PI())/3)</f>
        <v>-0.2835601774005973</v>
      </c>
      <c r="AH4" s="11">
        <f>-'OddsRatio_working_3-way'!U4/(3*'OddsRatio_working_3-way'!X4^(1/3))*COS(('OddsRatio_working_3-way'!Y4+4*PI())/3)</f>
        <v>-0.23735418036944114</v>
      </c>
      <c r="AI4" s="11">
        <f>'OddsRatio_working_3-way'!U4/(3*'OddsRatio_working_3-way'!X4^(1/3))*SIN(('OddsRatio_working_3-way'!Y4)/3)</f>
        <v>-2.6677044824113077E-2</v>
      </c>
      <c r="AJ4" s="11">
        <f>'OddsRatio_working_3-way'!U4/(3*'OddsRatio_working_3-way'!X4^(1/3))*SIN(('OddsRatio_working_3-way'!Y4+2*PI())/3)</f>
        <v>-0.43778654461285266</v>
      </c>
      <c r="AK4" s="11">
        <f>'OddsRatio_working_3-way'!U4/(3*'OddsRatio_working_3-way'!X4^(1/3))*SIN(('OddsRatio_working_3-way'!Y4+4*PI())/3)</f>
        <v>0.4644635894369657</v>
      </c>
      <c r="AL4" s="11">
        <f>'OddsRatio_working_3-way'!Z4+'OddsRatio_working_3-way'!AF4</f>
        <v>1.0418287155400772</v>
      </c>
      <c r="AM4" s="11">
        <f>'OddsRatio_working_3-way'!AA4+'OddsRatio_working_3-way'!AG4</f>
        <v>-0.56712035480119449</v>
      </c>
      <c r="AN4" s="11">
        <f>'OddsRatio_working_3-way'!AB4+'OddsRatio_working_3-way'!AH4</f>
        <v>-0.47470836073888223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1.0418287155400772</v>
      </c>
      <c r="AS4" s="11">
        <f>IF(('OddsRatio_working_3-way'!X4=0),IF(Q4&gt;0,-Q4^(1/3),(-Q4)^(1/3)),'OddsRatio_working_3-way'!AM4-'OddsRatio_working_3-way'!R4/3)</f>
        <v>-0.56712035480119449</v>
      </c>
      <c r="AT4" s="11">
        <f>IF(('OddsRatio_working_3-way'!X4=0),IF(Q4&gt;0,-Q4^(1/3),(-Q4)^(1/3)),'OddsRatio_working_3-way'!AN4-'OddsRatio_working_3-way'!R4/3)</f>
        <v>-0.47470836073888223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9">
        <f t="shared" si="13"/>
        <v>0.29635988200893826</v>
      </c>
      <c r="E5" s="9">
        <f t="shared" si="14"/>
        <v>0.29544004365858773</v>
      </c>
      <c r="F5" s="9">
        <f t="shared" si="15"/>
        <v>0.40820007433247402</v>
      </c>
      <c r="G5" s="9">
        <f t="shared" si="16"/>
        <v>1.0505645461905231</v>
      </c>
      <c r="H5" s="9">
        <f t="shared" si="17"/>
        <v>3.3742758743905825</v>
      </c>
      <c r="I5" s="9">
        <f t="shared" si="18"/>
        <v>3.384781519852488</v>
      </c>
      <c r="J5" s="9">
        <f t="shared" si="19"/>
        <v>2.4497790737429219</v>
      </c>
      <c r="K5" s="11">
        <f t="shared" si="20"/>
        <v>0.30674846625766872</v>
      </c>
      <c r="L5" s="11">
        <f t="shared" si="21"/>
        <v>0.3058103975535168</v>
      </c>
      <c r="M5" s="11">
        <f t="shared" si="22"/>
        <v>0.42016806722689076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-0.27904296181240551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0.23294058998057487</v>
      </c>
      <c r="Q5" s="11">
        <f>2*'OddsRatio_working_3-way'!K5*'OddsRatio_working_3-way'!L5*'OddsRatio_working_3-way'!M5</f>
        <v>7.88293028699069E-2</v>
      </c>
      <c r="R5" s="11">
        <f t="shared" si="23"/>
        <v>0</v>
      </c>
      <c r="S5" s="11">
        <f t="shared" si="24"/>
        <v>-0.83478396468990945</v>
      </c>
      <c r="T5" s="11">
        <f t="shared" si="25"/>
        <v>-0.28249880361756669</v>
      </c>
      <c r="U5" s="11">
        <f>'OddsRatio_working_3-way'!S5-'OddsRatio_working_3-way'!R5^2/3</f>
        <v>-0.83478396468990945</v>
      </c>
      <c r="V5" s="11">
        <f>'OddsRatio_working_3-way'!S5*'OddsRatio_working_3-way'!R5/3-2*'OddsRatio_working_3-way'!R5^3/27-'OddsRatio_working_3-way'!T5</f>
        <v>0.28249880361756669</v>
      </c>
      <c r="W5" s="11">
        <f>'OddsRatio_working_3-way'!V5^2+4*'OddsRatio_working_3-way'!U5^3/27</f>
        <v>-6.3768135463735665E-3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0.14678418476774846</v>
      </c>
      <c r="Y5" s="11">
        <f>IF('OddsRatio_working_3-way'!W5&gt;=0,IF('OddsRatio_working_3-way'!V5+SQRT('OddsRatio_working_3-way'!W5)&gt;0,0,PI()),ACOS('OddsRatio_working_3-way'!V5/(2*'OddsRatio_working_3-way'!X5)))</f>
        <v>0.27548620455781103</v>
      </c>
      <c r="Z5" s="11">
        <f>'OddsRatio_working_3-way'!X5^(1/3)*COS('OddsRatio_working_3-way'!Y5/3)</f>
        <v>0.52528227309526154</v>
      </c>
      <c r="AA5" s="11">
        <f>'OddsRatio_working_3-way'!X5^(1/3)*COS(('OddsRatio_working_3-way'!Y5+2*PI())/3)</f>
        <v>-0.30453255991069694</v>
      </c>
      <c r="AB5" s="11">
        <f>'OddsRatio_working_3-way'!X5^(1/3)*COS(('OddsRatio_working_3-way'!Y5+4*PI())/3)</f>
        <v>-0.22074971318456477</v>
      </c>
      <c r="AC5" s="11">
        <f>'OddsRatio_working_3-way'!X5^(1/3)*SIN('OddsRatio_working_3-way'!Y5/3)</f>
        <v>4.8372049110805532E-2</v>
      </c>
      <c r="AD5" s="11">
        <f>'OddsRatio_working_3-way'!X5^(1/3)*SIN(('OddsRatio_working_3-way'!Y5+2*PI())/3)</f>
        <v>0.43072176810272889</v>
      </c>
      <c r="AE5" s="11">
        <f>'OddsRatio_working_3-way'!X5^(1/3)*SIN(('OddsRatio_working_3-way'!Y5+4*PI())/3)</f>
        <v>-0.47909381721353445</v>
      </c>
      <c r="AF5" s="11">
        <f>-'OddsRatio_working_3-way'!U5/(3*'OddsRatio_working_3-way'!X5^(1/3))*COS(('OddsRatio_working_3-way'!Y5)/3)</f>
        <v>0.52528227309526154</v>
      </c>
      <c r="AG5" s="11">
        <f>-'OddsRatio_working_3-way'!U5/(3*'OddsRatio_working_3-way'!X5^(1/3))*COS(('OddsRatio_working_3-way'!Y5+2*PI())/3)</f>
        <v>-0.30453255991069694</v>
      </c>
      <c r="AH5" s="11">
        <f>-'OddsRatio_working_3-way'!U5/(3*'OddsRatio_working_3-way'!X5^(1/3))*COS(('OddsRatio_working_3-way'!Y5+4*PI())/3)</f>
        <v>-0.22074971318456477</v>
      </c>
      <c r="AI5" s="11">
        <f>'OddsRatio_working_3-way'!U5/(3*'OddsRatio_working_3-way'!X5^(1/3))*SIN(('OddsRatio_working_3-way'!Y5)/3)</f>
        <v>-4.8372049110805532E-2</v>
      </c>
      <c r="AJ5" s="11">
        <f>'OddsRatio_working_3-way'!U5/(3*'OddsRatio_working_3-way'!X5^(1/3))*SIN(('OddsRatio_working_3-way'!Y5+2*PI())/3)</f>
        <v>-0.43072176810272889</v>
      </c>
      <c r="AK5" s="11">
        <f>'OddsRatio_working_3-way'!U5/(3*'OddsRatio_working_3-way'!X5^(1/3))*SIN(('OddsRatio_working_3-way'!Y5+4*PI())/3)</f>
        <v>0.47909381721353445</v>
      </c>
      <c r="AL5" s="11">
        <f>'OddsRatio_working_3-way'!Z5+'OddsRatio_working_3-way'!AF5</f>
        <v>1.0505645461905231</v>
      </c>
      <c r="AM5" s="11">
        <f>'OddsRatio_working_3-way'!AA5+'OddsRatio_working_3-way'!AG5</f>
        <v>-0.60906511982139389</v>
      </c>
      <c r="AN5" s="11">
        <f>'OddsRatio_working_3-way'!AB5+'OddsRatio_working_3-way'!AH5</f>
        <v>-0.44149942636912953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1.0505645461905231</v>
      </c>
      <c r="AS5" s="11">
        <f>IF(('OddsRatio_working_3-way'!X5=0),IF(Q5&gt;0,-Q5^(1/3),(-Q5)^(1/3)),'OddsRatio_working_3-way'!AM5-'OddsRatio_working_3-way'!R5/3)</f>
        <v>-0.60906511982139389</v>
      </c>
      <c r="AT5" s="11">
        <f>IF(('OddsRatio_working_3-way'!X5=0),IF(Q5&gt;0,-Q5^(1/3),(-Q5)^(1/3)),'OddsRatio_working_3-way'!AN5-'OddsRatio_working_3-way'!R5/3)</f>
        <v>-0.44149942636912953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9">
        <f t="shared" si="13"/>
        <v>0.70644757908035583</v>
      </c>
      <c r="E6" s="9">
        <f t="shared" si="14"/>
        <v>0.19073731381178433</v>
      </c>
      <c r="F6" s="9">
        <f t="shared" si="15"/>
        <v>0.10281510710785988</v>
      </c>
      <c r="G6" s="9">
        <f t="shared" si="16"/>
        <v>1.093508412679123</v>
      </c>
      <c r="H6" s="9">
        <f t="shared" si="17"/>
        <v>1.4155331968180667</v>
      </c>
      <c r="I6" s="9">
        <f t="shared" si="18"/>
        <v>5.2428126411949973</v>
      </c>
      <c r="J6" s="9">
        <f t="shared" si="19"/>
        <v>9.7261971331794026</v>
      </c>
      <c r="K6" s="11">
        <f t="shared" si="20"/>
        <v>0.7246376811594204</v>
      </c>
      <c r="L6" s="11">
        <f t="shared" si="21"/>
        <v>0.20491803278688525</v>
      </c>
      <c r="M6" s="11">
        <f t="shared" si="22"/>
        <v>0.11135857461024498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-0.19455525623584213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0.20239797951256222</v>
      </c>
      <c r="Q6" s="11">
        <f>2*'OddsRatio_working_3-way'!K6*'OddsRatio_working_3-way'!L6*'OddsRatio_working_3-way'!M6</f>
        <v>3.3071565279830427E-2</v>
      </c>
      <c r="R6" s="11">
        <f t="shared" si="23"/>
        <v>0</v>
      </c>
      <c r="S6" s="11">
        <f t="shared" si="24"/>
        <v>-1.0403110326004918</v>
      </c>
      <c r="T6" s="11">
        <f t="shared" si="25"/>
        <v>-0.16998546284321761</v>
      </c>
      <c r="U6" s="11">
        <f>'OddsRatio_working_3-way'!S6-'OddsRatio_working_3-way'!R6^2/3</f>
        <v>-1.0403110326004918</v>
      </c>
      <c r="V6" s="11">
        <f>'OddsRatio_working_3-way'!S6*'OddsRatio_working_3-way'!R6/3-2*'OddsRatio_working_3-way'!R6^3/27-'OddsRatio_working_3-way'!T6</f>
        <v>0.16998546284321761</v>
      </c>
      <c r="W6" s="11">
        <f>'OddsRatio_working_3-way'!V6^2+4*'OddsRatio_working_3-way'!U6^3/27</f>
        <v>-0.13790102248789629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0.20420337905255093</v>
      </c>
      <c r="Y6" s="11">
        <f>IF('OddsRatio_working_3-way'!W6&gt;=0,IF('OddsRatio_working_3-way'!V6+SQRT('OddsRatio_working_3-way'!W6)&gt;0,0,PI()),ACOS('OddsRatio_working_3-way'!V6/(2*'OddsRatio_working_3-way'!X6)))</f>
        <v>1.1415164938487368</v>
      </c>
      <c r="Z6" s="11">
        <f>'OddsRatio_working_3-way'!X6^(1/3)*COS('OddsRatio_working_3-way'!Y6/3)</f>
        <v>0.54675420633956151</v>
      </c>
      <c r="AA6" s="11">
        <f>'OddsRatio_working_3-way'!X6^(1/3)*COS(('OddsRatio_working_3-way'!Y6+2*PI())/3)</f>
        <v>-0.46277783320432986</v>
      </c>
      <c r="AB6" s="11">
        <f>'OddsRatio_working_3-way'!X6^(1/3)*COS(('OddsRatio_working_3-way'!Y6+4*PI())/3)</f>
        <v>-8.3976373135231416E-2</v>
      </c>
      <c r="AC6" s="11">
        <f>'OddsRatio_working_3-way'!X6^(1/3)*SIN('OddsRatio_working_3-way'!Y6/3)</f>
        <v>0.21870112494031718</v>
      </c>
      <c r="AD6" s="11">
        <f>'OddsRatio_working_3-way'!X6^(1/3)*SIN(('OddsRatio_working_3-way'!Y6+2*PI())/3)</f>
        <v>0.36415246984590038</v>
      </c>
      <c r="AE6" s="11">
        <f>'OddsRatio_working_3-way'!X6^(1/3)*SIN(('OddsRatio_working_3-way'!Y6+4*PI())/3)</f>
        <v>-0.58285359478621757</v>
      </c>
      <c r="AF6" s="11">
        <f>-'OddsRatio_working_3-way'!U6/(3*'OddsRatio_working_3-way'!X6^(1/3))*COS(('OddsRatio_working_3-way'!Y6)/3)</f>
        <v>0.54675420633956151</v>
      </c>
      <c r="AG6" s="11">
        <f>-'OddsRatio_working_3-way'!U6/(3*'OddsRatio_working_3-way'!X6^(1/3))*COS(('OddsRatio_working_3-way'!Y6+2*PI())/3)</f>
        <v>-0.46277783320432986</v>
      </c>
      <c r="AH6" s="11">
        <f>-'OddsRatio_working_3-way'!U6/(3*'OddsRatio_working_3-way'!X6^(1/3))*COS(('OddsRatio_working_3-way'!Y6+4*PI())/3)</f>
        <v>-8.3976373135231416E-2</v>
      </c>
      <c r="AI6" s="11">
        <f>'OddsRatio_working_3-way'!U6/(3*'OddsRatio_working_3-way'!X6^(1/3))*SIN(('OddsRatio_working_3-way'!Y6)/3)</f>
        <v>-0.21870112494031718</v>
      </c>
      <c r="AJ6" s="11">
        <f>'OddsRatio_working_3-way'!U6/(3*'OddsRatio_working_3-way'!X6^(1/3))*SIN(('OddsRatio_working_3-way'!Y6+2*PI())/3)</f>
        <v>-0.36415246984590038</v>
      </c>
      <c r="AK6" s="11">
        <f>'OddsRatio_working_3-way'!U6/(3*'OddsRatio_working_3-way'!X6^(1/3))*SIN(('OddsRatio_working_3-way'!Y6+4*PI())/3)</f>
        <v>0.58285359478621757</v>
      </c>
      <c r="AL6" s="11">
        <f>'OddsRatio_working_3-way'!Z6+'OddsRatio_working_3-way'!AF6</f>
        <v>1.093508412679123</v>
      </c>
      <c r="AM6" s="11">
        <f>'OddsRatio_working_3-way'!AA6+'OddsRatio_working_3-way'!AG6</f>
        <v>-0.92555566640865972</v>
      </c>
      <c r="AN6" s="11">
        <f>'OddsRatio_working_3-way'!AB6+'OddsRatio_working_3-way'!AH6</f>
        <v>-0.16795274627046283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1.093508412679123</v>
      </c>
      <c r="AS6" s="11">
        <f>IF(('OddsRatio_working_3-way'!X6=0),IF(Q6&gt;0,-Q6^(1/3),(-Q6)^(1/3)),'OddsRatio_working_3-way'!AM6-'OddsRatio_working_3-way'!R6/3)</f>
        <v>-0.92555566640865972</v>
      </c>
      <c r="AT6" s="11">
        <f>IF(('OddsRatio_working_3-way'!X6=0),IF(Q6&gt;0,-Q6^(1/3),(-Q6)^(1/3)),'OddsRatio_working_3-way'!AN6-'OddsRatio_working_3-way'!R6/3)</f>
        <v>-0.16795274627046283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9">
        <f t="shared" si="13"/>
        <v>0.21280184450027628</v>
      </c>
      <c r="E7" s="9">
        <f t="shared" si="14"/>
        <v>0.26908664251495273</v>
      </c>
      <c r="F7" s="9">
        <f t="shared" si="15"/>
        <v>0.51811151298477087</v>
      </c>
      <c r="G7" s="9">
        <f t="shared" si="16"/>
        <v>1.0569163967651356</v>
      </c>
      <c r="H7" s="9">
        <f t="shared" si="17"/>
        <v>4.6992073886779755</v>
      </c>
      <c r="I7" s="9">
        <f t="shared" si="18"/>
        <v>3.7162751396863989</v>
      </c>
      <c r="J7" s="9">
        <f t="shared" si="19"/>
        <v>1.9300864291533193</v>
      </c>
      <c r="K7" s="11">
        <f t="shared" si="20"/>
        <v>0.22222222222222221</v>
      </c>
      <c r="L7" s="11">
        <f t="shared" si="21"/>
        <v>0.28011204481792717</v>
      </c>
      <c r="M7" s="11">
        <f t="shared" si="22"/>
        <v>0.53191489361702127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-0.26208686784406432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0.23011568693671319</v>
      </c>
      <c r="Q7" s="11">
        <f>2*'OddsRatio_working_3-way'!K7*'OddsRatio_working_3-way'!L7*'OddsRatio_working_3-way'!M7</f>
        <v>6.6220341564521792E-2</v>
      </c>
      <c r="R7" s="11">
        <f t="shared" si="23"/>
        <v>0</v>
      </c>
      <c r="S7" s="11">
        <f t="shared" si="24"/>
        <v>-0.87801303754611149</v>
      </c>
      <c r="T7" s="11">
        <f t="shared" si="25"/>
        <v>-0.25266562231542777</v>
      </c>
      <c r="U7" s="11">
        <f>'OddsRatio_working_3-way'!S7-'OddsRatio_working_3-way'!R7^2/3</f>
        <v>-0.87801303754611149</v>
      </c>
      <c r="V7" s="11">
        <f>'OddsRatio_working_3-way'!S7*'OddsRatio_working_3-way'!R7/3-2*'OddsRatio_working_3-way'!R7^3/27-'OddsRatio_working_3-way'!T7</f>
        <v>0.25266562231542777</v>
      </c>
      <c r="W7" s="11">
        <f>'OddsRatio_working_3-way'!V7^2+4*'OddsRatio_working_3-way'!U7^3/27</f>
        <v>-3.6436572745115095E-2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0.15833231622536623</v>
      </c>
      <c r="Y7" s="11">
        <f>IF('OddsRatio_working_3-way'!W7&gt;=0,IF('OddsRatio_working_3-way'!V7+SQRT('OddsRatio_working_3-way'!W7)&gt;0,0,PI()),ACOS('OddsRatio_working_3-way'!V7/(2*'OddsRatio_working_3-way'!X7)))</f>
        <v>0.64699868648193293</v>
      </c>
      <c r="Z7" s="11">
        <f>'OddsRatio_working_3-way'!X7^(1/3)*COS('OddsRatio_working_3-way'!Y7/3)</f>
        <v>0.5284581983825678</v>
      </c>
      <c r="AA7" s="11">
        <f>'OddsRatio_working_3-way'!X7^(1/3)*COS(('OddsRatio_working_3-way'!Y7+2*PI())/3)</f>
        <v>-0.36448980339894366</v>
      </c>
      <c r="AB7" s="11">
        <f>'OddsRatio_working_3-way'!X7^(1/3)*COS(('OddsRatio_working_3-way'!Y7+4*PI())/3)</f>
        <v>-0.16396839498362401</v>
      </c>
      <c r="AC7" s="11">
        <f>'OddsRatio_working_3-way'!X7^(1/3)*SIN('OddsRatio_working_3-way'!Y7/3)</f>
        <v>0.11577108912686777</v>
      </c>
      <c r="AD7" s="11">
        <f>'OddsRatio_working_3-way'!X7^(1/3)*SIN(('OddsRatio_working_3-way'!Y7+2*PI())/3)</f>
        <v>0.39977268007402639</v>
      </c>
      <c r="AE7" s="11">
        <f>'OddsRatio_working_3-way'!X7^(1/3)*SIN(('OddsRatio_working_3-way'!Y7+4*PI())/3)</f>
        <v>-0.51554376920089418</v>
      </c>
      <c r="AF7" s="11">
        <f>-'OddsRatio_working_3-way'!U7/(3*'OddsRatio_working_3-way'!X7^(1/3))*COS(('OddsRatio_working_3-way'!Y7)/3)</f>
        <v>0.5284581983825678</v>
      </c>
      <c r="AG7" s="11">
        <f>-'OddsRatio_working_3-way'!U7/(3*'OddsRatio_working_3-way'!X7^(1/3))*COS(('OddsRatio_working_3-way'!Y7+2*PI())/3)</f>
        <v>-0.36448980339894366</v>
      </c>
      <c r="AH7" s="11">
        <f>-'OddsRatio_working_3-way'!U7/(3*'OddsRatio_working_3-way'!X7^(1/3))*COS(('OddsRatio_working_3-way'!Y7+4*PI())/3)</f>
        <v>-0.16396839498362401</v>
      </c>
      <c r="AI7" s="11">
        <f>'OddsRatio_working_3-way'!U7/(3*'OddsRatio_working_3-way'!X7^(1/3))*SIN(('OddsRatio_working_3-way'!Y7)/3)</f>
        <v>-0.11577108912686777</v>
      </c>
      <c r="AJ7" s="11">
        <f>'OddsRatio_working_3-way'!U7/(3*'OddsRatio_working_3-way'!X7^(1/3))*SIN(('OddsRatio_working_3-way'!Y7+2*PI())/3)</f>
        <v>-0.39977268007402639</v>
      </c>
      <c r="AK7" s="11">
        <f>'OddsRatio_working_3-way'!U7/(3*'OddsRatio_working_3-way'!X7^(1/3))*SIN(('OddsRatio_working_3-way'!Y7+4*PI())/3)</f>
        <v>0.51554376920089418</v>
      </c>
      <c r="AL7" s="11">
        <f>'OddsRatio_working_3-way'!Z7+'OddsRatio_working_3-way'!AF7</f>
        <v>1.0569163967651356</v>
      </c>
      <c r="AM7" s="11">
        <f>'OddsRatio_working_3-way'!AA7+'OddsRatio_working_3-way'!AG7</f>
        <v>-0.72897960679788731</v>
      </c>
      <c r="AN7" s="11">
        <f>'OddsRatio_working_3-way'!AB7+'OddsRatio_working_3-way'!AH7</f>
        <v>-0.32793678996724801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1.0569163967651356</v>
      </c>
      <c r="AS7" s="11">
        <f>IF(('OddsRatio_working_3-way'!X7=0),IF(Q7&gt;0,-Q7^(1/3),(-Q7)^(1/3)),'OddsRatio_working_3-way'!AM7-'OddsRatio_working_3-way'!R7/3)</f>
        <v>-0.72897960679788731</v>
      </c>
      <c r="AT7" s="11">
        <f>IF(('OddsRatio_working_3-way'!X7=0),IF(Q7&gt;0,-Q7^(1/3),(-Q7)^(1/3)),'OddsRatio_working_3-way'!AN7-'OddsRatio_working_3-way'!R7/3)</f>
        <v>-0.32793678996724801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9">
        <f t="shared" si="13"/>
        <v>0.16598387721180036</v>
      </c>
      <c r="E8" s="9">
        <f t="shared" si="14"/>
        <v>0.27797043747731148</v>
      </c>
      <c r="F8" s="9">
        <f t="shared" si="15"/>
        <v>0.55604568531088816</v>
      </c>
      <c r="G8" s="9">
        <f t="shared" si="16"/>
        <v>1.0645511724835934</v>
      </c>
      <c r="H8" s="9">
        <f t="shared" si="17"/>
        <v>6.0246815341225597</v>
      </c>
      <c r="I8" s="9">
        <f t="shared" si="18"/>
        <v>3.5975048608599685</v>
      </c>
      <c r="J8" s="9">
        <f t="shared" si="19"/>
        <v>1.7984133793626949</v>
      </c>
      <c r="K8" s="11">
        <f t="shared" si="20"/>
        <v>0.17482517482517484</v>
      </c>
      <c r="L8" s="11">
        <f t="shared" si="21"/>
        <v>0.29069767441860467</v>
      </c>
      <c r="M8" s="11">
        <f t="shared" si="22"/>
        <v>0.5714285714285714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-0.25084218107473921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0.22971214831679948</v>
      </c>
      <c r="Q8" s="11">
        <f>2*'OddsRatio_working_3-way'!K8*'OddsRatio_working_3-way'!L8*'OddsRatio_working_3-way'!M8</f>
        <v>5.8081453430290648E-2</v>
      </c>
      <c r="R8" s="11">
        <f t="shared" si="23"/>
        <v>0</v>
      </c>
      <c r="S8" s="11">
        <f t="shared" si="24"/>
        <v>-0.91576363804760585</v>
      </c>
      <c r="T8" s="11">
        <f t="shared" si="25"/>
        <v>-0.2315457997591924</v>
      </c>
      <c r="U8" s="11">
        <f>'OddsRatio_working_3-way'!S8-'OddsRatio_working_3-way'!R8^2/3</f>
        <v>-0.91576363804760585</v>
      </c>
      <c r="V8" s="11">
        <f>'OddsRatio_working_3-way'!S8*'OddsRatio_working_3-way'!R8/3-2*'OddsRatio_working_3-way'!R8^3/27-'OddsRatio_working_3-way'!T8</f>
        <v>0.2315457997591924</v>
      </c>
      <c r="W8" s="11">
        <f>'OddsRatio_working_3-way'!V8^2+4*'OddsRatio_working_3-way'!U8^3/27</f>
        <v>-6.0161429542209557E-2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0.16865266595012188</v>
      </c>
      <c r="Y8" s="11">
        <f>IF('OddsRatio_working_3-way'!W8&gt;=0,IF('OddsRatio_working_3-way'!V8+SQRT('OddsRatio_working_3-way'!W8)&gt;0,0,PI()),ACOS('OddsRatio_working_3-way'!V8/(2*'OddsRatio_working_3-way'!X8)))</f>
        <v>0.81419007198916304</v>
      </c>
      <c r="Z8" s="11">
        <f>'OddsRatio_working_3-way'!X8^(1/3)*COS('OddsRatio_working_3-way'!Y8/3)</f>
        <v>0.53227558624179672</v>
      </c>
      <c r="AA8" s="11">
        <f>'OddsRatio_working_3-way'!X8^(1/3)*COS(('OddsRatio_working_3-way'!Y8+2*PI())/3)</f>
        <v>-0.39440678676361468</v>
      </c>
      <c r="AB8" s="11">
        <f>'OddsRatio_working_3-way'!X8^(1/3)*COS(('OddsRatio_working_3-way'!Y8+4*PI())/3)</f>
        <v>-0.13786879947818198</v>
      </c>
      <c r="AC8" s="11">
        <f>'OddsRatio_working_3-way'!X8^(1/3)*SIN('OddsRatio_working_3-way'!Y8/3)</f>
        <v>0.14811227601660934</v>
      </c>
      <c r="AD8" s="11">
        <f>'OddsRatio_working_3-way'!X8^(1/3)*SIN(('OddsRatio_working_3-way'!Y8+2*PI())/3)</f>
        <v>0.38690804149134617</v>
      </c>
      <c r="AE8" s="11">
        <f>'OddsRatio_working_3-way'!X8^(1/3)*SIN(('OddsRatio_working_3-way'!Y8+4*PI())/3)</f>
        <v>-0.53502031750795553</v>
      </c>
      <c r="AF8" s="11">
        <f>-'OddsRatio_working_3-way'!U8/(3*'OddsRatio_working_3-way'!X8^(1/3))*COS(('OddsRatio_working_3-way'!Y8)/3)</f>
        <v>0.53227558624179661</v>
      </c>
      <c r="AG8" s="11">
        <f>-'OddsRatio_working_3-way'!U8/(3*'OddsRatio_working_3-way'!X8^(1/3))*COS(('OddsRatio_working_3-way'!Y8+2*PI())/3)</f>
        <v>-0.39440678676361457</v>
      </c>
      <c r="AH8" s="11">
        <f>-'OddsRatio_working_3-way'!U8/(3*'OddsRatio_working_3-way'!X8^(1/3))*COS(('OddsRatio_working_3-way'!Y8+4*PI())/3)</f>
        <v>-0.13786879947818195</v>
      </c>
      <c r="AI8" s="11">
        <f>'OddsRatio_working_3-way'!U8/(3*'OddsRatio_working_3-way'!X8^(1/3))*SIN(('OddsRatio_working_3-way'!Y8)/3)</f>
        <v>-0.14811227601660928</v>
      </c>
      <c r="AJ8" s="11">
        <f>'OddsRatio_working_3-way'!U8/(3*'OddsRatio_working_3-way'!X8^(1/3))*SIN(('OddsRatio_working_3-way'!Y8+2*PI())/3)</f>
        <v>-0.38690804149134611</v>
      </c>
      <c r="AK8" s="11">
        <f>'OddsRatio_working_3-way'!U8/(3*'OddsRatio_working_3-way'!X8^(1/3))*SIN(('OddsRatio_working_3-way'!Y8+4*PI())/3)</f>
        <v>0.53502031750795542</v>
      </c>
      <c r="AL8" s="11">
        <f>'OddsRatio_working_3-way'!Z8+'OddsRatio_working_3-way'!AF8</f>
        <v>1.0645511724835934</v>
      </c>
      <c r="AM8" s="11">
        <f>'OddsRatio_working_3-way'!AA8+'OddsRatio_working_3-way'!AG8</f>
        <v>-0.78881357352722925</v>
      </c>
      <c r="AN8" s="11">
        <f>'OddsRatio_working_3-way'!AB8+'OddsRatio_working_3-way'!AH8</f>
        <v>-0.27573759895636396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1.0645511724835934</v>
      </c>
      <c r="AS8" s="11">
        <f>IF(('OddsRatio_working_3-way'!X8=0),IF(Q8&gt;0,-Q8^(1/3),(-Q8)^(1/3)),'OddsRatio_working_3-way'!AM8-'OddsRatio_working_3-way'!R8/3)</f>
        <v>-0.78881357352722925</v>
      </c>
      <c r="AT8" s="11">
        <f>IF(('OddsRatio_working_3-way'!X8=0),IF(Q8&gt;0,-Q8^(1/3),(-Q8)^(1/3)),'OddsRatio_working_3-way'!AN8-'OddsRatio_working_3-way'!R8/3)</f>
        <v>-0.27573759895636396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9">
        <f t="shared" si="13"/>
        <v>0.38816894503085453</v>
      </c>
      <c r="E9" s="9">
        <f t="shared" si="14"/>
        <v>0.30344073328719823</v>
      </c>
      <c r="F9" s="9">
        <f t="shared" si="15"/>
        <v>0.30839032168194713</v>
      </c>
      <c r="G9" s="9">
        <f t="shared" si="16"/>
        <v>1.0578509032302144</v>
      </c>
      <c r="H9" s="9">
        <f t="shared" si="17"/>
        <v>2.5761978458130201</v>
      </c>
      <c r="I9" s="9">
        <f t="shared" si="18"/>
        <v>3.2955364600095658</v>
      </c>
      <c r="J9" s="9">
        <f t="shared" si="19"/>
        <v>3.2426439148480548</v>
      </c>
      <c r="K9" s="11">
        <f t="shared" si="20"/>
        <v>0.40160642570281119</v>
      </c>
      <c r="L9" s="11">
        <f t="shared" si="21"/>
        <v>0.31545741324921134</v>
      </c>
      <c r="M9" s="11">
        <f t="shared" si="22"/>
        <v>0.32051282051282048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-0.27833553740968897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0.23470083521012786</v>
      </c>
      <c r="Q9" s="11">
        <f>2*'OddsRatio_working_3-way'!K9*'OddsRatio_working_3-way'!L9*'OddsRatio_working_3-way'!M9</f>
        <v>8.1211361664404097E-2</v>
      </c>
      <c r="R9" s="11">
        <f t="shared" si="23"/>
        <v>0</v>
      </c>
      <c r="S9" s="11">
        <f t="shared" si="24"/>
        <v>-0.84322985628912306</v>
      </c>
      <c r="T9" s="11">
        <f t="shared" si="25"/>
        <v>-0.29177503677824324</v>
      </c>
      <c r="U9" s="11">
        <f>'OddsRatio_working_3-way'!S9-'OddsRatio_working_3-way'!R9^2/3</f>
        <v>-0.84322985628912306</v>
      </c>
      <c r="V9" s="11">
        <f>'OddsRatio_working_3-way'!S9*'OddsRatio_working_3-way'!R9/3-2*'OddsRatio_working_3-way'!R9^3/27-'OddsRatio_working_3-way'!T9</f>
        <v>0.29177503677824324</v>
      </c>
      <c r="W9" s="11">
        <f>'OddsRatio_working_3-way'!V9^2+4*'OddsRatio_working_3-way'!U9^3/27</f>
        <v>-3.6921104397420468E-3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0.14901743398566428</v>
      </c>
      <c r="Y9" s="11">
        <f>IF('OddsRatio_working_3-way'!W9&gt;=0,IF('OddsRatio_working_3-way'!V9+SQRT('OddsRatio_working_3-way'!W9)&gt;0,0,PI()),ACOS('OddsRatio_working_3-way'!V9/(2*'OddsRatio_working_3-way'!X9)))</f>
        <v>0.20531745081598052</v>
      </c>
      <c r="Z9" s="11">
        <f>'OddsRatio_working_3-way'!X9^(1/3)*COS('OddsRatio_working_3-way'!Y9/3)</f>
        <v>0.52892545161510718</v>
      </c>
      <c r="AA9" s="11">
        <f>'OddsRatio_working_3-way'!X9^(1/3)*COS(('OddsRatio_working_3-way'!Y9+2*PI())/3)</f>
        <v>-0.29586119786587189</v>
      </c>
      <c r="AB9" s="11">
        <f>'OddsRatio_working_3-way'!X9^(1/3)*COS(('OddsRatio_working_3-way'!Y9+4*PI())/3)</f>
        <v>-0.23306425374923539</v>
      </c>
      <c r="AC9" s="11">
        <f>'OddsRatio_working_3-way'!X9^(1/3)*SIN('OddsRatio_working_3-way'!Y9/3)</f>
        <v>3.6255832590026085E-2</v>
      </c>
      <c r="AD9" s="11">
        <f>'OddsRatio_working_3-way'!X9^(1/3)*SIN(('OddsRatio_working_3-way'!Y9+2*PI())/3)</f>
        <v>0.43993496151182676</v>
      </c>
      <c r="AE9" s="11">
        <f>'OddsRatio_working_3-way'!X9^(1/3)*SIN(('OddsRatio_working_3-way'!Y9+4*PI())/3)</f>
        <v>-0.47619079410185272</v>
      </c>
      <c r="AF9" s="11">
        <f>-'OddsRatio_working_3-way'!U9/(3*'OddsRatio_working_3-way'!X9^(1/3))*COS(('OddsRatio_working_3-way'!Y9)/3)</f>
        <v>0.52892545161510707</v>
      </c>
      <c r="AG9" s="11">
        <f>-'OddsRatio_working_3-way'!U9/(3*'OddsRatio_working_3-way'!X9^(1/3))*COS(('OddsRatio_working_3-way'!Y9+2*PI())/3)</f>
        <v>-0.29586119786587184</v>
      </c>
      <c r="AH9" s="11">
        <f>-'OddsRatio_working_3-way'!U9/(3*'OddsRatio_working_3-way'!X9^(1/3))*COS(('OddsRatio_working_3-way'!Y9+4*PI())/3)</f>
        <v>-0.23306425374923534</v>
      </c>
      <c r="AI9" s="11">
        <f>'OddsRatio_working_3-way'!U9/(3*'OddsRatio_working_3-way'!X9^(1/3))*SIN(('OddsRatio_working_3-way'!Y9)/3)</f>
        <v>-3.6255832590026078E-2</v>
      </c>
      <c r="AJ9" s="11">
        <f>'OddsRatio_working_3-way'!U9/(3*'OddsRatio_working_3-way'!X9^(1/3))*SIN(('OddsRatio_working_3-way'!Y9+2*PI())/3)</f>
        <v>-0.43993496151182665</v>
      </c>
      <c r="AK9" s="11">
        <f>'OddsRatio_working_3-way'!U9/(3*'OddsRatio_working_3-way'!X9^(1/3))*SIN(('OddsRatio_working_3-way'!Y9+4*PI())/3)</f>
        <v>0.47619079410185261</v>
      </c>
      <c r="AL9" s="11">
        <f>'OddsRatio_working_3-way'!Z9+'OddsRatio_working_3-way'!AF9</f>
        <v>1.0578509032302144</v>
      </c>
      <c r="AM9" s="11">
        <f>'OddsRatio_working_3-way'!AA9+'OddsRatio_working_3-way'!AG9</f>
        <v>-0.59172239573174368</v>
      </c>
      <c r="AN9" s="11">
        <f>'OddsRatio_working_3-way'!AB9+'OddsRatio_working_3-way'!AH9</f>
        <v>-0.46612850749847073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1.0578509032302144</v>
      </c>
      <c r="AS9" s="11">
        <f>IF(('OddsRatio_working_3-way'!X9=0),IF(Q9&gt;0,-Q9^(1/3),(-Q9)^(1/3)),'OddsRatio_working_3-way'!AM9-'OddsRatio_working_3-way'!R9/3)</f>
        <v>-0.59172239573174368</v>
      </c>
      <c r="AT9" s="11">
        <f>IF(('OddsRatio_working_3-way'!X9=0),IF(Q9&gt;0,-Q9^(1/3),(-Q9)^(1/3)),'OddsRatio_working_3-way'!AN9-'OddsRatio_working_3-way'!R9/3)</f>
        <v>-0.46612850749847073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9">
        <f t="shared" si="13"/>
        <v>0.5455909180218258</v>
      </c>
      <c r="E10" s="9">
        <f t="shared" si="14"/>
        <v>0.24283971178190847</v>
      </c>
      <c r="F10" s="9">
        <f t="shared" si="15"/>
        <v>0.21156937019626562</v>
      </c>
      <c r="G10" s="9">
        <f t="shared" si="16"/>
        <v>1.0677885699383272</v>
      </c>
      <c r="H10" s="9">
        <f t="shared" si="17"/>
        <v>1.8328750845518951</v>
      </c>
      <c r="I10" s="9">
        <f t="shared" si="18"/>
        <v>4.1179426242199151</v>
      </c>
      <c r="J10" s="9">
        <f t="shared" si="19"/>
        <v>4.7265821090847622</v>
      </c>
      <c r="K10" s="11">
        <f t="shared" si="20"/>
        <v>0.5617977528089888</v>
      </c>
      <c r="L10" s="11">
        <f t="shared" si="21"/>
        <v>0.25510204081632654</v>
      </c>
      <c r="M10" s="11">
        <f t="shared" si="22"/>
        <v>0.22271714922048996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-0.25371752765068378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0.22949671848419556</v>
      </c>
      <c r="Q10" s="11">
        <f>2*'OddsRatio_working_3-way'!K10*'OddsRatio_working_3-way'!L10*'OddsRatio_working_3-way'!M10</f>
        <v>6.3837752012293622E-2</v>
      </c>
      <c r="R10" s="11">
        <f t="shared" si="23"/>
        <v>0</v>
      </c>
      <c r="S10" s="11">
        <f t="shared" si="24"/>
        <v>-0.90453631883156593</v>
      </c>
      <c r="T10" s="11">
        <f t="shared" si="25"/>
        <v>-0.25160954626747317</v>
      </c>
      <c r="U10" s="11">
        <f>'OddsRatio_working_3-way'!S10-'OddsRatio_working_3-way'!R10^2/3</f>
        <v>-0.90453631883156593</v>
      </c>
      <c r="V10" s="11">
        <f>'OddsRatio_working_3-way'!S10*'OddsRatio_working_3-way'!R10/3-2*'OddsRatio_working_3-way'!R10^3/27-'OddsRatio_working_3-way'!T10</f>
        <v>0.25160954626747317</v>
      </c>
      <c r="W10" s="11">
        <f>'OddsRatio_working_3-way'!V10^2+4*'OddsRatio_working_3-way'!U10^3/27</f>
        <v>-4.6333956111371366E-2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0.165560653450854</v>
      </c>
      <c r="Y10" s="11">
        <f>IF('OddsRatio_working_3-way'!W10&gt;=0,IF('OddsRatio_working_3-way'!V10+SQRT('OddsRatio_working_3-way'!W10)&gt;0,0,PI()),ACOS('OddsRatio_working_3-way'!V10/(2*'OddsRatio_working_3-way'!X10)))</f>
        <v>0.7076813594033815</v>
      </c>
      <c r="Z10" s="11">
        <f>'OddsRatio_working_3-way'!X10^(1/3)*COS('OddsRatio_working_3-way'!Y10/3)</f>
        <v>0.53389428496916358</v>
      </c>
      <c r="AA10" s="11">
        <f>'OddsRatio_working_3-way'!X10^(1/3)*COS(('OddsRatio_working_3-way'!Y10+2*PI())/3)</f>
        <v>-0.37808556547969474</v>
      </c>
      <c r="AB10" s="11">
        <f>'OddsRatio_working_3-way'!X10^(1/3)*COS(('OddsRatio_working_3-way'!Y10+4*PI())/3)</f>
        <v>-0.15580871948946903</v>
      </c>
      <c r="AC10" s="11">
        <f>'OddsRatio_working_3-way'!X10^(1/3)*SIN('OddsRatio_working_3-way'!Y10/3)</f>
        <v>0.12833159686707793</v>
      </c>
      <c r="AD10" s="11">
        <f>'OddsRatio_working_3-way'!X10^(1/3)*SIN(('OddsRatio_working_3-way'!Y10+2*PI())/3)</f>
        <v>0.39820021528508515</v>
      </c>
      <c r="AE10" s="11">
        <f>'OddsRatio_working_3-way'!X10^(1/3)*SIN(('OddsRatio_working_3-way'!Y10+4*PI())/3)</f>
        <v>-0.52653181215216294</v>
      </c>
      <c r="AF10" s="11">
        <f>-'OddsRatio_working_3-way'!U10/(3*'OddsRatio_working_3-way'!X10^(1/3))*COS(('OddsRatio_working_3-way'!Y10)/3)</f>
        <v>0.53389428496916358</v>
      </c>
      <c r="AG10" s="11">
        <f>-'OddsRatio_working_3-way'!U10/(3*'OddsRatio_working_3-way'!X10^(1/3))*COS(('OddsRatio_working_3-way'!Y10+2*PI())/3)</f>
        <v>-0.37808556547969474</v>
      </c>
      <c r="AH10" s="11">
        <f>-'OddsRatio_working_3-way'!U10/(3*'OddsRatio_working_3-way'!X10^(1/3))*COS(('OddsRatio_working_3-way'!Y10+4*PI())/3)</f>
        <v>-0.15580871948946903</v>
      </c>
      <c r="AI10" s="11">
        <f>'OddsRatio_working_3-way'!U10/(3*'OddsRatio_working_3-way'!X10^(1/3))*SIN(('OddsRatio_working_3-way'!Y10)/3)</f>
        <v>-0.12833159686707793</v>
      </c>
      <c r="AJ10" s="11">
        <f>'OddsRatio_working_3-way'!U10/(3*'OddsRatio_working_3-way'!X10^(1/3))*SIN(('OddsRatio_working_3-way'!Y10+2*PI())/3)</f>
        <v>-0.39820021528508515</v>
      </c>
      <c r="AK10" s="11">
        <f>'OddsRatio_working_3-way'!U10/(3*'OddsRatio_working_3-way'!X10^(1/3))*SIN(('OddsRatio_working_3-way'!Y10+4*PI())/3)</f>
        <v>0.52653181215216294</v>
      </c>
      <c r="AL10" s="11">
        <f>'OddsRatio_working_3-way'!Z10+'OddsRatio_working_3-way'!AF10</f>
        <v>1.0677885699383272</v>
      </c>
      <c r="AM10" s="11">
        <f>'OddsRatio_working_3-way'!AA10+'OddsRatio_working_3-way'!AG10</f>
        <v>-0.75617113095938948</v>
      </c>
      <c r="AN10" s="11">
        <f>'OddsRatio_working_3-way'!AB10+'OddsRatio_working_3-way'!AH10</f>
        <v>-0.31161743897893807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1.0677885699383272</v>
      </c>
      <c r="AS10" s="11">
        <f>IF(('OddsRatio_working_3-way'!X10=0),IF(Q10&gt;0,-Q10^(1/3),(-Q10)^(1/3)),'OddsRatio_working_3-way'!AM10-'OddsRatio_working_3-way'!R10/3)</f>
        <v>-0.75617113095938948</v>
      </c>
      <c r="AT10" s="11">
        <f>IF(('OddsRatio_working_3-way'!X10=0),IF(Q10&gt;0,-Q10^(1/3),(-Q10)^(1/3)),'OddsRatio_working_3-way'!AN10-'OddsRatio_working_3-way'!R10/3)</f>
        <v>-0.31161743897893807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9">
        <f t="shared" si="13"/>
        <v>0.45003455435489448</v>
      </c>
      <c r="E11" s="9">
        <f t="shared" si="14"/>
        <v>0.28421291536339333</v>
      </c>
      <c r="F11" s="9">
        <f t="shared" si="15"/>
        <v>0.26575253028171231</v>
      </c>
      <c r="G11" s="9">
        <f t="shared" si="16"/>
        <v>1.0626535622039408</v>
      </c>
      <c r="H11" s="9">
        <f t="shared" si="17"/>
        <v>2.2220515965345324</v>
      </c>
      <c r="I11" s="9">
        <f t="shared" si="18"/>
        <v>3.5184889424233399</v>
      </c>
      <c r="J11" s="9">
        <f t="shared" si="19"/>
        <v>3.7628992617302455</v>
      </c>
      <c r="K11" s="11">
        <f t="shared" si="20"/>
        <v>0.46511627906976744</v>
      </c>
      <c r="L11" s="11">
        <f t="shared" si="21"/>
        <v>0.29673590504451036</v>
      </c>
      <c r="M11" s="11">
        <f t="shared" si="22"/>
        <v>0.27777777777777779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-0.27167437259908467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0.23462839003519426</v>
      </c>
      <c r="Q11" s="11">
        <f>2*'OddsRatio_working_3-way'!K11*'OddsRatio_working_3-way'!L11*'OddsRatio_working_3-way'!M11</f>
        <v>7.6675944455945833E-2</v>
      </c>
      <c r="R11" s="11">
        <f t="shared" si="23"/>
        <v>0</v>
      </c>
      <c r="S11" s="11">
        <f t="shared" si="24"/>
        <v>-0.86363828796409914</v>
      </c>
      <c r="T11" s="11">
        <f t="shared" si="25"/>
        <v>-0.28223473462879056</v>
      </c>
      <c r="U11" s="11">
        <f>'OddsRatio_working_3-way'!S11-'OddsRatio_working_3-way'!R11^2/3</f>
        <v>-0.86363828796409914</v>
      </c>
      <c r="V11" s="11">
        <f>'OddsRatio_working_3-way'!S11*'OddsRatio_working_3-way'!R11/3-2*'OddsRatio_working_3-way'!R11^3/27-'OddsRatio_working_3-way'!T11</f>
        <v>0.28223473462879056</v>
      </c>
      <c r="W11" s="11">
        <f>'OddsRatio_working_3-way'!V11^2+4*'OddsRatio_working_3-way'!U11^3/27</f>
        <v>-1.5775085430451266E-2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0.15445997123966704</v>
      </c>
      <c r="Y11" s="11">
        <f>IF('OddsRatio_working_3-way'!W11&gt;=0,IF('OddsRatio_working_3-way'!V11+SQRT('OddsRatio_working_3-way'!W11)&gt;0,0,PI()),ACOS('OddsRatio_working_3-way'!V11/(2*'OddsRatio_working_3-way'!X11)))</f>
        <v>0.41870131236216457</v>
      </c>
      <c r="Z11" s="11">
        <f>'OddsRatio_working_3-way'!X11^(1/3)*COS('OddsRatio_working_3-way'!Y11/3)</f>
        <v>0.5313267811019704</v>
      </c>
      <c r="AA11" s="11">
        <f>'OddsRatio_working_3-way'!X11^(1/3)*COS(('OddsRatio_working_3-way'!Y11+2*PI())/3)</f>
        <v>-0.33030440503783348</v>
      </c>
      <c r="AB11" s="11">
        <f>'OddsRatio_working_3-way'!X11^(1/3)*COS(('OddsRatio_working_3-way'!Y11+4*PI())/3)</f>
        <v>-0.20102237606413675</v>
      </c>
      <c r="AC11" s="11">
        <f>'OddsRatio_working_3-way'!X11^(1/3)*SIN('OddsRatio_working_3-way'!Y11/3)</f>
        <v>7.4641014229344688E-2</v>
      </c>
      <c r="AD11" s="11">
        <f>'OddsRatio_working_3-way'!X11^(1/3)*SIN(('OddsRatio_working_3-way'!Y11+2*PI())/3)</f>
        <v>0.42282198303064755</v>
      </c>
      <c r="AE11" s="11">
        <f>'OddsRatio_working_3-way'!X11^(1/3)*SIN(('OddsRatio_working_3-way'!Y11+4*PI())/3)</f>
        <v>-0.49746299725999232</v>
      </c>
      <c r="AF11" s="11">
        <f>-'OddsRatio_working_3-way'!U11/(3*'OddsRatio_working_3-way'!X11^(1/3))*COS(('OddsRatio_working_3-way'!Y11)/3)</f>
        <v>0.53132678110197051</v>
      </c>
      <c r="AG11" s="11">
        <f>-'OddsRatio_working_3-way'!U11/(3*'OddsRatio_working_3-way'!X11^(1/3))*COS(('OddsRatio_working_3-way'!Y11+2*PI())/3)</f>
        <v>-0.33030440503783354</v>
      </c>
      <c r="AH11" s="11">
        <f>-'OddsRatio_working_3-way'!U11/(3*'OddsRatio_working_3-way'!X11^(1/3))*COS(('OddsRatio_working_3-way'!Y11+4*PI())/3)</f>
        <v>-0.20102237606413681</v>
      </c>
      <c r="AI11" s="11">
        <f>'OddsRatio_working_3-way'!U11/(3*'OddsRatio_working_3-way'!X11^(1/3))*SIN(('OddsRatio_working_3-way'!Y11)/3)</f>
        <v>-7.4641014229344702E-2</v>
      </c>
      <c r="AJ11" s="11">
        <f>'OddsRatio_working_3-way'!U11/(3*'OddsRatio_working_3-way'!X11^(1/3))*SIN(('OddsRatio_working_3-way'!Y11+2*PI())/3)</f>
        <v>-0.42282198303064761</v>
      </c>
      <c r="AK11" s="11">
        <f>'OddsRatio_working_3-way'!U11/(3*'OddsRatio_working_3-way'!X11^(1/3))*SIN(('OddsRatio_working_3-way'!Y11+4*PI())/3)</f>
        <v>0.49746299725999238</v>
      </c>
      <c r="AL11" s="11">
        <f>'OddsRatio_working_3-way'!Z11+'OddsRatio_working_3-way'!AF11</f>
        <v>1.0626535622039408</v>
      </c>
      <c r="AM11" s="11">
        <f>'OddsRatio_working_3-way'!AA11+'OddsRatio_working_3-way'!AG11</f>
        <v>-0.66060881007566707</v>
      </c>
      <c r="AN11" s="11">
        <f>'OddsRatio_working_3-way'!AB11+'OddsRatio_working_3-way'!AH11</f>
        <v>-0.40204475212827356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1.0626535622039408</v>
      </c>
      <c r="AS11" s="11">
        <f>IF(('OddsRatio_working_3-way'!X11=0),IF(Q11&gt;0,-Q11^(1/3),(-Q11)^(1/3)),'OddsRatio_working_3-way'!AM11-'OddsRatio_working_3-way'!R11/3)</f>
        <v>-0.66060881007566707</v>
      </c>
      <c r="AT11" s="11">
        <f>IF(('OddsRatio_working_3-way'!X11=0),IF(Q11&gt;0,-Q11^(1/3),(-Q11)^(1/3)),'OddsRatio_working_3-way'!AN11-'OddsRatio_working_3-way'!R11/3)</f>
        <v>-0.40204475212827356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9">
        <f t="shared" si="13"/>
        <v>0.55032022409649894</v>
      </c>
      <c r="E12" s="9">
        <f t="shared" si="14"/>
        <v>0.25136987963078938</v>
      </c>
      <c r="F12" s="9">
        <f t="shared" si="15"/>
        <v>0.19830989627271162</v>
      </c>
      <c r="G12" s="9">
        <f t="shared" si="16"/>
        <v>1.0751629501421869</v>
      </c>
      <c r="H12" s="9">
        <f t="shared" si="17"/>
        <v>1.8171238421080622</v>
      </c>
      <c r="I12" s="9">
        <f t="shared" si="18"/>
        <v>3.9782013718938569</v>
      </c>
      <c r="J12" s="9">
        <f t="shared" si="19"/>
        <v>5.0426126925346226</v>
      </c>
      <c r="K12" s="11">
        <f t="shared" si="20"/>
        <v>0.56818181818181823</v>
      </c>
      <c r="L12" s="11">
        <f t="shared" si="21"/>
        <v>0.26525198938992045</v>
      </c>
      <c r="M12" s="11">
        <f t="shared" si="22"/>
        <v>0.21008403361344538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-0.25062260254958024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0.23081634389950823</v>
      </c>
      <c r="Q12" s="11">
        <f>2*'OddsRatio_working_3-way'!K12*'OddsRatio_working_3-way'!L12*'OddsRatio_working_3-way'!M12</f>
        <v>6.3324099835256026E-2</v>
      </c>
      <c r="R12" s="11">
        <f t="shared" si="23"/>
        <v>0</v>
      </c>
      <c r="S12" s="11">
        <f t="shared" si="24"/>
        <v>-0.92097177808951303</v>
      </c>
      <c r="T12" s="11">
        <f t="shared" si="25"/>
        <v>-0.25266715448271959</v>
      </c>
      <c r="U12" s="11">
        <f>'OddsRatio_working_3-way'!S12-'OddsRatio_working_3-way'!R12^2/3</f>
        <v>-0.92097177808951303</v>
      </c>
      <c r="V12" s="11">
        <f>'OddsRatio_working_3-way'!S12*'OddsRatio_working_3-way'!R12/3-2*'OddsRatio_working_3-way'!R12^3/27-'OddsRatio_working_3-way'!T12</f>
        <v>0.25266715448271959</v>
      </c>
      <c r="W12" s="11">
        <f>'OddsRatio_working_3-way'!V12^2+4*'OddsRatio_working_3-way'!U12^3/27</f>
        <v>-5.1886441824260499E-2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0.17009345429693568</v>
      </c>
      <c r="Y12" s="11">
        <f>IF('OddsRatio_working_3-way'!W12&gt;=0,IF('OddsRatio_working_3-way'!V12+SQRT('OddsRatio_working_3-way'!W12)&gt;0,0,PI()),ACOS('OddsRatio_working_3-way'!V12/(2*'OddsRatio_working_3-way'!X12)))</f>
        <v>0.73365744066028926</v>
      </c>
      <c r="Z12" s="11">
        <f>'OddsRatio_working_3-way'!X12^(1/3)*COS('OddsRatio_working_3-way'!Y12/3)</f>
        <v>0.53758147507109344</v>
      </c>
      <c r="AA12" s="11">
        <f>'OddsRatio_working_3-way'!X12^(1/3)*COS(('OddsRatio_working_3-way'!Y12+2*PI())/3)</f>
        <v>-0.38496974927032079</v>
      </c>
      <c r="AB12" s="11">
        <f>'OddsRatio_working_3-way'!X12^(1/3)*COS(('OddsRatio_working_3-way'!Y12+4*PI())/3)</f>
        <v>-0.15261172580077256</v>
      </c>
      <c r="AC12" s="11">
        <f>'OddsRatio_working_3-way'!X12^(1/3)*SIN('OddsRatio_working_3-way'!Y12/3)</f>
        <v>0.13415196739851298</v>
      </c>
      <c r="AD12" s="11">
        <f>'OddsRatio_working_3-way'!X12^(1/3)*SIN(('OddsRatio_working_3-way'!Y12+2*PI())/3)</f>
        <v>0.39848323031622135</v>
      </c>
      <c r="AE12" s="11">
        <f>'OddsRatio_working_3-way'!X12^(1/3)*SIN(('OddsRatio_working_3-way'!Y12+4*PI())/3)</f>
        <v>-0.53263519771473433</v>
      </c>
      <c r="AF12" s="11">
        <f>-'OddsRatio_working_3-way'!U12/(3*'OddsRatio_working_3-way'!X12^(1/3))*COS(('OddsRatio_working_3-way'!Y12)/3)</f>
        <v>0.53758147507109344</v>
      </c>
      <c r="AG12" s="11">
        <f>-'OddsRatio_working_3-way'!U12/(3*'OddsRatio_working_3-way'!X12^(1/3))*COS(('OddsRatio_working_3-way'!Y12+2*PI())/3)</f>
        <v>-0.38496974927032079</v>
      </c>
      <c r="AH12" s="11">
        <f>-'OddsRatio_working_3-way'!U12/(3*'OddsRatio_working_3-way'!X12^(1/3))*COS(('OddsRatio_working_3-way'!Y12+4*PI())/3)</f>
        <v>-0.15261172580077256</v>
      </c>
      <c r="AI12" s="11">
        <f>'OddsRatio_working_3-way'!U12/(3*'OddsRatio_working_3-way'!X12^(1/3))*SIN(('OddsRatio_working_3-way'!Y12)/3)</f>
        <v>-0.13415196739851298</v>
      </c>
      <c r="AJ12" s="11">
        <f>'OddsRatio_working_3-way'!U12/(3*'OddsRatio_working_3-way'!X12^(1/3))*SIN(('OddsRatio_working_3-way'!Y12+2*PI())/3)</f>
        <v>-0.39848323031622135</v>
      </c>
      <c r="AK12" s="11">
        <f>'OddsRatio_working_3-way'!U12/(3*'OddsRatio_working_3-way'!X12^(1/3))*SIN(('OddsRatio_working_3-way'!Y12+4*PI())/3)</f>
        <v>0.53263519771473433</v>
      </c>
      <c r="AL12" s="11">
        <f>'OddsRatio_working_3-way'!Z12+'OddsRatio_working_3-way'!AF12</f>
        <v>1.0751629501421869</v>
      </c>
      <c r="AM12" s="11">
        <f>'OddsRatio_working_3-way'!AA12+'OddsRatio_working_3-way'!AG12</f>
        <v>-0.76993949854064159</v>
      </c>
      <c r="AN12" s="11">
        <f>'OddsRatio_working_3-way'!AB12+'OddsRatio_working_3-way'!AH12</f>
        <v>-0.30522345160154513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1.0751629501421869</v>
      </c>
      <c r="AS12" s="11">
        <f>IF(('OddsRatio_working_3-way'!X12=0),IF(Q12&gt;0,-Q12^(1/3),(-Q12)^(1/3)),'OddsRatio_working_3-way'!AM12-'OddsRatio_working_3-way'!R12/3)</f>
        <v>-0.76993949854064159</v>
      </c>
      <c r="AT12" s="11">
        <f>IF(('OddsRatio_working_3-way'!X12=0),IF(Q12&gt;0,-Q12^(1/3),(-Q12)^(1/3)),'OddsRatio_working_3-way'!AN12-'OddsRatio_working_3-way'!R12/3)</f>
        <v>-0.30522345160154513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9">
        <f t="shared" si="13"/>
        <v>0.39604324556733744</v>
      </c>
      <c r="E13" s="9">
        <f t="shared" si="14"/>
        <v>0.29377579088073352</v>
      </c>
      <c r="F13" s="9">
        <f t="shared" si="15"/>
        <v>0.31018096355192887</v>
      </c>
      <c r="G13" s="9">
        <f t="shared" si="16"/>
        <v>1.0590116546480752</v>
      </c>
      <c r="H13" s="9">
        <f t="shared" si="17"/>
        <v>2.5249767826932286</v>
      </c>
      <c r="I13" s="9">
        <f t="shared" si="18"/>
        <v>3.4039564560511315</v>
      </c>
      <c r="J13" s="9">
        <f t="shared" si="19"/>
        <v>3.2239244747609574</v>
      </c>
      <c r="K13" s="11">
        <f t="shared" si="20"/>
        <v>0.4098360655737705</v>
      </c>
      <c r="L13" s="11">
        <f t="shared" si="21"/>
        <v>0.3058103975535168</v>
      </c>
      <c r="M13" s="11">
        <f t="shared" si="22"/>
        <v>0.32258064516129031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-0.27752900023772675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0.23489666972315343</v>
      </c>
      <c r="Q13" s="11">
        <f>2*'OddsRatio_working_3-way'!K13*'OddsRatio_working_3-way'!L13*'OddsRatio_working_3-way'!M13</f>
        <v>8.0859438803150913E-2</v>
      </c>
      <c r="R13" s="11">
        <f t="shared" si="23"/>
        <v>0</v>
      </c>
      <c r="S13" s="11">
        <f t="shared" si="24"/>
        <v>-0.84638603361070308</v>
      </c>
      <c r="T13" s="11">
        <f t="shared" si="25"/>
        <v>-0.29135491690557763</v>
      </c>
      <c r="U13" s="11">
        <f>'OddsRatio_working_3-way'!S13-'OddsRatio_working_3-way'!R13^2/3</f>
        <v>-0.84638603361070308</v>
      </c>
      <c r="V13" s="11">
        <f>'OddsRatio_working_3-way'!S13*'OddsRatio_working_3-way'!R13/3-2*'OddsRatio_working_3-way'!R13^3/27-'OddsRatio_working_3-way'!T13</f>
        <v>0.29135491690557763</v>
      </c>
      <c r="W13" s="11">
        <f>'OddsRatio_working_3-way'!V13^2+4*'OddsRatio_working_3-way'!U13^3/27</f>
        <v>-4.9382361831494248E-3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0.14985486627751321</v>
      </c>
      <c r="Y13" s="11">
        <f>IF('OddsRatio_working_3-way'!W13&gt;=0,IF('OddsRatio_working_3-way'!V13+SQRT('OddsRatio_working_3-way'!W13)&gt;0,0,PI()),ACOS('OddsRatio_working_3-way'!V13/(2*'OddsRatio_working_3-way'!X13)))</f>
        <v>0.2366721115920809</v>
      </c>
      <c r="Z13" s="11">
        <f>'OddsRatio_working_3-way'!X13^(1/3)*COS('OddsRatio_working_3-way'!Y13/3)</f>
        <v>0.52950582732403761</v>
      </c>
      <c r="AA13" s="11">
        <f>'OddsRatio_working_3-way'!X13^(1/3)*COS(('OddsRatio_working_3-way'!Y13+2*PI())/3)</f>
        <v>-0.3010047070671828</v>
      </c>
      <c r="AB13" s="11">
        <f>'OddsRatio_working_3-way'!X13^(1/3)*COS(('OddsRatio_working_3-way'!Y13+4*PI())/3)</f>
        <v>-0.22850112025685446</v>
      </c>
      <c r="AC13" s="11">
        <f>'OddsRatio_working_3-way'!X13^(1/3)*SIN('OddsRatio_working_3-way'!Y13/3)</f>
        <v>4.1859965362156401E-2</v>
      </c>
      <c r="AD13" s="11">
        <f>'OddsRatio_working_3-way'!X13^(1/3)*SIN(('OddsRatio_working_3-way'!Y13+2*PI())/3)</f>
        <v>0.4376355152334348</v>
      </c>
      <c r="AE13" s="11">
        <f>'OddsRatio_working_3-way'!X13^(1/3)*SIN(('OddsRatio_working_3-way'!Y13+4*PI())/3)</f>
        <v>-0.47949548059559122</v>
      </c>
      <c r="AF13" s="11">
        <f>-'OddsRatio_working_3-way'!U13/(3*'OddsRatio_working_3-way'!X13^(1/3))*COS(('OddsRatio_working_3-way'!Y13)/3)</f>
        <v>0.5295058273240375</v>
      </c>
      <c r="AG13" s="11">
        <f>-'OddsRatio_working_3-way'!U13/(3*'OddsRatio_working_3-way'!X13^(1/3))*COS(('OddsRatio_working_3-way'!Y13+2*PI())/3)</f>
        <v>-0.30100470706718274</v>
      </c>
      <c r="AH13" s="11">
        <f>-'OddsRatio_working_3-way'!U13/(3*'OddsRatio_working_3-way'!X13^(1/3))*COS(('OddsRatio_working_3-way'!Y13+4*PI())/3)</f>
        <v>-0.2285011202568544</v>
      </c>
      <c r="AI13" s="11">
        <f>'OddsRatio_working_3-way'!U13/(3*'OddsRatio_working_3-way'!X13^(1/3))*SIN(('OddsRatio_working_3-way'!Y13)/3)</f>
        <v>-4.1859965362156394E-2</v>
      </c>
      <c r="AJ13" s="11">
        <f>'OddsRatio_working_3-way'!U13/(3*'OddsRatio_working_3-way'!X13^(1/3))*SIN(('OddsRatio_working_3-way'!Y13+2*PI())/3)</f>
        <v>-0.43763551523343469</v>
      </c>
      <c r="AK13" s="11">
        <f>'OddsRatio_working_3-way'!U13/(3*'OddsRatio_working_3-way'!X13^(1/3))*SIN(('OddsRatio_working_3-way'!Y13+4*PI())/3)</f>
        <v>0.47949548059559111</v>
      </c>
      <c r="AL13" s="11">
        <f>'OddsRatio_working_3-way'!Z13+'OddsRatio_working_3-way'!AF13</f>
        <v>1.0590116546480752</v>
      </c>
      <c r="AM13" s="11">
        <f>'OddsRatio_working_3-way'!AA13+'OddsRatio_working_3-way'!AG13</f>
        <v>-0.60200941413436548</v>
      </c>
      <c r="AN13" s="11">
        <f>'OddsRatio_working_3-way'!AB13+'OddsRatio_working_3-way'!AH13</f>
        <v>-0.45700224051370886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1.0590116546480752</v>
      </c>
      <c r="AS13" s="11">
        <f>IF(('OddsRatio_working_3-way'!X13=0),IF(Q13&gt;0,-Q13^(1/3),(-Q13)^(1/3)),'OddsRatio_working_3-way'!AM13-'OddsRatio_working_3-way'!R13/3)</f>
        <v>-0.60200941413436548</v>
      </c>
      <c r="AT13" s="11">
        <f>IF(('OddsRatio_working_3-way'!X13=0),IF(Q13&gt;0,-Q13^(1/3),(-Q13)^(1/3)),'OddsRatio_working_3-way'!AN13-'OddsRatio_working_3-way'!R13/3)</f>
        <v>-0.45700224051370886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9">
        <f t="shared" si="13"/>
        <v>0.34945605111036143</v>
      </c>
      <c r="E14" s="9">
        <f t="shared" si="14"/>
        <v>0.27633109350825269</v>
      </c>
      <c r="F14" s="9">
        <f t="shared" si="15"/>
        <v>0.37421285538138588</v>
      </c>
      <c r="G14" s="9">
        <f t="shared" si="16"/>
        <v>1.0517458576182013</v>
      </c>
      <c r="H14" s="9">
        <f t="shared" si="17"/>
        <v>2.8615901679842159</v>
      </c>
      <c r="I14" s="9">
        <f t="shared" si="18"/>
        <v>3.6188471854693209</v>
      </c>
      <c r="J14" s="9">
        <f t="shared" si="19"/>
        <v>2.6722759136129404</v>
      </c>
      <c r="K14" s="11">
        <f t="shared" si="20"/>
        <v>0.36101083032490977</v>
      </c>
      <c r="L14" s="11">
        <f t="shared" si="21"/>
        <v>0.28653295128939826</v>
      </c>
      <c r="M14" s="11">
        <f t="shared" si="22"/>
        <v>0.38610038610038611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-0.27987543247233138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0.23364199504383426</v>
      </c>
      <c r="Q14" s="11">
        <f>2*'OddsRatio_working_3-way'!K14*'OddsRatio_working_3-way'!L14*'OddsRatio_working_3-way'!M14</f>
        <v>7.9877605143191185E-2</v>
      </c>
      <c r="R14" s="11">
        <f t="shared" si="23"/>
        <v>0</v>
      </c>
      <c r="S14" s="11">
        <f t="shared" si="24"/>
        <v>-0.83480708892493527</v>
      </c>
      <c r="T14" s="11">
        <f t="shared" si="25"/>
        <v>-0.28540413296578981</v>
      </c>
      <c r="U14" s="11">
        <f>'OddsRatio_working_3-way'!S14-'OddsRatio_working_3-way'!R14^2/3</f>
        <v>-0.83480708892493527</v>
      </c>
      <c r="V14" s="11">
        <f>'OddsRatio_working_3-way'!S14*'OddsRatio_working_3-way'!R14/3-2*'OddsRatio_working_3-way'!R14^3/27-'OddsRatio_working_3-way'!T14</f>
        <v>0.28540413296578981</v>
      </c>
      <c r="W14" s="11">
        <f>'OddsRatio_working_3-way'!V14^2+4*'OddsRatio_working_3-way'!U14^3/27</f>
        <v>-4.7340306553295269E-3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0.1467902838825545</v>
      </c>
      <c r="Y14" s="11">
        <f>IF('OddsRatio_working_3-way'!W14&gt;=0,IF('OddsRatio_working_3-way'!V14+SQRT('OddsRatio_working_3-way'!W14)&gt;0,0,PI()),ACOS('OddsRatio_working_3-way'!V14/(2*'OddsRatio_working_3-way'!X14)))</f>
        <v>0.23656281090399767</v>
      </c>
      <c r="Z14" s="11">
        <f>'OddsRatio_working_3-way'!X14^(1/3)*COS('OddsRatio_working_3-way'!Y14/3)</f>
        <v>0.52587292880910064</v>
      </c>
      <c r="AA14" s="11">
        <f>'OddsRatio_working_3-way'!X14^(1/3)*COS(('OddsRatio_working_3-way'!Y14+2*PI())/3)</f>
        <v>-0.29892284086200677</v>
      </c>
      <c r="AB14" s="11">
        <f>'OddsRatio_working_3-way'!X14^(1/3)*COS(('OddsRatio_working_3-way'!Y14+4*PI())/3)</f>
        <v>-0.2269500879470937</v>
      </c>
      <c r="AC14" s="11">
        <f>'OddsRatio_working_3-way'!X14^(1/3)*SIN('OddsRatio_working_3-way'!Y14/3)</f>
        <v>4.1553488269743498E-2</v>
      </c>
      <c r="AD14" s="11">
        <f>'OddsRatio_working_3-way'!X14^(1/3)*SIN(('OddsRatio_working_3-way'!Y14+2*PI())/3)</f>
        <v>0.434642571376335</v>
      </c>
      <c r="AE14" s="11">
        <f>'OddsRatio_working_3-way'!X14^(1/3)*SIN(('OddsRatio_working_3-way'!Y14+4*PI())/3)</f>
        <v>-0.47619605964607847</v>
      </c>
      <c r="AF14" s="11">
        <f>-'OddsRatio_working_3-way'!U14/(3*'OddsRatio_working_3-way'!X14^(1/3))*COS(('OddsRatio_working_3-way'!Y14)/3)</f>
        <v>0.52587292880910075</v>
      </c>
      <c r="AG14" s="11">
        <f>-'OddsRatio_working_3-way'!U14/(3*'OddsRatio_working_3-way'!X14^(1/3))*COS(('OddsRatio_working_3-way'!Y14+2*PI())/3)</f>
        <v>-0.29892284086200682</v>
      </c>
      <c r="AH14" s="11">
        <f>-'OddsRatio_working_3-way'!U14/(3*'OddsRatio_working_3-way'!X14^(1/3))*COS(('OddsRatio_working_3-way'!Y14+4*PI())/3)</f>
        <v>-0.22695008794709376</v>
      </c>
      <c r="AI14" s="11">
        <f>'OddsRatio_working_3-way'!U14/(3*'OddsRatio_working_3-way'!X14^(1/3))*SIN(('OddsRatio_working_3-way'!Y14)/3)</f>
        <v>-4.1553488269743505E-2</v>
      </c>
      <c r="AJ14" s="11">
        <f>'OddsRatio_working_3-way'!U14/(3*'OddsRatio_working_3-way'!X14^(1/3))*SIN(('OddsRatio_working_3-way'!Y14+2*PI())/3)</f>
        <v>-0.43464257137633511</v>
      </c>
      <c r="AK14" s="11">
        <f>'OddsRatio_working_3-way'!U14/(3*'OddsRatio_working_3-way'!X14^(1/3))*SIN(('OddsRatio_working_3-way'!Y14+4*PI())/3)</f>
        <v>0.47619605964607858</v>
      </c>
      <c r="AL14" s="11">
        <f>'OddsRatio_working_3-way'!Z14+'OddsRatio_working_3-way'!AF14</f>
        <v>1.0517458576182013</v>
      </c>
      <c r="AM14" s="11">
        <f>'OddsRatio_working_3-way'!AA14+'OddsRatio_working_3-way'!AG14</f>
        <v>-0.59784568172401364</v>
      </c>
      <c r="AN14" s="11">
        <f>'OddsRatio_working_3-way'!AB14+'OddsRatio_working_3-way'!AH14</f>
        <v>-0.45390017589418746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1.0517458576182013</v>
      </c>
      <c r="AS14" s="11">
        <f>IF(('OddsRatio_working_3-way'!X14=0),IF(Q14&gt;0,-Q14^(1/3),(-Q14)^(1/3)),'OddsRatio_working_3-way'!AM14-'OddsRatio_working_3-way'!R14/3)</f>
        <v>-0.59784568172401364</v>
      </c>
      <c r="AT14" s="11">
        <f>IF(('OddsRatio_working_3-way'!X14=0),IF(Q14&gt;0,-Q14^(1/3),(-Q14)^(1/3)),'OddsRatio_working_3-way'!AN14-'OddsRatio_working_3-way'!R14/3)</f>
        <v>-0.45390017589418746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9">
        <f t="shared" si="13"/>
        <v>0.43394855200317001</v>
      </c>
      <c r="E15" s="9">
        <f t="shared" si="14"/>
        <v>0.24496476526919683</v>
      </c>
      <c r="F15" s="9">
        <f t="shared" si="15"/>
        <v>0.32108668272763302</v>
      </c>
      <c r="G15" s="9">
        <f t="shared" si="16"/>
        <v>1.0519521291545066</v>
      </c>
      <c r="H15" s="9">
        <f t="shared" si="17"/>
        <v>2.3044206401515885</v>
      </c>
      <c r="I15" s="9">
        <f t="shared" si="18"/>
        <v>4.0822197384227046</v>
      </c>
      <c r="J15" s="9">
        <f t="shared" si="19"/>
        <v>3.1144237796005578</v>
      </c>
      <c r="K15" s="11">
        <f t="shared" si="20"/>
        <v>0.4464285714285714</v>
      </c>
      <c r="L15" s="11">
        <f t="shared" si="21"/>
        <v>0.2544529262086514</v>
      </c>
      <c r="M15" s="11">
        <f t="shared" si="22"/>
        <v>0.33222591362126247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-0.27559941960096657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0.23322838810652968</v>
      </c>
      <c r="Q15" s="11">
        <f>2*'OddsRatio_working_3-way'!K15*'OddsRatio_working_3-way'!L15*'OddsRatio_working_3-way'!M15</f>
        <v>7.5478442752922217E-2</v>
      </c>
      <c r="R15" s="11">
        <f t="shared" si="23"/>
        <v>0</v>
      </c>
      <c r="S15" s="11">
        <f t="shared" si="24"/>
        <v>-0.846258633070473</v>
      </c>
      <c r="T15" s="11">
        <f t="shared" si="25"/>
        <v>-0.27387010778979703</v>
      </c>
      <c r="U15" s="11">
        <f>'OddsRatio_working_3-way'!S15-'OddsRatio_working_3-way'!R15^2/3</f>
        <v>-0.846258633070473</v>
      </c>
      <c r="V15" s="11">
        <f>'OddsRatio_working_3-way'!S15*'OddsRatio_working_3-way'!R15/3-2*'OddsRatio_working_3-way'!R15^3/27-'OddsRatio_working_3-way'!T15</f>
        <v>0.27387010778979703</v>
      </c>
      <c r="W15" s="11">
        <f>'OddsRatio_working_3-way'!V15^2+4*'OddsRatio_working_3-way'!U15^3/27</f>
        <v>-1.478053135799362E-2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0.14982103265128419</v>
      </c>
      <c r="Y15" s="11">
        <f>IF('OddsRatio_working_3-way'!W15&gt;=0,IF('OddsRatio_working_3-way'!V15+SQRT('OddsRatio_working_3-way'!W15)&gt;0,0,PI()),ACOS('OddsRatio_working_3-way'!V15/(2*'OddsRatio_working_3-way'!X15)))</f>
        <v>0.4177826165953018</v>
      </c>
      <c r="Z15" s="11">
        <f>'OddsRatio_working_3-way'!X15^(1/3)*COS('OddsRatio_working_3-way'!Y15/3)</f>
        <v>0.52597606457725332</v>
      </c>
      <c r="AA15" s="11">
        <f>'OddsRatio_working_3-way'!X15^(1/3)*COS(('OddsRatio_working_3-way'!Y15+2*PI())/3)</f>
        <v>-0.32683584263860688</v>
      </c>
      <c r="AB15" s="11">
        <f>'OddsRatio_working_3-way'!X15^(1/3)*COS(('OddsRatio_working_3-way'!Y15+4*PI())/3)</f>
        <v>-0.19914022193864636</v>
      </c>
      <c r="AC15" s="11">
        <f>'OddsRatio_working_3-way'!X15^(1/3)*SIN('OddsRatio_working_3-way'!Y15/3)</f>
        <v>7.3725100985458536E-2</v>
      </c>
      <c r="AD15" s="11">
        <f>'OddsRatio_working_3-way'!X15^(1/3)*SIN(('OddsRatio_working_3-way'!Y15+2*PI())/3)</f>
        <v>0.41864608321373659</v>
      </c>
      <c r="AE15" s="11">
        <f>'OddsRatio_working_3-way'!X15^(1/3)*SIN(('OddsRatio_working_3-way'!Y15+4*PI())/3)</f>
        <v>-0.49237118419919512</v>
      </c>
      <c r="AF15" s="11">
        <f>-'OddsRatio_working_3-way'!U15/(3*'OddsRatio_working_3-way'!X15^(1/3))*COS(('OddsRatio_working_3-way'!Y15)/3)</f>
        <v>0.52597606457725321</v>
      </c>
      <c r="AG15" s="11">
        <f>-'OddsRatio_working_3-way'!U15/(3*'OddsRatio_working_3-way'!X15^(1/3))*COS(('OddsRatio_working_3-way'!Y15+2*PI())/3)</f>
        <v>-0.32683584263860682</v>
      </c>
      <c r="AH15" s="11">
        <f>-'OddsRatio_working_3-way'!U15/(3*'OddsRatio_working_3-way'!X15^(1/3))*COS(('OddsRatio_working_3-way'!Y15+4*PI())/3)</f>
        <v>-0.19914022193864633</v>
      </c>
      <c r="AI15" s="11">
        <f>'OddsRatio_working_3-way'!U15/(3*'OddsRatio_working_3-way'!X15^(1/3))*SIN(('OddsRatio_working_3-way'!Y15)/3)</f>
        <v>-7.3725100985458522E-2</v>
      </c>
      <c r="AJ15" s="11">
        <f>'OddsRatio_working_3-way'!U15/(3*'OddsRatio_working_3-way'!X15^(1/3))*SIN(('OddsRatio_working_3-way'!Y15+2*PI())/3)</f>
        <v>-0.41864608321373648</v>
      </c>
      <c r="AK15" s="11">
        <f>'OddsRatio_working_3-way'!U15/(3*'OddsRatio_working_3-way'!X15^(1/3))*SIN(('OddsRatio_working_3-way'!Y15+4*PI())/3)</f>
        <v>0.49237118419919507</v>
      </c>
      <c r="AL15" s="11">
        <f>'OddsRatio_working_3-way'!Z15+'OddsRatio_working_3-way'!AF15</f>
        <v>1.0519521291545066</v>
      </c>
      <c r="AM15" s="11">
        <f>'OddsRatio_working_3-way'!AA15+'OddsRatio_working_3-way'!AG15</f>
        <v>-0.65367168527721375</v>
      </c>
      <c r="AN15" s="11">
        <f>'OddsRatio_working_3-way'!AB15+'OddsRatio_working_3-way'!AH15</f>
        <v>-0.39828044387729267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1.0519521291545066</v>
      </c>
      <c r="AS15" s="11">
        <f>IF(('OddsRatio_working_3-way'!X15=0),IF(Q15&gt;0,-Q15^(1/3),(-Q15)^(1/3)),'OddsRatio_working_3-way'!AM15-'OddsRatio_working_3-way'!R15/3)</f>
        <v>-0.65367168527721375</v>
      </c>
      <c r="AT15" s="11">
        <f>IF(('OddsRatio_working_3-way'!X15=0),IF(Q15&gt;0,-Q15^(1/3),(-Q15)^(1/3)),'OddsRatio_working_3-way'!AN15-'OddsRatio_working_3-way'!R15/3)</f>
        <v>-0.39828044387729267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9">
        <f t="shared" si="13"/>
        <v>0.49129898911469083</v>
      </c>
      <c r="E16" s="9">
        <f t="shared" si="14"/>
        <v>0.251958371502295</v>
      </c>
      <c r="F16" s="9">
        <f t="shared" si="15"/>
        <v>0.25674263938301412</v>
      </c>
      <c r="G16" s="9">
        <f t="shared" si="16"/>
        <v>1.0565514598433383</v>
      </c>
      <c r="H16" s="9">
        <f t="shared" si="17"/>
        <v>2.0354204306464712</v>
      </c>
      <c r="I16" s="9">
        <f t="shared" si="18"/>
        <v>3.9689096021597812</v>
      </c>
      <c r="J16" s="9">
        <f t="shared" si="19"/>
        <v>3.8949509999707481</v>
      </c>
      <c r="K16" s="11">
        <f t="shared" si="20"/>
        <v>0.50505050505050508</v>
      </c>
      <c r="L16" s="11">
        <f t="shared" si="21"/>
        <v>0.26246719160104987</v>
      </c>
      <c r="M16" s="11">
        <f t="shared" si="22"/>
        <v>0.26737967914438499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-0.26743681428089194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0.23144692393923938</v>
      </c>
      <c r="Q16" s="11">
        <f>2*'OddsRatio_working_3-way'!K16*'OddsRatio_working_3-way'!L16*'OddsRatio_working_3-way'!M16</f>
        <v>7.0887266137592456E-2</v>
      </c>
      <c r="R16" s="11">
        <f t="shared" si="23"/>
        <v>0</v>
      </c>
      <c r="S16" s="11">
        <f t="shared" si="24"/>
        <v>-0.86542656650160377</v>
      </c>
      <c r="T16" s="11">
        <f t="shared" si="25"/>
        <v>-0.26506173552882195</v>
      </c>
      <c r="U16" s="11">
        <f>'OddsRatio_working_3-way'!S16-'OddsRatio_working_3-way'!R16^2/3</f>
        <v>-0.86542656650160377</v>
      </c>
      <c r="V16" s="11">
        <f>'OddsRatio_working_3-way'!S16*'OddsRatio_working_3-way'!R16/3-2*'OddsRatio_working_3-way'!R16^3/27-'OddsRatio_working_3-way'!T16</f>
        <v>0.26506173552882195</v>
      </c>
      <c r="W16" s="11">
        <f>'OddsRatio_working_3-way'!V16^2+4*'OddsRatio_working_3-way'!U16^3/27</f>
        <v>-2.5767846791509424E-2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0.15493996452905603</v>
      </c>
      <c r="Y16" s="11">
        <f>IF('OddsRatio_working_3-way'!W16&gt;=0,IF('OddsRatio_working_3-way'!V16+SQRT('OddsRatio_working_3-way'!W16)&gt;0,0,PI()),ACOS('OddsRatio_working_3-way'!V16/(2*'OddsRatio_working_3-way'!X16)))</f>
        <v>0.54453326222596776</v>
      </c>
      <c r="Z16" s="11">
        <f>'OddsRatio_working_3-way'!X16^(1/3)*COS('OddsRatio_working_3-way'!Y16/3)</f>
        <v>0.52827572992166916</v>
      </c>
      <c r="AA16" s="11">
        <f>'OddsRatio_working_3-way'!X16^(1/3)*COS(('OddsRatio_working_3-way'!Y16+2*PI())/3)</f>
        <v>-0.34810337280302361</v>
      </c>
      <c r="AB16" s="11">
        <f>'OddsRatio_working_3-way'!X16^(1/3)*COS(('OddsRatio_working_3-way'!Y16+4*PI())/3)</f>
        <v>-0.18017235711864524</v>
      </c>
      <c r="AC16" s="11">
        <f>'OddsRatio_working_3-way'!X16^(1/3)*SIN('OddsRatio_working_3-way'!Y16/3)</f>
        <v>9.695501711066308E-2</v>
      </c>
      <c r="AD16" s="11">
        <f>'OddsRatio_working_3-way'!X16^(1/3)*SIN(('OddsRatio_working_3-way'!Y16+2*PI())/3)</f>
        <v>0.4090226937596011</v>
      </c>
      <c r="AE16" s="11">
        <f>'OddsRatio_working_3-way'!X16^(1/3)*SIN(('OddsRatio_working_3-way'!Y16+4*PI())/3)</f>
        <v>-0.50597771087026422</v>
      </c>
      <c r="AF16" s="11">
        <f>-'OddsRatio_working_3-way'!U16/(3*'OddsRatio_working_3-way'!X16^(1/3))*COS(('OddsRatio_working_3-way'!Y16)/3)</f>
        <v>0.52827572992166916</v>
      </c>
      <c r="AG16" s="11">
        <f>-'OddsRatio_working_3-way'!U16/(3*'OddsRatio_working_3-way'!X16^(1/3))*COS(('OddsRatio_working_3-way'!Y16+2*PI())/3)</f>
        <v>-0.34810337280302361</v>
      </c>
      <c r="AH16" s="11">
        <f>-'OddsRatio_working_3-way'!U16/(3*'OddsRatio_working_3-way'!X16^(1/3))*COS(('OddsRatio_working_3-way'!Y16+4*PI())/3)</f>
        <v>-0.18017235711864524</v>
      </c>
      <c r="AI16" s="11">
        <f>'OddsRatio_working_3-way'!U16/(3*'OddsRatio_working_3-way'!X16^(1/3))*SIN(('OddsRatio_working_3-way'!Y16)/3)</f>
        <v>-9.695501711066308E-2</v>
      </c>
      <c r="AJ16" s="11">
        <f>'OddsRatio_working_3-way'!U16/(3*'OddsRatio_working_3-way'!X16^(1/3))*SIN(('OddsRatio_working_3-way'!Y16+2*PI())/3)</f>
        <v>-0.4090226937596011</v>
      </c>
      <c r="AK16" s="11">
        <f>'OddsRatio_working_3-way'!U16/(3*'OddsRatio_working_3-way'!X16^(1/3))*SIN(('OddsRatio_working_3-way'!Y16+4*PI())/3)</f>
        <v>0.50597771087026422</v>
      </c>
      <c r="AL16" s="11">
        <f>'OddsRatio_working_3-way'!Z16+'OddsRatio_working_3-way'!AF16</f>
        <v>1.0565514598433383</v>
      </c>
      <c r="AM16" s="11">
        <f>'OddsRatio_working_3-way'!AA16+'OddsRatio_working_3-way'!AG16</f>
        <v>-0.69620674560604723</v>
      </c>
      <c r="AN16" s="11">
        <f>'OddsRatio_working_3-way'!AB16+'OddsRatio_working_3-way'!AH16</f>
        <v>-0.36034471423729048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1.0565514598433383</v>
      </c>
      <c r="AS16" s="11">
        <f>IF(('OddsRatio_working_3-way'!X16=0),IF(Q16&gt;0,-Q16^(1/3),(-Q16)^(1/3)),'OddsRatio_working_3-way'!AM16-'OddsRatio_working_3-way'!R16/3)</f>
        <v>-0.69620674560604723</v>
      </c>
      <c r="AT16" s="11">
        <f>IF(('OddsRatio_working_3-way'!X16=0),IF(Q16&gt;0,-Q16^(1/3),(-Q16)^(1/3)),'OddsRatio_working_3-way'!AN16-'OddsRatio_working_3-way'!R16/3)</f>
        <v>-0.36034471423729048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9">
        <f t="shared" si="13"/>
        <v>0.4989377432298594</v>
      </c>
      <c r="E17" s="9">
        <f t="shared" si="14"/>
        <v>0.25185810395368757</v>
      </c>
      <c r="F17" s="9">
        <f t="shared" si="15"/>
        <v>0.24920415281645319</v>
      </c>
      <c r="G17" s="9">
        <f t="shared" si="16"/>
        <v>1.0571137614896724</v>
      </c>
      <c r="H17" s="9">
        <f t="shared" si="17"/>
        <v>2.0042580734151887</v>
      </c>
      <c r="I17" s="9">
        <f t="shared" si="18"/>
        <v>3.9704896697859802</v>
      </c>
      <c r="J17" s="9">
        <f t="shared" si="19"/>
        <v>4.012774220245567</v>
      </c>
      <c r="K17" s="11">
        <f t="shared" si="20"/>
        <v>0.51282051282051289</v>
      </c>
      <c r="L17" s="11">
        <f t="shared" si="21"/>
        <v>0.26246719160104987</v>
      </c>
      <c r="M17" s="11">
        <f t="shared" si="22"/>
        <v>0.25974025974025972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-0.26598336047154969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0.23108999486952242</v>
      </c>
      <c r="Q17" s="11">
        <f>2*'OddsRatio_working_3-way'!K17*'OddsRatio_working_3-way'!L17*'OddsRatio_working_3-way'!M17</f>
        <v>6.992132976384946E-2</v>
      </c>
      <c r="R17" s="11">
        <f t="shared" si="23"/>
        <v>0</v>
      </c>
      <c r="S17" s="11">
        <f t="shared" si="24"/>
        <v>-0.86881372751977259</v>
      </c>
      <c r="T17" s="11">
        <f t="shared" si="25"/>
        <v>-0.26287858623896299</v>
      </c>
      <c r="U17" s="11">
        <f>'OddsRatio_working_3-way'!S17-'OddsRatio_working_3-way'!R17^2/3</f>
        <v>-0.86881372751977259</v>
      </c>
      <c r="V17" s="11">
        <f>'OddsRatio_working_3-way'!S17*'OddsRatio_working_3-way'!R17/3-2*'OddsRatio_working_3-way'!R17^3/27-'OddsRatio_working_3-way'!T17</f>
        <v>0.26287858623896299</v>
      </c>
      <c r="W17" s="11">
        <f>'OddsRatio_working_3-way'!V17^2+4*'OddsRatio_working_3-way'!U17^3/27</f>
        <v>-2.8052330721068081E-2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0.15585047467369484</v>
      </c>
      <c r="Y17" s="11">
        <f>IF('OddsRatio_working_3-way'!W17&gt;=0,IF('OddsRatio_working_3-way'!V17+SQRT('OddsRatio_working_3-way'!W17)&gt;0,0,PI()),ACOS('OddsRatio_working_3-way'!V17/(2*'OddsRatio_working_3-way'!X17)))</f>
        <v>0.56727576126192814</v>
      </c>
      <c r="Z17" s="11">
        <f>'OddsRatio_working_3-way'!X17^(1/3)*COS('OddsRatio_working_3-way'!Y17/3)</f>
        <v>0.52855688074483609</v>
      </c>
      <c r="AA17" s="11">
        <f>'OddsRatio_working_3-way'!X17^(1/3)*COS(('OddsRatio_working_3-way'!Y17+2*PI())/3)</f>
        <v>-0.35188066490416148</v>
      </c>
      <c r="AB17" s="11">
        <f>'OddsRatio_working_3-way'!X17^(1/3)*COS(('OddsRatio_working_3-way'!Y17+4*PI())/3)</f>
        <v>-0.17667621584067469</v>
      </c>
      <c r="AC17" s="11">
        <f>'OddsRatio_working_3-way'!X17^(1/3)*SIN('OddsRatio_working_3-way'!Y17/3)</f>
        <v>0.1011543358300241</v>
      </c>
      <c r="AD17" s="11">
        <f>'OddsRatio_working_3-way'!X17^(1/3)*SIN(('OddsRatio_working_3-way'!Y17+2*PI())/3)</f>
        <v>0.40716651815507793</v>
      </c>
      <c r="AE17" s="11">
        <f>'OddsRatio_working_3-way'!X17^(1/3)*SIN(('OddsRatio_working_3-way'!Y17+4*PI())/3)</f>
        <v>-0.50832085398510207</v>
      </c>
      <c r="AF17" s="11">
        <f>-'OddsRatio_working_3-way'!U17/(3*'OddsRatio_working_3-way'!X17^(1/3))*COS(('OddsRatio_working_3-way'!Y17)/3)</f>
        <v>0.5285568807448362</v>
      </c>
      <c r="AG17" s="11">
        <f>-'OddsRatio_working_3-way'!U17/(3*'OddsRatio_working_3-way'!X17^(1/3))*COS(('OddsRatio_working_3-way'!Y17+2*PI())/3)</f>
        <v>-0.35188066490416159</v>
      </c>
      <c r="AH17" s="11">
        <f>-'OddsRatio_working_3-way'!U17/(3*'OddsRatio_working_3-way'!X17^(1/3))*COS(('OddsRatio_working_3-way'!Y17+4*PI())/3)</f>
        <v>-0.17667621584067475</v>
      </c>
      <c r="AI17" s="11">
        <f>'OddsRatio_working_3-way'!U17/(3*'OddsRatio_working_3-way'!X17^(1/3))*SIN(('OddsRatio_working_3-way'!Y17)/3)</f>
        <v>-0.10115433583002413</v>
      </c>
      <c r="AJ17" s="11">
        <f>'OddsRatio_working_3-way'!U17/(3*'OddsRatio_working_3-way'!X17^(1/3))*SIN(('OddsRatio_working_3-way'!Y17+2*PI())/3)</f>
        <v>-0.40716651815507798</v>
      </c>
      <c r="AK17" s="11">
        <f>'OddsRatio_working_3-way'!U17/(3*'OddsRatio_working_3-way'!X17^(1/3))*SIN(('OddsRatio_working_3-way'!Y17+4*PI())/3)</f>
        <v>0.50832085398510218</v>
      </c>
      <c r="AL17" s="11">
        <f>'OddsRatio_working_3-way'!Z17+'OddsRatio_working_3-way'!AF17</f>
        <v>1.0571137614896724</v>
      </c>
      <c r="AM17" s="11">
        <f>'OddsRatio_working_3-way'!AA17+'OddsRatio_working_3-way'!AG17</f>
        <v>-0.70376132980832307</v>
      </c>
      <c r="AN17" s="11">
        <f>'OddsRatio_working_3-way'!AB17+'OddsRatio_working_3-way'!AH17</f>
        <v>-0.35335243168134944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1.0571137614896724</v>
      </c>
      <c r="AS17" s="11">
        <f>IF(('OddsRatio_working_3-way'!X17=0),IF(Q17&gt;0,-Q17^(1/3),(-Q17)^(1/3)),'OddsRatio_working_3-way'!AM17-'OddsRatio_working_3-way'!R17/3)</f>
        <v>-0.70376132980832307</v>
      </c>
      <c r="AT17" s="11">
        <f>IF(('OddsRatio_working_3-way'!X17=0),IF(Q17&gt;0,-Q17^(1/3),(-Q17)^(1/3)),'OddsRatio_working_3-way'!AN17-'OddsRatio_working_3-way'!R17/3)</f>
        <v>-0.35335243168134944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9">
        <f t="shared" si="13"/>
        <v>0.27105079196457932</v>
      </c>
      <c r="E18" s="9">
        <f t="shared" si="14"/>
        <v>0.29953022505163024</v>
      </c>
      <c r="F18" s="9">
        <f t="shared" si="15"/>
        <v>0.42941898298379066</v>
      </c>
      <c r="G18" s="9">
        <f t="shared" si="16"/>
        <v>1.062982382477017</v>
      </c>
      <c r="H18" s="9">
        <f t="shared" si="17"/>
        <v>3.6893454276668525</v>
      </c>
      <c r="I18" s="9">
        <f t="shared" si="18"/>
        <v>3.3385612414494372</v>
      </c>
      <c r="J18" s="9">
        <f t="shared" si="19"/>
        <v>2.3287279780962713</v>
      </c>
      <c r="K18" s="11">
        <f t="shared" si="20"/>
        <v>0.28328611898016998</v>
      </c>
      <c r="L18" s="11">
        <f t="shared" si="21"/>
        <v>0.3125</v>
      </c>
      <c r="M18" s="11">
        <f t="shared" si="22"/>
        <v>0.44444444444444442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-0.27374488511174078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0.23528485993075232</v>
      </c>
      <c r="Q18" s="11">
        <f>2*'OddsRatio_working_3-way'!K18*'OddsRatio_working_3-way'!L18*'OddsRatio_working_3-way'!M18</f>
        <v>7.8690588605602768E-2</v>
      </c>
      <c r="R18" s="11">
        <f t="shared" si="23"/>
        <v>0</v>
      </c>
      <c r="S18" s="11">
        <f t="shared" si="24"/>
        <v>-0.85950413223140465</v>
      </c>
      <c r="T18" s="11">
        <f t="shared" si="25"/>
        <v>-0.28745957599712524</v>
      </c>
      <c r="U18" s="11">
        <f>'OddsRatio_working_3-way'!S18-'OddsRatio_working_3-way'!R18^2/3</f>
        <v>-0.85950413223140465</v>
      </c>
      <c r="V18" s="11">
        <f>'OddsRatio_working_3-way'!S18*'OddsRatio_working_3-way'!R18/3-2*'OddsRatio_working_3-way'!R18^3/27-'OddsRatio_working_3-way'!T18</f>
        <v>0.28745957599712524</v>
      </c>
      <c r="W18" s="11">
        <f>'OddsRatio_working_3-way'!V18^2+4*'OddsRatio_working_3-way'!U18^3/27</f>
        <v>-1.1434607405480621E-2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0.15335222140380592</v>
      </c>
      <c r="Y18" s="11">
        <f>IF('OddsRatio_working_3-way'!W18&gt;=0,IF('OddsRatio_working_3-way'!V18+SQRT('OddsRatio_working_3-way'!W18)&gt;0,0,PI()),ACOS('OddsRatio_working_3-way'!V18/(2*'OddsRatio_working_3-way'!X18)))</f>
        <v>0.35613110201424125</v>
      </c>
      <c r="Z18" s="11">
        <f>'OddsRatio_working_3-way'!X18^(1/3)*COS('OddsRatio_working_3-way'!Y18/3)</f>
        <v>0.53149119123850863</v>
      </c>
      <c r="AA18" s="11">
        <f>'OddsRatio_working_3-way'!X18^(1/3)*COS(('OddsRatio_working_3-way'!Y18+2*PI())/3)</f>
        <v>-0.3206443049370013</v>
      </c>
      <c r="AB18" s="11">
        <f>'OddsRatio_working_3-way'!X18^(1/3)*COS(('OddsRatio_working_3-way'!Y18+4*PI())/3)</f>
        <v>-0.21084688630150725</v>
      </c>
      <c r="AC18" s="11">
        <f>'OddsRatio_working_3-way'!X18^(1/3)*SIN('OddsRatio_working_3-way'!Y18/3)</f>
        <v>6.3391569205528533E-2</v>
      </c>
      <c r="AD18" s="11">
        <f>'OddsRatio_working_3-way'!X18^(1/3)*SIN(('OddsRatio_working_3-way'!Y18+2*PI())/3)</f>
        <v>0.42858908889743752</v>
      </c>
      <c r="AE18" s="11">
        <f>'OddsRatio_working_3-way'!X18^(1/3)*SIN(('OddsRatio_working_3-way'!Y18+4*PI())/3)</f>
        <v>-0.49198065810296598</v>
      </c>
      <c r="AF18" s="11">
        <f>-'OddsRatio_working_3-way'!U18/(3*'OddsRatio_working_3-way'!X18^(1/3))*COS(('OddsRatio_working_3-way'!Y18)/3)</f>
        <v>0.53149119123850852</v>
      </c>
      <c r="AG18" s="11">
        <f>-'OddsRatio_working_3-way'!U18/(3*'OddsRatio_working_3-way'!X18^(1/3))*COS(('OddsRatio_working_3-way'!Y18+2*PI())/3)</f>
        <v>-0.32064430493700125</v>
      </c>
      <c r="AH18" s="11">
        <f>-'OddsRatio_working_3-way'!U18/(3*'OddsRatio_working_3-way'!X18^(1/3))*COS(('OddsRatio_working_3-way'!Y18+4*PI())/3)</f>
        <v>-0.21084688630150722</v>
      </c>
      <c r="AI18" s="11">
        <f>'OddsRatio_working_3-way'!U18/(3*'OddsRatio_working_3-way'!X18^(1/3))*SIN(('OddsRatio_working_3-way'!Y18)/3)</f>
        <v>-6.339156920552852E-2</v>
      </c>
      <c r="AJ18" s="11">
        <f>'OddsRatio_working_3-way'!U18/(3*'OddsRatio_working_3-way'!X18^(1/3))*SIN(('OddsRatio_working_3-way'!Y18+2*PI())/3)</f>
        <v>-0.42858908889743741</v>
      </c>
      <c r="AK18" s="11">
        <f>'OddsRatio_working_3-way'!U18/(3*'OddsRatio_working_3-way'!X18^(1/3))*SIN(('OddsRatio_working_3-way'!Y18+4*PI())/3)</f>
        <v>0.49198065810296587</v>
      </c>
      <c r="AL18" s="11">
        <f>'OddsRatio_working_3-way'!Z18+'OddsRatio_working_3-way'!AF18</f>
        <v>1.062982382477017</v>
      </c>
      <c r="AM18" s="11">
        <f>'OddsRatio_working_3-way'!AA18+'OddsRatio_working_3-way'!AG18</f>
        <v>-0.64128860987400249</v>
      </c>
      <c r="AN18" s="11">
        <f>'OddsRatio_working_3-way'!AB18+'OddsRatio_working_3-way'!AH18</f>
        <v>-0.42169377260301444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1.062982382477017</v>
      </c>
      <c r="AS18" s="11">
        <f>IF(('OddsRatio_working_3-way'!X18=0),IF(Q18&gt;0,-Q18^(1/3),(-Q18)^(1/3)),'OddsRatio_working_3-way'!AM18-'OddsRatio_working_3-way'!R18/3)</f>
        <v>-0.64128860987400249</v>
      </c>
      <c r="AT18" s="11">
        <f>IF(('OddsRatio_working_3-way'!X18=0),IF(Q18&gt;0,-Q18^(1/3),(-Q18)^(1/3)),'OddsRatio_working_3-way'!AN18-'OddsRatio_working_3-way'!R18/3)</f>
        <v>-0.42169377260301444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9">
        <f t="shared" si="13"/>
        <v>0.42225385383817571</v>
      </c>
      <c r="E19" s="9">
        <f t="shared" si="14"/>
        <v>0.27870713406574543</v>
      </c>
      <c r="F19" s="9">
        <f t="shared" si="15"/>
        <v>0.29903901209607892</v>
      </c>
      <c r="G19" s="9">
        <f t="shared" si="16"/>
        <v>1.0606539774873176</v>
      </c>
      <c r="H19" s="9">
        <f t="shared" si="17"/>
        <v>2.3682436309586397</v>
      </c>
      <c r="I19" s="9">
        <f t="shared" si="18"/>
        <v>3.5879957050690554</v>
      </c>
      <c r="J19" s="9">
        <f t="shared" si="19"/>
        <v>3.3440452902469722</v>
      </c>
      <c r="K19" s="11">
        <f t="shared" si="20"/>
        <v>0.4366812227074236</v>
      </c>
      <c r="L19" s="11">
        <f t="shared" si="21"/>
        <v>0.29069767441860467</v>
      </c>
      <c r="M19" s="11">
        <f t="shared" si="22"/>
        <v>0.3115264797507788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-0.27508876464106446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0.23490241821362171</v>
      </c>
      <c r="Q19" s="11">
        <f>2*'OddsRatio_working_3-way'!K19*'OddsRatio_working_3-way'!L19*'OddsRatio_working_3-way'!M19</f>
        <v>7.9091723304249739E-2</v>
      </c>
      <c r="R19" s="11">
        <f t="shared" si="23"/>
        <v>0</v>
      </c>
      <c r="S19" s="11">
        <f t="shared" si="24"/>
        <v>-0.85391498456915216</v>
      </c>
      <c r="T19" s="11">
        <f t="shared" si="25"/>
        <v>-0.28751346281789641</v>
      </c>
      <c r="U19" s="11">
        <f>'OddsRatio_working_3-way'!S19-'OddsRatio_working_3-way'!R19^2/3</f>
        <v>-0.85391498456915216</v>
      </c>
      <c r="V19" s="11">
        <f>'OddsRatio_working_3-way'!S19*'OddsRatio_working_3-way'!R19/3-2*'OddsRatio_working_3-way'!R19^3/27-'OddsRatio_working_3-way'!T19</f>
        <v>0.28751346281789641</v>
      </c>
      <c r="W19" s="11">
        <f>'OddsRatio_working_3-way'!V19^2+4*'OddsRatio_working_3-way'!U19^3/27</f>
        <v>-9.5804343539679232E-3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0.15185883712802642</v>
      </c>
      <c r="Y19" s="11">
        <f>IF('OddsRatio_working_3-way'!W19&gt;=0,IF('OddsRatio_working_3-way'!V19+SQRT('OddsRatio_working_3-way'!W19)&gt;0,0,PI()),ACOS('OddsRatio_working_3-way'!V19/(2*'OddsRatio_working_3-way'!X19)))</f>
        <v>0.32812852799166636</v>
      </c>
      <c r="Z19" s="11">
        <f>'OddsRatio_working_3-way'!X19^(1/3)*COS('OddsRatio_working_3-way'!Y19/3)</f>
        <v>0.5303269887436588</v>
      </c>
      <c r="AA19" s="11">
        <f>'OddsRatio_working_3-way'!X19^(1/3)*COS(('OddsRatio_working_3-way'!Y19+2*PI())/3)</f>
        <v>-0.31559869933671897</v>
      </c>
      <c r="AB19" s="11">
        <f>'OddsRatio_working_3-way'!X19^(1/3)*COS(('OddsRatio_working_3-way'!Y19+4*PI())/3)</f>
        <v>-0.21472828940693997</v>
      </c>
      <c r="AC19" s="11">
        <f>'OddsRatio_working_3-way'!X19^(1/3)*SIN('OddsRatio_working_3-way'!Y19/3)</f>
        <v>5.8237558326225895E-2</v>
      </c>
      <c r="AD19" s="11">
        <f>'OddsRatio_working_3-way'!X19^(1/3)*SIN(('OddsRatio_working_3-way'!Y19+2*PI())/3)</f>
        <v>0.43015786540139966</v>
      </c>
      <c r="AE19" s="11">
        <f>'OddsRatio_working_3-way'!X19^(1/3)*SIN(('OddsRatio_working_3-way'!Y19+4*PI())/3)</f>
        <v>-0.48839542372762546</v>
      </c>
      <c r="AF19" s="11">
        <f>-'OddsRatio_working_3-way'!U19/(3*'OddsRatio_working_3-way'!X19^(1/3))*COS(('OddsRatio_working_3-way'!Y19)/3)</f>
        <v>0.5303269887436588</v>
      </c>
      <c r="AG19" s="11">
        <f>-'OddsRatio_working_3-way'!U19/(3*'OddsRatio_working_3-way'!X19^(1/3))*COS(('OddsRatio_working_3-way'!Y19+2*PI())/3)</f>
        <v>-0.31559869933671897</v>
      </c>
      <c r="AH19" s="11">
        <f>-'OddsRatio_working_3-way'!U19/(3*'OddsRatio_working_3-way'!X19^(1/3))*COS(('OddsRatio_working_3-way'!Y19+4*PI())/3)</f>
        <v>-0.21472828940693997</v>
      </c>
      <c r="AI19" s="11">
        <f>'OddsRatio_working_3-way'!U19/(3*'OddsRatio_working_3-way'!X19^(1/3))*SIN(('OddsRatio_working_3-way'!Y19)/3)</f>
        <v>-5.8237558326225895E-2</v>
      </c>
      <c r="AJ19" s="11">
        <f>'OddsRatio_working_3-way'!U19/(3*'OddsRatio_working_3-way'!X19^(1/3))*SIN(('OddsRatio_working_3-way'!Y19+2*PI())/3)</f>
        <v>-0.43015786540139966</v>
      </c>
      <c r="AK19" s="11">
        <f>'OddsRatio_working_3-way'!U19/(3*'OddsRatio_working_3-way'!X19^(1/3))*SIN(('OddsRatio_working_3-way'!Y19+4*PI())/3)</f>
        <v>0.48839542372762546</v>
      </c>
      <c r="AL19" s="11">
        <f>'OddsRatio_working_3-way'!Z19+'OddsRatio_working_3-way'!AF19</f>
        <v>1.0606539774873176</v>
      </c>
      <c r="AM19" s="11">
        <f>'OddsRatio_working_3-way'!AA19+'OddsRatio_working_3-way'!AG19</f>
        <v>-0.63119739867343794</v>
      </c>
      <c r="AN19" s="11">
        <f>'OddsRatio_working_3-way'!AB19+'OddsRatio_working_3-way'!AH19</f>
        <v>-0.42945657881387994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1.0606539774873176</v>
      </c>
      <c r="AS19" s="11">
        <f>IF(('OddsRatio_working_3-way'!X19=0),IF(Q19&gt;0,-Q19^(1/3),(-Q19)^(1/3)),'OddsRatio_working_3-way'!AM19-'OddsRatio_working_3-way'!R19/3)</f>
        <v>-0.63119739867343794</v>
      </c>
      <c r="AT19" s="11">
        <f>IF(('OddsRatio_working_3-way'!X19=0),IF(Q19&gt;0,-Q19^(1/3),(-Q19)^(1/3)),'OddsRatio_working_3-way'!AN19-'OddsRatio_working_3-way'!R19/3)</f>
        <v>-0.42945657881387994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9">
        <f t="shared" si="13"/>
        <v>0.29360562052289763</v>
      </c>
      <c r="E20" s="9">
        <f t="shared" si="14"/>
        <v>0.30206551677647814</v>
      </c>
      <c r="F20" s="9">
        <f t="shared" si="15"/>
        <v>0.40432886270062424</v>
      </c>
      <c r="G20" s="9">
        <f t="shared" si="16"/>
        <v>1.0598807705291526</v>
      </c>
      <c r="H20" s="9">
        <f t="shared" si="17"/>
        <v>3.4059293491011773</v>
      </c>
      <c r="I20" s="9">
        <f t="shared" si="18"/>
        <v>3.3105400797535527</v>
      </c>
      <c r="J20" s="9">
        <f t="shared" si="19"/>
        <v>2.4732342710355217</v>
      </c>
      <c r="K20" s="11">
        <f t="shared" si="20"/>
        <v>0.3058103975535168</v>
      </c>
      <c r="L20" s="11">
        <f t="shared" si="21"/>
        <v>0.31446540880503143</v>
      </c>
      <c r="M20" s="11">
        <f t="shared" si="22"/>
        <v>0.41841004184100417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-0.27677341824337953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0.2349849637789187</v>
      </c>
      <c r="Q20" s="11">
        <f>2*'OddsRatio_working_3-way'!K20*'OddsRatio_working_3-way'!L20*'OddsRatio_working_3-way'!M20</f>
        <v>8.0474302664013259E-2</v>
      </c>
      <c r="R20" s="11">
        <f t="shared" si="23"/>
        <v>0</v>
      </c>
      <c r="S20" s="11">
        <f t="shared" si="24"/>
        <v>-0.84901565067309193</v>
      </c>
      <c r="T20" s="11">
        <f t="shared" si="25"/>
        <v>-0.29075878447708631</v>
      </c>
      <c r="U20" s="11">
        <f>'OddsRatio_working_3-way'!S20-'OddsRatio_working_3-way'!R20^2/3</f>
        <v>-0.84901565067309193</v>
      </c>
      <c r="V20" s="11">
        <f>'OddsRatio_working_3-way'!S20*'OddsRatio_working_3-way'!R20/3-2*'OddsRatio_working_3-way'!R20^3/27-'OddsRatio_working_3-way'!T20</f>
        <v>0.29075878447708631</v>
      </c>
      <c r="W20" s="11">
        <f>'OddsRatio_working_3-way'!V20^2+4*'OddsRatio_working_3-way'!U20^3/27</f>
        <v>-6.1250911288622534E-3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0.15055377932773306</v>
      </c>
      <c r="Y20" s="11">
        <f>IF('OddsRatio_working_3-way'!W20&gt;=0,IF('OddsRatio_working_3-way'!V20+SQRT('OddsRatio_working_3-way'!W20)&gt;0,0,PI()),ACOS('OddsRatio_working_3-way'!V20/(2*'OddsRatio_working_3-way'!X20)))</f>
        <v>0.26293620678417162</v>
      </c>
      <c r="Z20" s="11">
        <f>'OddsRatio_working_3-way'!X20^(1/3)*COS('OddsRatio_working_3-way'!Y20/3)</f>
        <v>0.52994038526457632</v>
      </c>
      <c r="AA20" s="11">
        <f>'OddsRatio_working_3-way'!X20^(1/3)*COS(('OddsRatio_working_3-way'!Y20+2*PI())/3)</f>
        <v>-0.30529764875708365</v>
      </c>
      <c r="AB20" s="11">
        <f>'OddsRatio_working_3-way'!X20^(1/3)*COS(('OddsRatio_working_3-way'!Y20+4*PI())/3)</f>
        <v>-0.22464273650749284</v>
      </c>
      <c r="AC20" s="11">
        <f>'OddsRatio_working_3-way'!X20^(1/3)*SIN('OddsRatio_working_3-way'!Y20/3)</f>
        <v>4.656613529876704E-2</v>
      </c>
      <c r="AD20" s="11">
        <f>'OddsRatio_working_3-way'!X20^(1/3)*SIN(('OddsRatio_working_3-way'!Y20+2*PI())/3)</f>
        <v>0.43565876848105223</v>
      </c>
      <c r="AE20" s="11">
        <f>'OddsRatio_working_3-way'!X20^(1/3)*SIN(('OddsRatio_working_3-way'!Y20+4*PI())/3)</f>
        <v>-0.48222490377981914</v>
      </c>
      <c r="AF20" s="11">
        <f>-'OddsRatio_working_3-way'!U20/(3*'OddsRatio_working_3-way'!X20^(1/3))*COS(('OddsRatio_working_3-way'!Y20)/3)</f>
        <v>0.52994038526457621</v>
      </c>
      <c r="AG20" s="11">
        <f>-'OddsRatio_working_3-way'!U20/(3*'OddsRatio_working_3-way'!X20^(1/3))*COS(('OddsRatio_working_3-way'!Y20+2*PI())/3)</f>
        <v>-0.3052976487570836</v>
      </c>
      <c r="AH20" s="11">
        <f>-'OddsRatio_working_3-way'!U20/(3*'OddsRatio_working_3-way'!X20^(1/3))*COS(('OddsRatio_working_3-way'!Y20+4*PI())/3)</f>
        <v>-0.22464273650749278</v>
      </c>
      <c r="AI20" s="11">
        <f>'OddsRatio_working_3-way'!U20/(3*'OddsRatio_working_3-way'!X20^(1/3))*SIN(('OddsRatio_working_3-way'!Y20)/3)</f>
        <v>-4.6566135298767034E-2</v>
      </c>
      <c r="AJ20" s="11">
        <f>'OddsRatio_working_3-way'!U20/(3*'OddsRatio_working_3-way'!X20^(1/3))*SIN(('OddsRatio_working_3-way'!Y20+2*PI())/3)</f>
        <v>-0.43565876848105217</v>
      </c>
      <c r="AK20" s="11">
        <f>'OddsRatio_working_3-way'!U20/(3*'OddsRatio_working_3-way'!X20^(1/3))*SIN(('OddsRatio_working_3-way'!Y20+4*PI())/3)</f>
        <v>0.48222490377981903</v>
      </c>
      <c r="AL20" s="11">
        <f>'OddsRatio_working_3-way'!Z20+'OddsRatio_working_3-way'!AF20</f>
        <v>1.0598807705291526</v>
      </c>
      <c r="AM20" s="11">
        <f>'OddsRatio_working_3-way'!AA20+'OddsRatio_working_3-way'!AG20</f>
        <v>-0.6105952975141673</v>
      </c>
      <c r="AN20" s="11">
        <f>'OddsRatio_working_3-way'!AB20+'OddsRatio_working_3-way'!AH20</f>
        <v>-0.44928547301498561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1.0598807705291526</v>
      </c>
      <c r="AS20" s="11">
        <f>IF(('OddsRatio_working_3-way'!X20=0),IF(Q20&gt;0,-Q20^(1/3),(-Q20)^(1/3)),'OddsRatio_working_3-way'!AM20-'OddsRatio_working_3-way'!R20/3)</f>
        <v>-0.6105952975141673</v>
      </c>
      <c r="AT20" s="11">
        <f>IF(('OddsRatio_working_3-way'!X20=0),IF(Q20&gt;0,-Q20^(1/3),(-Q20)^(1/3)),'OddsRatio_working_3-way'!AN20-'OddsRatio_working_3-way'!R20/3)</f>
        <v>-0.44928547301498561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9">
        <f t="shared" si="13"/>
        <v>0.46124194763086834</v>
      </c>
      <c r="E21" s="9">
        <f t="shared" si="14"/>
        <v>0.3045970910085663</v>
      </c>
      <c r="F21" s="9">
        <f t="shared" si="15"/>
        <v>0.23416096136056533</v>
      </c>
      <c r="G21" s="9">
        <f t="shared" si="16"/>
        <v>1.061872299611986</v>
      </c>
      <c r="H21" s="9">
        <f t="shared" si="17"/>
        <v>2.1680595295731848</v>
      </c>
      <c r="I21" s="9">
        <f t="shared" si="18"/>
        <v>3.2830254441657707</v>
      </c>
      <c r="J21" s="9">
        <f t="shared" si="19"/>
        <v>4.270566682804918</v>
      </c>
      <c r="K21" s="11">
        <f t="shared" si="20"/>
        <v>0.47619047619047616</v>
      </c>
      <c r="L21" s="11">
        <f t="shared" si="21"/>
        <v>0.31746031746031744</v>
      </c>
      <c r="M21" s="11">
        <f t="shared" si="22"/>
        <v>0.24509803921568626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-0.26989314244216223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0.23453825974834377</v>
      </c>
      <c r="Q21" s="11">
        <f>2*'OddsRatio_working_3-way'!K21*'OddsRatio_working_3-way'!L21*'OddsRatio_working_3-way'!M21</f>
        <v>7.4103715560298183E-2</v>
      </c>
      <c r="R21" s="11">
        <f t="shared" si="23"/>
        <v>0</v>
      </c>
      <c r="S21" s="11">
        <f t="shared" si="24"/>
        <v>-0.86900414595974795</v>
      </c>
      <c r="T21" s="11">
        <f t="shared" si="25"/>
        <v>-0.2745668707613737</v>
      </c>
      <c r="U21" s="11">
        <f>'OddsRatio_working_3-way'!S21-'OddsRatio_working_3-way'!R21^2/3</f>
        <v>-0.86900414595974795</v>
      </c>
      <c r="V21" s="11">
        <f>'OddsRatio_working_3-way'!S21*'OddsRatio_working_3-way'!R21/3-2*'OddsRatio_working_3-way'!R21^3/27-'OddsRatio_working_3-way'!T21</f>
        <v>0.2745668707613737</v>
      </c>
      <c r="W21" s="11">
        <f>'OddsRatio_working_3-way'!V21^2+4*'OddsRatio_working_3-way'!U21^3/27</f>
        <v>-2.1834411501957404E-2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0.1559017142478317</v>
      </c>
      <c r="Y21" s="11">
        <f>IF('OddsRatio_working_3-way'!W21&gt;=0,IF('OddsRatio_working_3-way'!V21+SQRT('OddsRatio_working_3-way'!W21)&gt;0,0,PI()),ACOS('OddsRatio_working_3-way'!V21/(2*'OddsRatio_working_3-way'!X21)))</f>
        <v>0.49371833674814947</v>
      </c>
      <c r="Z21" s="11">
        <f>'OddsRatio_working_3-way'!X21^(1/3)*COS('OddsRatio_working_3-way'!Y21/3)</f>
        <v>0.53093614980599291</v>
      </c>
      <c r="AA21" s="11">
        <f>'OddsRatio_working_3-way'!X21^(1/3)*COS(('OddsRatio_working_3-way'!Y21+2*PI())/3)</f>
        <v>-0.34182997713066582</v>
      </c>
      <c r="AB21" s="11">
        <f>'OddsRatio_working_3-way'!X21^(1/3)*COS(('OddsRatio_working_3-way'!Y21+4*PI())/3)</f>
        <v>-0.18910617267532742</v>
      </c>
      <c r="AC21" s="11">
        <f>'OddsRatio_working_3-way'!X21^(1/3)*SIN('OddsRatio_working_3-way'!Y21/3)</f>
        <v>8.8175129613953601E-2</v>
      </c>
      <c r="AD21" s="11">
        <f>'OddsRatio_working_3-way'!X21^(1/3)*SIN(('OddsRatio_working_3-way'!Y21+2*PI())/3)</f>
        <v>0.41571662871251341</v>
      </c>
      <c r="AE21" s="11">
        <f>'OddsRatio_working_3-way'!X21^(1/3)*SIN(('OddsRatio_working_3-way'!Y21+4*PI())/3)</f>
        <v>-0.50389175832646693</v>
      </c>
      <c r="AF21" s="11">
        <f>-'OddsRatio_working_3-way'!U21/(3*'OddsRatio_working_3-way'!X21^(1/3))*COS(('OddsRatio_working_3-way'!Y21)/3)</f>
        <v>0.53093614980599302</v>
      </c>
      <c r="AG21" s="11">
        <f>-'OddsRatio_working_3-way'!U21/(3*'OddsRatio_working_3-way'!X21^(1/3))*COS(('OddsRatio_working_3-way'!Y21+2*PI())/3)</f>
        <v>-0.34182997713066587</v>
      </c>
      <c r="AH21" s="11">
        <f>-'OddsRatio_working_3-way'!U21/(3*'OddsRatio_working_3-way'!X21^(1/3))*COS(('OddsRatio_working_3-way'!Y21+4*PI())/3)</f>
        <v>-0.18910617267532748</v>
      </c>
      <c r="AI21" s="11">
        <f>'OddsRatio_working_3-way'!U21/(3*'OddsRatio_working_3-way'!X21^(1/3))*SIN(('OddsRatio_working_3-way'!Y21)/3)</f>
        <v>-8.8175129613953629E-2</v>
      </c>
      <c r="AJ21" s="11">
        <f>'OddsRatio_working_3-way'!U21/(3*'OddsRatio_working_3-way'!X21^(1/3))*SIN(('OddsRatio_working_3-way'!Y21+2*PI())/3)</f>
        <v>-0.41571662871251353</v>
      </c>
      <c r="AK21" s="11">
        <f>'OddsRatio_working_3-way'!U21/(3*'OddsRatio_working_3-way'!X21^(1/3))*SIN(('OddsRatio_working_3-way'!Y21+4*PI())/3)</f>
        <v>0.50389175832646704</v>
      </c>
      <c r="AL21" s="11">
        <f>'OddsRatio_working_3-way'!Z21+'OddsRatio_working_3-way'!AF21</f>
        <v>1.061872299611986</v>
      </c>
      <c r="AM21" s="11">
        <f>'OddsRatio_working_3-way'!AA21+'OddsRatio_working_3-way'!AG21</f>
        <v>-0.68365995426133175</v>
      </c>
      <c r="AN21" s="11">
        <f>'OddsRatio_working_3-way'!AB21+'OddsRatio_working_3-way'!AH21</f>
        <v>-0.3782123453506549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1.061872299611986</v>
      </c>
      <c r="AS21" s="11">
        <f>IF(('OddsRatio_working_3-way'!X21=0),IF(Q21&gt;0,-Q21^(1/3),(-Q21)^(1/3)),'OddsRatio_working_3-way'!AM21-'OddsRatio_working_3-way'!R21/3)</f>
        <v>-0.68365995426133175</v>
      </c>
      <c r="AT21" s="11">
        <f>IF(('OddsRatio_working_3-way'!X21=0),IF(Q21&gt;0,-Q21^(1/3),(-Q21)^(1/3)),'OddsRatio_working_3-way'!AN21-'OddsRatio_working_3-way'!R21/3)</f>
        <v>-0.3782123453506549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9">
        <f t="shared" si="13"/>
        <v>0.3304888723480488</v>
      </c>
      <c r="E22" s="9">
        <f t="shared" si="14"/>
        <v>0.28036756619419922</v>
      </c>
      <c r="F22" s="9">
        <f t="shared" si="15"/>
        <v>0.38914356145775175</v>
      </c>
      <c r="G22" s="9">
        <f t="shared" si="16"/>
        <v>1.0606389973579984</v>
      </c>
      <c r="H22" s="9">
        <f t="shared" si="17"/>
        <v>3.0258204849537771</v>
      </c>
      <c r="I22" s="9">
        <f t="shared" si="18"/>
        <v>3.5667463736063558</v>
      </c>
      <c r="J22" s="9">
        <f t="shared" si="19"/>
        <v>2.5697457160898374</v>
      </c>
      <c r="K22" s="11">
        <f t="shared" si="20"/>
        <v>0.3436426116838488</v>
      </c>
      <c r="L22" s="11">
        <f t="shared" si="21"/>
        <v>0.29239766081871343</v>
      </c>
      <c r="M22" s="11">
        <f t="shared" si="22"/>
        <v>0.40322580645161293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-0.27716582036327186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0.23539940269326093</v>
      </c>
      <c r="Q22" s="11">
        <f>2*'OddsRatio_working_3-way'!K22*'OddsRatio_working_3-way'!L22*'OddsRatio_working_3-way'!M22</f>
        <v>8.1032496624186198E-2</v>
      </c>
      <c r="R22" s="11">
        <f t="shared" si="23"/>
        <v>0</v>
      </c>
      <c r="S22" s="11">
        <f t="shared" si="24"/>
        <v>-0.84930891689578059</v>
      </c>
      <c r="T22" s="11">
        <f t="shared" si="25"/>
        <v>-0.2923610729417489</v>
      </c>
      <c r="U22" s="11">
        <f>'OddsRatio_working_3-way'!S22-'OddsRatio_working_3-way'!R22^2/3</f>
        <v>-0.84930891689578059</v>
      </c>
      <c r="V22" s="11">
        <f>'OddsRatio_working_3-way'!S22*'OddsRatio_working_3-way'!R22/3-2*'OddsRatio_working_3-way'!R22^3/27-'OddsRatio_working_3-way'!T22</f>
        <v>0.2923610729417489</v>
      </c>
      <c r="W22" s="11">
        <f>'OddsRatio_working_3-way'!V22^2+4*'OddsRatio_working_3-way'!U22^3/27</f>
        <v>-5.2847504225688319E-3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0.15063179229018972</v>
      </c>
      <c r="Y22" s="11">
        <f>IF('OddsRatio_working_3-way'!W22&gt;=0,IF('OddsRatio_working_3-way'!V22+SQRT('OddsRatio_working_3-way'!W22)&gt;0,0,PI()),ACOS('OddsRatio_working_3-way'!V22/(2*'OddsRatio_working_3-way'!X22)))</f>
        <v>0.2437099529297897</v>
      </c>
      <c r="Z22" s="11">
        <f>'OddsRatio_working_3-way'!X22^(1/3)*COS('OddsRatio_working_3-way'!Y22/3)</f>
        <v>0.53031949867899919</v>
      </c>
      <c r="AA22" s="11">
        <f>'OddsRatio_working_3-way'!X22^(1/3)*COS(('OddsRatio_working_3-way'!Y22+2*PI())/3)</f>
        <v>-0.302551609611308</v>
      </c>
      <c r="AB22" s="11">
        <f>'OddsRatio_working_3-way'!X22^(1/3)*COS(('OddsRatio_working_3-way'!Y22+4*PI())/3)</f>
        <v>-0.22776788906769127</v>
      </c>
      <c r="AC22" s="11">
        <f>'OddsRatio_working_3-way'!X22^(1/3)*SIN('OddsRatio_working_3-way'!Y22/3)</f>
        <v>4.3176401186859011E-2</v>
      </c>
      <c r="AD22" s="11">
        <f>'OddsRatio_working_3-way'!X22^(1/3)*SIN(('OddsRatio_working_3-way'!Y22+2*PI())/3)</f>
        <v>0.43768195738481186</v>
      </c>
      <c r="AE22" s="11">
        <f>'OddsRatio_working_3-way'!X22^(1/3)*SIN(('OddsRatio_working_3-way'!Y22+4*PI())/3)</f>
        <v>-0.48085835857167075</v>
      </c>
      <c r="AF22" s="11">
        <f>-'OddsRatio_working_3-way'!U22/(3*'OddsRatio_working_3-way'!X22^(1/3))*COS(('OddsRatio_working_3-way'!Y22)/3)</f>
        <v>0.53031949867899908</v>
      </c>
      <c r="AG22" s="11">
        <f>-'OddsRatio_working_3-way'!U22/(3*'OddsRatio_working_3-way'!X22^(1/3))*COS(('OddsRatio_working_3-way'!Y22+2*PI())/3)</f>
        <v>-0.30255160961130795</v>
      </c>
      <c r="AH22" s="11">
        <f>-'OddsRatio_working_3-way'!U22/(3*'OddsRatio_working_3-way'!X22^(1/3))*COS(('OddsRatio_working_3-way'!Y22+4*PI())/3)</f>
        <v>-0.22776788906769121</v>
      </c>
      <c r="AI22" s="11">
        <f>'OddsRatio_working_3-way'!U22/(3*'OddsRatio_working_3-way'!X22^(1/3))*SIN(('OddsRatio_working_3-way'!Y22)/3)</f>
        <v>-4.3176401186858997E-2</v>
      </c>
      <c r="AJ22" s="11">
        <f>'OddsRatio_working_3-way'!U22/(3*'OddsRatio_working_3-way'!X22^(1/3))*SIN(('OddsRatio_working_3-way'!Y22+2*PI())/3)</f>
        <v>-0.4376819573848118</v>
      </c>
      <c r="AK22" s="11">
        <f>'OddsRatio_working_3-way'!U22/(3*'OddsRatio_working_3-way'!X22^(1/3))*SIN(('OddsRatio_working_3-way'!Y22+4*PI())/3)</f>
        <v>0.48085835857167064</v>
      </c>
      <c r="AL22" s="11">
        <f>'OddsRatio_working_3-way'!Z22+'OddsRatio_working_3-way'!AF22</f>
        <v>1.0606389973579984</v>
      </c>
      <c r="AM22" s="11">
        <f>'OddsRatio_working_3-way'!AA22+'OddsRatio_working_3-way'!AG22</f>
        <v>-0.60510321922261601</v>
      </c>
      <c r="AN22" s="11">
        <f>'OddsRatio_working_3-way'!AB22+'OddsRatio_working_3-way'!AH22</f>
        <v>-0.45553577813538249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1.0606389973579984</v>
      </c>
      <c r="AS22" s="11">
        <f>IF(('OddsRatio_working_3-way'!X22=0),IF(Q22&gt;0,-Q22^(1/3),(-Q22)^(1/3)),'OddsRatio_working_3-way'!AM22-'OddsRatio_working_3-way'!R22/3)</f>
        <v>-0.60510321922261601</v>
      </c>
      <c r="AT22" s="11">
        <f>IF(('OddsRatio_working_3-way'!X22=0),IF(Q22&gt;0,-Q22^(1/3),(-Q22)^(1/3)),'OddsRatio_working_3-way'!AN22-'OddsRatio_working_3-way'!R22/3)</f>
        <v>-0.45553577813538249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9">
        <f t="shared" si="13"/>
        <v>0.35302956665587421</v>
      </c>
      <c r="E23" s="9">
        <f t="shared" si="14"/>
        <v>0.30910318706322104</v>
      </c>
      <c r="F23" s="9">
        <f t="shared" si="15"/>
        <v>0.33786724628090475</v>
      </c>
      <c r="G23" s="9">
        <f t="shared" si="16"/>
        <v>1.0593201931960823</v>
      </c>
      <c r="H23" s="9">
        <f t="shared" si="17"/>
        <v>2.8326239342292228</v>
      </c>
      <c r="I23" s="9">
        <f t="shared" si="18"/>
        <v>3.235165607643733</v>
      </c>
      <c r="J23" s="9">
        <f t="shared" si="19"/>
        <v>2.9597423574127522</v>
      </c>
      <c r="K23" s="11">
        <f t="shared" si="20"/>
        <v>0.36630036630036628</v>
      </c>
      <c r="L23" s="11">
        <f t="shared" si="21"/>
        <v>0.32154340836012862</v>
      </c>
      <c r="M23" s="11">
        <f t="shared" si="22"/>
        <v>0.35087719298245612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-0.27908236251441532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0.23514966821786931</v>
      </c>
      <c r="Q23" s="11">
        <f>2*'OddsRatio_working_3-way'!K23*'OddsRatio_working_3-way'!L23*'OddsRatio_working_3-way'!M23</f>
        <v>8.2653661939497095E-2</v>
      </c>
      <c r="R23" s="11">
        <f t="shared" si="23"/>
        <v>0</v>
      </c>
      <c r="S23" s="11">
        <f t="shared" si="24"/>
        <v>-0.84258161676456078</v>
      </c>
      <c r="T23" s="11">
        <f t="shared" si="25"/>
        <v>-0.29616225545327257</v>
      </c>
      <c r="U23" s="11">
        <f>'OddsRatio_working_3-way'!S23-'OddsRatio_working_3-way'!R23^2/3</f>
        <v>-0.84258161676456078</v>
      </c>
      <c r="V23" s="11">
        <f>'OddsRatio_working_3-way'!S23*'OddsRatio_working_3-way'!R23/3-2*'OddsRatio_working_3-way'!R23^3/27-'OddsRatio_working_3-way'!T23</f>
        <v>0.29616225545327257</v>
      </c>
      <c r="W23" s="11">
        <f>'OddsRatio_working_3-way'!V23^2+4*'OddsRatio_working_3-way'!U23^3/27</f>
        <v>-9.0800418271794192E-4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0.14884562954441038</v>
      </c>
      <c r="Y23" s="11">
        <f>IF('OddsRatio_working_3-way'!W23&gt;=0,IF('OddsRatio_working_3-way'!V23+SQRT('OddsRatio_working_3-way'!W23)&gt;0,0,PI()),ACOS('OddsRatio_working_3-way'!V23/(2*'OddsRatio_working_3-way'!X23)))</f>
        <v>0.10139633933956249</v>
      </c>
      <c r="Z23" s="11">
        <f>'OddsRatio_working_3-way'!X23^(1/3)*COS('OddsRatio_working_3-way'!Y23/3)</f>
        <v>0.52966009659804114</v>
      </c>
      <c r="AA23" s="11">
        <f>'OddsRatio_working_3-way'!X23^(1/3)*COS(('OddsRatio_working_3-way'!Y23+2*PI())/3)</f>
        <v>-0.28033942433274511</v>
      </c>
      <c r="AB23" s="11">
        <f>'OddsRatio_working_3-way'!X23^(1/3)*COS(('OddsRatio_working_3-way'!Y23+4*PI())/3)</f>
        <v>-0.24932067226529617</v>
      </c>
      <c r="AC23" s="11">
        <f>'OddsRatio_working_3-way'!X23^(1/3)*SIN('OddsRatio_working_3-way'!Y23/3)</f>
        <v>1.7908684856068183E-2</v>
      </c>
      <c r="AD23" s="11">
        <f>'OddsRatio_working_3-way'!X23^(1/3)*SIN(('OddsRatio_working_3-way'!Y23+2*PI())/3)</f>
        <v>0.44974475659678942</v>
      </c>
      <c r="AE23" s="11">
        <f>'OddsRatio_working_3-way'!X23^(1/3)*SIN(('OddsRatio_working_3-way'!Y23+4*PI())/3)</f>
        <v>-0.46765344145285731</v>
      </c>
      <c r="AF23" s="11">
        <f>-'OddsRatio_working_3-way'!U23/(3*'OddsRatio_working_3-way'!X23^(1/3))*COS(('OddsRatio_working_3-way'!Y23)/3)</f>
        <v>0.52966009659804114</v>
      </c>
      <c r="AG23" s="11">
        <f>-'OddsRatio_working_3-way'!U23/(3*'OddsRatio_working_3-way'!X23^(1/3))*COS(('OddsRatio_working_3-way'!Y23+2*PI())/3)</f>
        <v>-0.28033942433274511</v>
      </c>
      <c r="AH23" s="11">
        <f>-'OddsRatio_working_3-way'!U23/(3*'OddsRatio_working_3-way'!X23^(1/3))*COS(('OddsRatio_working_3-way'!Y23+4*PI())/3)</f>
        <v>-0.24932067226529617</v>
      </c>
      <c r="AI23" s="11">
        <f>'OddsRatio_working_3-way'!U23/(3*'OddsRatio_working_3-way'!X23^(1/3))*SIN(('OddsRatio_working_3-way'!Y23)/3)</f>
        <v>-1.7908684856068183E-2</v>
      </c>
      <c r="AJ23" s="11">
        <f>'OddsRatio_working_3-way'!U23/(3*'OddsRatio_working_3-way'!X23^(1/3))*SIN(('OddsRatio_working_3-way'!Y23+2*PI())/3)</f>
        <v>-0.44974475659678942</v>
      </c>
      <c r="AK23" s="11">
        <f>'OddsRatio_working_3-way'!U23/(3*'OddsRatio_working_3-way'!X23^(1/3))*SIN(('OddsRatio_working_3-way'!Y23+4*PI())/3)</f>
        <v>0.46765344145285731</v>
      </c>
      <c r="AL23" s="11">
        <f>'OddsRatio_working_3-way'!Z23+'OddsRatio_working_3-way'!AF23</f>
        <v>1.0593201931960823</v>
      </c>
      <c r="AM23" s="11">
        <f>'OddsRatio_working_3-way'!AA23+'OddsRatio_working_3-way'!AG23</f>
        <v>-0.56067884866549023</v>
      </c>
      <c r="AN23" s="11">
        <f>'OddsRatio_working_3-way'!AB23+'OddsRatio_working_3-way'!AH23</f>
        <v>-0.49864134453059233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1.0593201931960823</v>
      </c>
      <c r="AS23" s="11">
        <f>IF(('OddsRatio_working_3-way'!X23=0),IF(Q23&gt;0,-Q23^(1/3),(-Q23)^(1/3)),'OddsRatio_working_3-way'!AM23-'OddsRatio_working_3-way'!R23/3)</f>
        <v>-0.56067884866549023</v>
      </c>
      <c r="AT23" s="11">
        <f>IF(('OddsRatio_working_3-way'!X23=0),IF(Q23&gt;0,-Q23^(1/3),(-Q23)^(1/3)),'OddsRatio_working_3-way'!AN23-'OddsRatio_working_3-way'!R23/3)</f>
        <v>-0.49864134453059233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9">
        <f t="shared" si="13"/>
        <v>0.51779055377445193</v>
      </c>
      <c r="E24" s="9">
        <f t="shared" si="14"/>
        <v>0.28018612928166986</v>
      </c>
      <c r="F24" s="9">
        <f t="shared" si="15"/>
        <v>0.20202331694387807</v>
      </c>
      <c r="G24" s="9">
        <f t="shared" si="16"/>
        <v>1.0704400210730163</v>
      </c>
      <c r="H24" s="9">
        <f t="shared" si="17"/>
        <v>1.9312828183335247</v>
      </c>
      <c r="I24" s="9">
        <f t="shared" si="18"/>
        <v>3.5690560505752393</v>
      </c>
      <c r="J24" s="9">
        <f t="shared" si="19"/>
        <v>4.9499236777594309</v>
      </c>
      <c r="K24" s="11">
        <f t="shared" si="20"/>
        <v>0.53475935828876997</v>
      </c>
      <c r="L24" s="11">
        <f t="shared" si="21"/>
        <v>0.29411764705882354</v>
      </c>
      <c r="M24" s="11">
        <f t="shared" si="22"/>
        <v>0.21321961620469082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-0.25838273692428526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0.23340807310233536</v>
      </c>
      <c r="Q24" s="11">
        <f>2*'OddsRatio_working_3-way'!K24*'OddsRatio_working_3-way'!L24*'OddsRatio_working_3-way'!M24</f>
        <v>6.7071285374234277E-2</v>
      </c>
      <c r="R24" s="11">
        <f t="shared" si="23"/>
        <v>0</v>
      </c>
      <c r="S24" s="11">
        <f t="shared" si="24"/>
        <v>-0.90334236675700086</v>
      </c>
      <c r="T24" s="11">
        <f t="shared" si="25"/>
        <v>-0.25958113987270132</v>
      </c>
      <c r="U24" s="11">
        <f>'OddsRatio_working_3-way'!S24-'OddsRatio_working_3-way'!R24^2/3</f>
        <v>-0.90334236675700086</v>
      </c>
      <c r="V24" s="11">
        <f>'OddsRatio_working_3-way'!S24*'OddsRatio_working_3-way'!R24/3-2*'OddsRatio_working_3-way'!R24^3/27-'OddsRatio_working_3-way'!T24</f>
        <v>0.25958113987270132</v>
      </c>
      <c r="W24" s="11">
        <f>'OddsRatio_working_3-way'!V24^2+4*'OddsRatio_working_3-way'!U24^3/27</f>
        <v>-4.1825357952823661E-2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0.16523296139877372</v>
      </c>
      <c r="Y24" s="11">
        <f>IF('OddsRatio_working_3-way'!W24&gt;=0,IF('OddsRatio_working_3-way'!V24+SQRT('OddsRatio_working_3-way'!W24)&gt;0,0,PI()),ACOS('OddsRatio_working_3-way'!V24/(2*'OddsRatio_working_3-way'!X24)))</f>
        <v>0.66729190829717644</v>
      </c>
      <c r="Z24" s="11">
        <f>'OddsRatio_working_3-way'!X24^(1/3)*COS('OddsRatio_working_3-way'!Y24/3)</f>
        <v>0.53522001053650825</v>
      </c>
      <c r="AA24" s="11">
        <f>'OddsRatio_working_3-way'!X24^(1/3)*COS(('OddsRatio_working_3-way'!Y24+2*PI())/3)</f>
        <v>-0.3724443838385747</v>
      </c>
      <c r="AB24" s="11">
        <f>'OddsRatio_working_3-way'!X24^(1/3)*COS(('OddsRatio_working_3-way'!Y24+4*PI())/3)</f>
        <v>-0.16277562669793366</v>
      </c>
      <c r="AC24" s="11">
        <f>'OddsRatio_working_3-way'!X24^(1/3)*SIN('OddsRatio_working_3-way'!Y24/3)</f>
        <v>0.12105231337580354</v>
      </c>
      <c r="AD24" s="11">
        <f>'OddsRatio_working_3-way'!X24^(1/3)*SIN(('OddsRatio_working_3-way'!Y24+2*PI())/3)</f>
        <v>0.40298796905048934</v>
      </c>
      <c r="AE24" s="11">
        <f>'OddsRatio_working_3-way'!X24^(1/3)*SIN(('OddsRatio_working_3-way'!Y24+4*PI())/3)</f>
        <v>-0.52404028242629275</v>
      </c>
      <c r="AF24" s="11">
        <f>-'OddsRatio_working_3-way'!U24/(3*'OddsRatio_working_3-way'!X24^(1/3))*COS(('OddsRatio_working_3-way'!Y24)/3)</f>
        <v>0.53522001053650814</v>
      </c>
      <c r="AG24" s="11">
        <f>-'OddsRatio_working_3-way'!U24/(3*'OddsRatio_working_3-way'!X24^(1/3))*COS(('OddsRatio_working_3-way'!Y24+2*PI())/3)</f>
        <v>-0.37244438383857464</v>
      </c>
      <c r="AH24" s="11">
        <f>-'OddsRatio_working_3-way'!U24/(3*'OddsRatio_working_3-way'!X24^(1/3))*COS(('OddsRatio_working_3-way'!Y24+4*PI())/3)</f>
        <v>-0.16277562669793363</v>
      </c>
      <c r="AI24" s="11">
        <f>'OddsRatio_working_3-way'!U24/(3*'OddsRatio_working_3-way'!X24^(1/3))*SIN(('OddsRatio_working_3-way'!Y24)/3)</f>
        <v>-0.12105231337580351</v>
      </c>
      <c r="AJ24" s="11">
        <f>'OddsRatio_working_3-way'!U24/(3*'OddsRatio_working_3-way'!X24^(1/3))*SIN(('OddsRatio_working_3-way'!Y24+2*PI())/3)</f>
        <v>-0.40298796905048923</v>
      </c>
      <c r="AK24" s="11">
        <f>'OddsRatio_working_3-way'!U24/(3*'OddsRatio_working_3-way'!X24^(1/3))*SIN(('OddsRatio_working_3-way'!Y24+4*PI())/3)</f>
        <v>0.52404028242629264</v>
      </c>
      <c r="AL24" s="11">
        <f>'OddsRatio_working_3-way'!Z24+'OddsRatio_working_3-way'!AF24</f>
        <v>1.0704400210730163</v>
      </c>
      <c r="AM24" s="11">
        <f>'OddsRatio_working_3-way'!AA24+'OddsRatio_working_3-way'!AG24</f>
        <v>-0.7448887676771494</v>
      </c>
      <c r="AN24" s="11">
        <f>'OddsRatio_working_3-way'!AB24+'OddsRatio_working_3-way'!AH24</f>
        <v>-0.32555125339586732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1.0704400210730163</v>
      </c>
      <c r="AS24" s="11">
        <f>IF(('OddsRatio_working_3-way'!X24=0),IF(Q24&gt;0,-Q24^(1/3),(-Q24)^(1/3)),'OddsRatio_working_3-way'!AM24-'OddsRatio_working_3-way'!R24/3)</f>
        <v>-0.7448887676771494</v>
      </c>
      <c r="AT24" s="11">
        <f>IF(('OddsRatio_working_3-way'!X24=0),IF(Q24&gt;0,-Q24^(1/3),(-Q24)^(1/3)),'OddsRatio_working_3-way'!AN24-'OddsRatio_working_3-way'!R24/3)</f>
        <v>-0.32555125339586732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9">
        <f t="shared" si="13"/>
        <v>0.13651493266509801</v>
      </c>
      <c r="E25" s="9">
        <f t="shared" si="14"/>
        <v>0.20826534698324403</v>
      </c>
      <c r="F25" s="9">
        <f t="shared" si="15"/>
        <v>0.65521972035165787</v>
      </c>
      <c r="G25" s="9">
        <f t="shared" si="16"/>
        <v>1.0738889595607493</v>
      </c>
      <c r="H25" s="9">
        <f t="shared" si="17"/>
        <v>7.3252059718128129</v>
      </c>
      <c r="I25" s="9">
        <f t="shared" si="18"/>
        <v>4.8015669168450517</v>
      </c>
      <c r="J25" s="9">
        <f t="shared" si="19"/>
        <v>1.5262055901847671</v>
      </c>
      <c r="K25" s="11">
        <f t="shared" si="20"/>
        <v>0.14513788098693758</v>
      </c>
      <c r="L25" s="11">
        <f t="shared" si="21"/>
        <v>0.22026431718061673</v>
      </c>
      <c r="M25" s="11">
        <f t="shared" si="22"/>
        <v>0.67114093959731547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-0.21920643225616554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0.21283856833965364</v>
      </c>
      <c r="Q25" s="11">
        <f>2*'OddsRatio_working_3-way'!K25*'OddsRatio_working_3-way'!L25*'OddsRatio_working_3-way'!M25</f>
        <v>4.2911001681381775E-2</v>
      </c>
      <c r="R25" s="11">
        <f t="shared" si="23"/>
        <v>0</v>
      </c>
      <c r="S25" s="11">
        <f t="shared" si="24"/>
        <v>-0.97095037836722609</v>
      </c>
      <c r="T25" s="11">
        <f t="shared" si="25"/>
        <v>-0.19575612467081166</v>
      </c>
      <c r="U25" s="11">
        <f>'OddsRatio_working_3-way'!S25-'OddsRatio_working_3-way'!R25^2/3</f>
        <v>-0.97095037836722609</v>
      </c>
      <c r="V25" s="11">
        <f>'OddsRatio_working_3-way'!S25*'OddsRatio_working_3-way'!R25/3-2*'OddsRatio_working_3-way'!R25^3/27-'OddsRatio_working_3-way'!T25</f>
        <v>0.19575612467081166</v>
      </c>
      <c r="W25" s="11">
        <f>'OddsRatio_working_3-way'!V25^2+4*'OddsRatio_working_3-way'!U25^3/27</f>
        <v>-9.7288171097269768E-2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0.18412538624766284</v>
      </c>
      <c r="Y25" s="11">
        <f>IF('OddsRatio_working_3-way'!W25&gt;=0,IF('OddsRatio_working_3-way'!V25+SQRT('OddsRatio_working_3-way'!W25)&gt;0,0,PI()),ACOS('OddsRatio_working_3-way'!V25/(2*'OddsRatio_working_3-way'!X25)))</f>
        <v>1.010327040288173</v>
      </c>
      <c r="Z25" s="11">
        <f>'OddsRatio_working_3-way'!X25^(1/3)*COS('OddsRatio_working_3-way'!Y25/3)</f>
        <v>0.53694447978037463</v>
      </c>
      <c r="AA25" s="11">
        <f>'OddsRatio_working_3-way'!X25^(1/3)*COS(('OddsRatio_working_3-way'!Y25+2*PI())/3)</f>
        <v>-0.4312775340818803</v>
      </c>
      <c r="AB25" s="11">
        <f>'OddsRatio_working_3-way'!X25^(1/3)*COS(('OddsRatio_working_3-way'!Y25+4*PI())/3)</f>
        <v>-0.10566694569849443</v>
      </c>
      <c r="AC25" s="11">
        <f>'OddsRatio_working_3-way'!X25^(1/3)*SIN('OddsRatio_working_3-way'!Y25/3)</f>
        <v>0.18799136085414031</v>
      </c>
      <c r="AD25" s="11">
        <f>'OddsRatio_working_3-way'!X25^(1/3)*SIN(('OddsRatio_working_3-way'!Y25+2*PI())/3)</f>
        <v>0.37101187948455405</v>
      </c>
      <c r="AE25" s="11">
        <f>'OddsRatio_working_3-way'!X25^(1/3)*SIN(('OddsRatio_working_3-way'!Y25+4*PI())/3)</f>
        <v>-0.55900324033869442</v>
      </c>
      <c r="AF25" s="11">
        <f>-'OddsRatio_working_3-way'!U25/(3*'OddsRatio_working_3-way'!X25^(1/3))*COS(('OddsRatio_working_3-way'!Y25)/3)</f>
        <v>0.53694447978037463</v>
      </c>
      <c r="AG25" s="11">
        <f>-'OddsRatio_working_3-way'!U25/(3*'OddsRatio_working_3-way'!X25^(1/3))*COS(('OddsRatio_working_3-way'!Y25+2*PI())/3)</f>
        <v>-0.4312775340818803</v>
      </c>
      <c r="AH25" s="11">
        <f>-'OddsRatio_working_3-way'!U25/(3*'OddsRatio_working_3-way'!X25^(1/3))*COS(('OddsRatio_working_3-way'!Y25+4*PI())/3)</f>
        <v>-0.10566694569849443</v>
      </c>
      <c r="AI25" s="11">
        <f>'OddsRatio_working_3-way'!U25/(3*'OddsRatio_working_3-way'!X25^(1/3))*SIN(('OddsRatio_working_3-way'!Y25)/3)</f>
        <v>-0.18799136085414031</v>
      </c>
      <c r="AJ25" s="11">
        <f>'OddsRatio_working_3-way'!U25/(3*'OddsRatio_working_3-way'!X25^(1/3))*SIN(('OddsRatio_working_3-way'!Y25+2*PI())/3)</f>
        <v>-0.37101187948455405</v>
      </c>
      <c r="AK25" s="11">
        <f>'OddsRatio_working_3-way'!U25/(3*'OddsRatio_working_3-way'!X25^(1/3))*SIN(('OddsRatio_working_3-way'!Y25+4*PI())/3)</f>
        <v>0.55900324033869442</v>
      </c>
      <c r="AL25" s="11">
        <f>'OddsRatio_working_3-way'!Z25+'OddsRatio_working_3-way'!AF25</f>
        <v>1.0738889595607493</v>
      </c>
      <c r="AM25" s="11">
        <f>'OddsRatio_working_3-way'!AA25+'OddsRatio_working_3-way'!AG25</f>
        <v>-0.8625550681637606</v>
      </c>
      <c r="AN25" s="11">
        <f>'OddsRatio_working_3-way'!AB25+'OddsRatio_working_3-way'!AH25</f>
        <v>-0.21133389139698885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1.0738889595607493</v>
      </c>
      <c r="AS25" s="11">
        <f>IF(('OddsRatio_working_3-way'!X25=0),IF(Q25&gt;0,-Q25^(1/3),(-Q25)^(1/3)),'OddsRatio_working_3-way'!AM25-'OddsRatio_working_3-way'!R25/3)</f>
        <v>-0.8625550681637606</v>
      </c>
      <c r="AT25" s="11">
        <f>IF(('OddsRatio_working_3-way'!X25=0),IF(Q25&gt;0,-Q25^(1/3),(-Q25)^(1/3)),'OddsRatio_working_3-way'!AN25-'OddsRatio_working_3-way'!R25/3)</f>
        <v>-0.21133389139698885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9">
        <f t="shared" si="13"/>
        <v>0.41150424447793804</v>
      </c>
      <c r="E26" s="9">
        <f t="shared" si="14"/>
        <v>0.28379090952314373</v>
      </c>
      <c r="F26" s="9">
        <f t="shared" si="15"/>
        <v>0.30470484599891806</v>
      </c>
      <c r="G26" s="9">
        <f t="shared" si="16"/>
        <v>1.0515504350255447</v>
      </c>
      <c r="H26" s="9">
        <f t="shared" si="17"/>
        <v>2.4301085916347405</v>
      </c>
      <c r="I26" s="9">
        <f t="shared" si="18"/>
        <v>3.5237210440613072</v>
      </c>
      <c r="J26" s="9">
        <f t="shared" si="19"/>
        <v>3.2818644440054321</v>
      </c>
      <c r="K26" s="11">
        <f t="shared" si="20"/>
        <v>0.42372881355932207</v>
      </c>
      <c r="L26" s="11">
        <f t="shared" si="21"/>
        <v>0.29411764705882354</v>
      </c>
      <c r="M26" s="11">
        <f t="shared" si="22"/>
        <v>0.31545741324921134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-0.27845800139015131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0.23313340734893118</v>
      </c>
      <c r="Q26" s="11">
        <f>2*'OddsRatio_working_3-way'!K26*'OddsRatio_working_3-way'!L26*'OddsRatio_working_3-way'!M26</f>
        <v>7.862846790857711E-2</v>
      </c>
      <c r="R26" s="11">
        <f t="shared" si="23"/>
        <v>0</v>
      </c>
      <c r="S26" s="11">
        <f t="shared" si="24"/>
        <v>-0.83723005331164746</v>
      </c>
      <c r="T26" s="11">
        <f t="shared" si="25"/>
        <v>-0.28237101292129757</v>
      </c>
      <c r="U26" s="11">
        <f>'OddsRatio_working_3-way'!S26-'OddsRatio_working_3-way'!R26^2/3</f>
        <v>-0.83723005331164746</v>
      </c>
      <c r="V26" s="11">
        <f>'OddsRatio_working_3-way'!S26*'OddsRatio_working_3-way'!R26/3-2*'OddsRatio_working_3-way'!R26^3/27-'OddsRatio_working_3-way'!T26</f>
        <v>0.28237101292129757</v>
      </c>
      <c r="W26" s="11">
        <f>'OddsRatio_working_3-way'!V26^2+4*'OddsRatio_working_3-way'!U26^3/27</f>
        <v>-7.2088170708557164E-3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0.14742981890467013</v>
      </c>
      <c r="Y26" s="11">
        <f>IF('OddsRatio_working_3-way'!W26&gt;=0,IF('OddsRatio_working_3-way'!V26+SQRT('OddsRatio_working_3-way'!W26)&gt;0,0,PI()),ACOS('OddsRatio_working_3-way'!V26/(2*'OddsRatio_working_3-way'!X26)))</f>
        <v>0.29208519721962345</v>
      </c>
      <c r="Z26" s="11">
        <f>'OddsRatio_working_3-way'!X26^(1/3)*COS('OddsRatio_working_3-way'!Y26/3)</f>
        <v>0.52577521751277234</v>
      </c>
      <c r="AA26" s="11">
        <f>'OddsRatio_working_3-way'!X26^(1/3)*COS(('OddsRatio_working_3-way'!Y26+2*PI())/3)</f>
        <v>-0.30736039610954913</v>
      </c>
      <c r="AB26" s="11">
        <f>'OddsRatio_working_3-way'!X26^(1/3)*COS(('OddsRatio_working_3-way'!Y26+4*PI())/3)</f>
        <v>-0.2184148214032231</v>
      </c>
      <c r="AC26" s="11">
        <f>'OddsRatio_working_3-way'!X26^(1/3)*SIN('OddsRatio_working_3-way'!Y26/3)</f>
        <v>5.1352751499923223E-2</v>
      </c>
      <c r="AD26" s="11">
        <f>'OddsRatio_working_3-way'!X26^(1/3)*SIN(('OddsRatio_working_3-way'!Y26+2*PI())/3)</f>
        <v>0.42965831929638809</v>
      </c>
      <c r="AE26" s="11">
        <f>'OddsRatio_working_3-way'!X26^(1/3)*SIN(('OddsRatio_working_3-way'!Y26+4*PI())/3)</f>
        <v>-0.48101107079631139</v>
      </c>
      <c r="AF26" s="11">
        <f>-'OddsRatio_working_3-way'!U26/(3*'OddsRatio_working_3-way'!X26^(1/3))*COS(('OddsRatio_working_3-way'!Y26)/3)</f>
        <v>0.52577521751277223</v>
      </c>
      <c r="AG26" s="11">
        <f>-'OddsRatio_working_3-way'!U26/(3*'OddsRatio_working_3-way'!X26^(1/3))*COS(('OddsRatio_working_3-way'!Y26+2*PI())/3)</f>
        <v>-0.30736039610954907</v>
      </c>
      <c r="AH26" s="11">
        <f>-'OddsRatio_working_3-way'!U26/(3*'OddsRatio_working_3-way'!X26^(1/3))*COS(('OddsRatio_working_3-way'!Y26+4*PI())/3)</f>
        <v>-0.21841482140322305</v>
      </c>
      <c r="AI26" s="11">
        <f>'OddsRatio_working_3-way'!U26/(3*'OddsRatio_working_3-way'!X26^(1/3))*SIN(('OddsRatio_working_3-way'!Y26)/3)</f>
        <v>-5.1352751499923209E-2</v>
      </c>
      <c r="AJ26" s="11">
        <f>'OddsRatio_working_3-way'!U26/(3*'OddsRatio_working_3-way'!X26^(1/3))*SIN(('OddsRatio_working_3-way'!Y26+2*PI())/3)</f>
        <v>-0.42965831929638798</v>
      </c>
      <c r="AK26" s="11">
        <f>'OddsRatio_working_3-way'!U26/(3*'OddsRatio_working_3-way'!X26^(1/3))*SIN(('OddsRatio_working_3-way'!Y26+4*PI())/3)</f>
        <v>0.48101107079631134</v>
      </c>
      <c r="AL26" s="11">
        <f>'OddsRatio_working_3-way'!Z26+'OddsRatio_working_3-way'!AF26</f>
        <v>1.0515504350255447</v>
      </c>
      <c r="AM26" s="11">
        <f>'OddsRatio_working_3-way'!AA26+'OddsRatio_working_3-way'!AG26</f>
        <v>-0.61472079221909826</v>
      </c>
      <c r="AN26" s="11">
        <f>'OddsRatio_working_3-way'!AB26+'OddsRatio_working_3-way'!AH26</f>
        <v>-0.43682964280644615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1.0515504350255447</v>
      </c>
      <c r="AS26" s="11">
        <f>IF(('OddsRatio_working_3-way'!X26=0),IF(Q26&gt;0,-Q26^(1/3),(-Q26)^(1/3)),'OddsRatio_working_3-way'!AM26-'OddsRatio_working_3-way'!R26/3)</f>
        <v>-0.61472079221909826</v>
      </c>
      <c r="AT26" s="11">
        <f>IF(('OddsRatio_working_3-way'!X26=0),IF(Q26&gt;0,-Q26^(1/3),(-Q26)^(1/3)),'OddsRatio_working_3-way'!AN26-'OddsRatio_working_3-way'!R26/3)</f>
        <v>-0.43682964280644615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9">
        <f t="shared" si="13"/>
        <v>0.46048492780064848</v>
      </c>
      <c r="E27" s="9">
        <f t="shared" si="14"/>
        <v>0.26706948652074108</v>
      </c>
      <c r="F27" s="9">
        <f t="shared" si="15"/>
        <v>0.2724455856786106</v>
      </c>
      <c r="G27" s="9">
        <f t="shared" si="16"/>
        <v>1.0555168806837241</v>
      </c>
      <c r="H27" s="9">
        <f t="shared" si="17"/>
        <v>2.1716237375589338</v>
      </c>
      <c r="I27" s="9">
        <f t="shared" si="18"/>
        <v>3.7443438897776824</v>
      </c>
      <c r="J27" s="9">
        <f t="shared" si="19"/>
        <v>3.6704577081298218</v>
      </c>
      <c r="K27" s="11">
        <f t="shared" si="20"/>
        <v>0.47393364928909953</v>
      </c>
      <c r="L27" s="11">
        <f t="shared" si="21"/>
        <v>0.27777777777777779</v>
      </c>
      <c r="M27" s="11">
        <f t="shared" si="22"/>
        <v>0.28328611898016998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-0.27230598481085178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0.23271529521277784</v>
      </c>
      <c r="Q27" s="11">
        <f>2*'OddsRatio_working_3-way'!K27*'OddsRatio_working_3-way'!L27*'OddsRatio_working_3-way'!M27</f>
        <v>7.4588235645121126E-2</v>
      </c>
      <c r="R27" s="11">
        <f t="shared" si="23"/>
        <v>0</v>
      </c>
      <c r="S27" s="11">
        <f t="shared" si="24"/>
        <v>-0.8546095502617238</v>
      </c>
      <c r="T27" s="11">
        <f t="shared" si="25"/>
        <v>-0.27391331739157826</v>
      </c>
      <c r="U27" s="11">
        <f>'OddsRatio_working_3-way'!S27-'OddsRatio_working_3-way'!R27^2/3</f>
        <v>-0.8546095502617238</v>
      </c>
      <c r="V27" s="11">
        <f>'OddsRatio_working_3-way'!S27*'OddsRatio_working_3-way'!R27/3-2*'OddsRatio_working_3-way'!R27^3/27-'OddsRatio_working_3-way'!T27</f>
        <v>0.27391331739157826</v>
      </c>
      <c r="W27" s="11">
        <f>'OddsRatio_working_3-way'!V27^2+4*'OddsRatio_working_3-way'!U27^3/27</f>
        <v>-1.7441195358135417E-2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0.15204415543074559</v>
      </c>
      <c r="Y27" s="11">
        <f>IF('OddsRatio_working_3-way'!W27&gt;=0,IF('OddsRatio_working_3-way'!V27+SQRT('OddsRatio_working_3-way'!W27)&gt;0,0,PI()),ACOS('OddsRatio_working_3-way'!V27/(2*'OddsRatio_working_3-way'!X27)))</f>
        <v>0.44925942660852702</v>
      </c>
      <c r="Z27" s="11">
        <f>'OddsRatio_working_3-way'!X27^(1/3)*COS('OddsRatio_working_3-way'!Y27/3)</f>
        <v>0.52775844034186215</v>
      </c>
      <c r="AA27" s="11">
        <f>'OddsRatio_working_3-way'!X27^(1/3)*COS(('OddsRatio_working_3-way'!Y27+2*PI())/3)</f>
        <v>-0.33284050678432636</v>
      </c>
      <c r="AB27" s="11">
        <f>'OddsRatio_working_3-way'!X27^(1/3)*COS(('OddsRatio_working_3-way'!Y27+4*PI())/3)</f>
        <v>-0.19491793355753567</v>
      </c>
      <c r="AC27" s="11">
        <f>'OddsRatio_working_3-way'!X27^(1/3)*SIN('OddsRatio_working_3-way'!Y27/3)</f>
        <v>7.9629634779813482E-2</v>
      </c>
      <c r="AD27" s="11">
        <f>'OddsRatio_working_3-way'!X27^(1/3)*SIN(('OddsRatio_working_3-way'!Y27+2*PI())/3)</f>
        <v>0.41723739900779999</v>
      </c>
      <c r="AE27" s="11">
        <f>'OddsRatio_working_3-way'!X27^(1/3)*SIN(('OddsRatio_working_3-way'!Y27+4*PI())/3)</f>
        <v>-0.49686703378761349</v>
      </c>
      <c r="AF27" s="11">
        <f>-'OddsRatio_working_3-way'!U27/(3*'OddsRatio_working_3-way'!X27^(1/3))*COS(('OddsRatio_working_3-way'!Y27)/3)</f>
        <v>0.52775844034186203</v>
      </c>
      <c r="AG27" s="11">
        <f>-'OddsRatio_working_3-way'!U27/(3*'OddsRatio_working_3-way'!X27^(1/3))*COS(('OddsRatio_working_3-way'!Y27+2*PI())/3)</f>
        <v>-0.33284050678432631</v>
      </c>
      <c r="AH27" s="11">
        <f>-'OddsRatio_working_3-way'!U27/(3*'OddsRatio_working_3-way'!X27^(1/3))*COS(('OddsRatio_working_3-way'!Y27+4*PI())/3)</f>
        <v>-0.19491793355753564</v>
      </c>
      <c r="AI27" s="11">
        <f>'OddsRatio_working_3-way'!U27/(3*'OddsRatio_working_3-way'!X27^(1/3))*SIN(('OddsRatio_working_3-way'!Y27)/3)</f>
        <v>-7.9629634779813455E-2</v>
      </c>
      <c r="AJ27" s="11">
        <f>'OddsRatio_working_3-way'!U27/(3*'OddsRatio_working_3-way'!X27^(1/3))*SIN(('OddsRatio_working_3-way'!Y27+2*PI())/3)</f>
        <v>-0.41723739900779994</v>
      </c>
      <c r="AK27" s="11">
        <f>'OddsRatio_working_3-way'!U27/(3*'OddsRatio_working_3-way'!X27^(1/3))*SIN(('OddsRatio_working_3-way'!Y27+4*PI())/3)</f>
        <v>0.49686703378761338</v>
      </c>
      <c r="AL27" s="11">
        <f>'OddsRatio_working_3-way'!Z27+'OddsRatio_working_3-way'!AF27</f>
        <v>1.0555168806837241</v>
      </c>
      <c r="AM27" s="11">
        <f>'OddsRatio_working_3-way'!AA27+'OddsRatio_working_3-way'!AG27</f>
        <v>-0.66568101356865261</v>
      </c>
      <c r="AN27" s="11">
        <f>'OddsRatio_working_3-way'!AB27+'OddsRatio_working_3-way'!AH27</f>
        <v>-0.38983586711507134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1.0555168806837241</v>
      </c>
      <c r="AS27" s="11">
        <f>IF(('OddsRatio_working_3-way'!X27=0),IF(Q27&gt;0,-Q27^(1/3),(-Q27)^(1/3)),'OddsRatio_working_3-way'!AM27-'OddsRatio_working_3-way'!R27/3)</f>
        <v>-0.66568101356865261</v>
      </c>
      <c r="AT27" s="11">
        <f>IF(('OddsRatio_working_3-way'!X27=0),IF(Q27&gt;0,-Q27^(1/3),(-Q27)^(1/3)),'OddsRatio_working_3-way'!AN27-'OddsRatio_working_3-way'!R27/3)</f>
        <v>-0.38983586711507134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9">
        <f t="shared" si="13"/>
        <v>0.58639175300902679</v>
      </c>
      <c r="E28" s="9">
        <f t="shared" si="14"/>
        <v>0.24019040826874358</v>
      </c>
      <c r="F28" s="9">
        <f t="shared" si="15"/>
        <v>0.1734178387222296</v>
      </c>
      <c r="G28" s="9">
        <f t="shared" si="16"/>
        <v>1.0687039149029243</v>
      </c>
      <c r="H28" s="9">
        <f t="shared" si="17"/>
        <v>1.7053445838359296</v>
      </c>
      <c r="I28" s="9">
        <f t="shared" si="18"/>
        <v>4.1633635881126558</v>
      </c>
      <c r="J28" s="9">
        <f t="shared" si="19"/>
        <v>5.766419460467044</v>
      </c>
      <c r="K28" s="11">
        <f t="shared" si="20"/>
        <v>0.60240963855421692</v>
      </c>
      <c r="L28" s="11">
        <f t="shared" si="21"/>
        <v>0.25252525252525254</v>
      </c>
      <c r="M28" s="11">
        <f t="shared" si="22"/>
        <v>0.18315018315018314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-0.24275858010797768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0.22512070704841791</v>
      </c>
      <c r="Q28" s="11">
        <f>2*'OddsRatio_working_3-way'!K28*'OddsRatio_working_3-way'!L28*'OddsRatio_working_3-way'!M28</f>
        <v>5.572294728921235E-2</v>
      </c>
      <c r="R28" s="11">
        <f t="shared" si="23"/>
        <v>0</v>
      </c>
      <c r="S28" s="11">
        <f t="shared" si="24"/>
        <v>-0.92734397667133106</v>
      </c>
      <c r="T28" s="11">
        <f t="shared" si="25"/>
        <v>-0.22954058828498292</v>
      </c>
      <c r="U28" s="11">
        <f>'OddsRatio_working_3-way'!S28-'OddsRatio_working_3-way'!R28^2/3</f>
        <v>-0.92734397667133106</v>
      </c>
      <c r="V28" s="11">
        <f>'OddsRatio_working_3-way'!S28*'OddsRatio_working_3-way'!R28/3-2*'OddsRatio_working_3-way'!R28^3/27-'OddsRatio_working_3-way'!T28</f>
        <v>0.22954058828498292</v>
      </c>
      <c r="W28" s="11">
        <f>'OddsRatio_working_3-way'!V28^2+4*'OddsRatio_working_3-way'!U28^3/27</f>
        <v>-6.5457056029854493E-2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0.17186181782181181</v>
      </c>
      <c r="Y28" s="11">
        <f>IF('OddsRatio_working_3-way'!W28&gt;=0,IF('OddsRatio_working_3-way'!V28+SQRT('OddsRatio_working_3-way'!W28)&gt;0,0,PI()),ACOS('OddsRatio_working_3-way'!V28/(2*'OddsRatio_working_3-way'!X28)))</f>
        <v>0.83953950851528236</v>
      </c>
      <c r="Z28" s="11">
        <f>'OddsRatio_working_3-way'!X28^(1/3)*COS('OddsRatio_working_3-way'!Y28/3)</f>
        <v>0.53435195745146213</v>
      </c>
      <c r="AA28" s="11">
        <f>'OddsRatio_working_3-way'!X28^(1/3)*COS(('OddsRatio_working_3-way'!Y28+2*PI())/3)</f>
        <v>-0.40016839709488455</v>
      </c>
      <c r="AB28" s="11">
        <f>'OddsRatio_working_3-way'!X28^(1/3)*COS(('OddsRatio_working_3-way'!Y28+4*PI())/3)</f>
        <v>-0.13418356035657766</v>
      </c>
      <c r="AC28" s="11">
        <f>'OddsRatio_working_3-way'!X28^(1/3)*SIN('OddsRatio_working_3-way'!Y28/3)</f>
        <v>0.1535664170912201</v>
      </c>
      <c r="AD28" s="11">
        <f>'OddsRatio_working_3-way'!X28^(1/3)*SIN(('OddsRatio_working_3-way'!Y28+2*PI())/3)</f>
        <v>0.38597916116929754</v>
      </c>
      <c r="AE28" s="11">
        <f>'OddsRatio_working_3-way'!X28^(1/3)*SIN(('OddsRatio_working_3-way'!Y28+4*PI())/3)</f>
        <v>-0.53954557826051774</v>
      </c>
      <c r="AF28" s="11">
        <f>-'OddsRatio_working_3-way'!U28/(3*'OddsRatio_working_3-way'!X28^(1/3))*COS(('OddsRatio_working_3-way'!Y28)/3)</f>
        <v>0.53435195745146202</v>
      </c>
      <c r="AG28" s="11">
        <f>-'OddsRatio_working_3-way'!U28/(3*'OddsRatio_working_3-way'!X28^(1/3))*COS(('OddsRatio_working_3-way'!Y28+2*PI())/3)</f>
        <v>-0.40016839709488444</v>
      </c>
      <c r="AH28" s="11">
        <f>-'OddsRatio_working_3-way'!U28/(3*'OddsRatio_working_3-way'!X28^(1/3))*COS(('OddsRatio_working_3-way'!Y28+4*PI())/3)</f>
        <v>-0.13418356035657764</v>
      </c>
      <c r="AI28" s="11">
        <f>'OddsRatio_working_3-way'!U28/(3*'OddsRatio_working_3-way'!X28^(1/3))*SIN(('OddsRatio_working_3-way'!Y28)/3)</f>
        <v>-0.15356641709122007</v>
      </c>
      <c r="AJ28" s="11">
        <f>'OddsRatio_working_3-way'!U28/(3*'OddsRatio_working_3-way'!X28^(1/3))*SIN(('OddsRatio_working_3-way'!Y28+2*PI())/3)</f>
        <v>-0.38597916116929748</v>
      </c>
      <c r="AK28" s="11">
        <f>'OddsRatio_working_3-way'!U28/(3*'OddsRatio_working_3-way'!X28^(1/3))*SIN(('OddsRatio_working_3-way'!Y28+4*PI())/3)</f>
        <v>0.53954557826051763</v>
      </c>
      <c r="AL28" s="11">
        <f>'OddsRatio_working_3-way'!Z28+'OddsRatio_working_3-way'!AF28</f>
        <v>1.0687039149029243</v>
      </c>
      <c r="AM28" s="11">
        <f>'OddsRatio_working_3-way'!AA28+'OddsRatio_working_3-way'!AG28</f>
        <v>-0.800336794189769</v>
      </c>
      <c r="AN28" s="11">
        <f>'OddsRatio_working_3-way'!AB28+'OddsRatio_working_3-way'!AH28</f>
        <v>-0.26836712071315527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1.0687039149029243</v>
      </c>
      <c r="AS28" s="11">
        <f>IF(('OddsRatio_working_3-way'!X28=0),IF(Q28&gt;0,-Q28^(1/3),(-Q28)^(1/3)),'OddsRatio_working_3-way'!AM28-'OddsRatio_working_3-way'!R28/3)</f>
        <v>-0.800336794189769</v>
      </c>
      <c r="AT28" s="11">
        <f>IF(('OddsRatio_working_3-way'!X28=0),IF(Q28&gt;0,-Q28^(1/3),(-Q28)^(1/3)),'OddsRatio_working_3-way'!AN28-'OddsRatio_working_3-way'!R28/3)</f>
        <v>-0.26836712071315527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9">
        <f t="shared" si="13"/>
        <v>0.40307950337623183</v>
      </c>
      <c r="E29" s="9">
        <f t="shared" si="14"/>
        <v>0.29098033125300193</v>
      </c>
      <c r="F29" s="9">
        <f t="shared" si="15"/>
        <v>0.30594016537076618</v>
      </c>
      <c r="G29" s="9">
        <f t="shared" si="16"/>
        <v>1.0502837936435199</v>
      </c>
      <c r="H29" s="9">
        <f t="shared" si="17"/>
        <v>2.4809001490373634</v>
      </c>
      <c r="I29" s="9">
        <f t="shared" si="18"/>
        <v>3.4366584012529655</v>
      </c>
      <c r="J29" s="9">
        <f t="shared" si="19"/>
        <v>3.2686129942700033</v>
      </c>
      <c r="K29" s="11">
        <f t="shared" si="20"/>
        <v>0.41493775933609955</v>
      </c>
      <c r="L29" s="11">
        <f t="shared" si="21"/>
        <v>0.30120481927710846</v>
      </c>
      <c r="M29" s="11">
        <f t="shared" si="22"/>
        <v>0.31645569620253161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-0.2794593469207467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0.23295556299466469</v>
      </c>
      <c r="Q29" s="11">
        <f>2*'OddsRatio_working_3-way'!K29*'OddsRatio_working_3-way'!L29*'OddsRatio_working_3-way'!M29</f>
        <v>7.9102058741821621E-2</v>
      </c>
      <c r="R29" s="11">
        <f t="shared" si="23"/>
        <v>0</v>
      </c>
      <c r="S29" s="11">
        <f t="shared" si="24"/>
        <v>-0.83359374292365229</v>
      </c>
      <c r="T29" s="11">
        <f t="shared" si="25"/>
        <v>-0.28305390252076479</v>
      </c>
      <c r="U29" s="11">
        <f>'OddsRatio_working_3-way'!S29-'OddsRatio_working_3-way'!R29^2/3</f>
        <v>-0.83359374292365229</v>
      </c>
      <c r="V29" s="11">
        <f>'OddsRatio_working_3-way'!S29*'OddsRatio_working_3-way'!R29/3-2*'OddsRatio_working_3-way'!R29^3/27-'OddsRatio_working_3-way'!T29</f>
        <v>0.28305390252076479</v>
      </c>
      <c r="W29" s="11">
        <f>'OddsRatio_working_3-way'!V29^2+4*'OddsRatio_working_3-way'!U29^3/27</f>
        <v>-5.6947687468884844E-3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0.14647037283963188</v>
      </c>
      <c r="Y29" s="11">
        <f>IF('OddsRatio_working_3-way'!W29&gt;=0,IF('OddsRatio_working_3-way'!V29+SQRT('OddsRatio_working_3-way'!W29)&gt;0,0,PI()),ACOS('OddsRatio_working_3-way'!V29/(2*'OddsRatio_working_3-way'!X29)))</f>
        <v>0.26054516755006341</v>
      </c>
      <c r="Z29" s="11">
        <f>'OddsRatio_working_3-way'!X29^(1/3)*COS('OddsRatio_working_3-way'!Y29/3)</f>
        <v>0.52514189682175993</v>
      </c>
      <c r="AA29" s="11">
        <f>'OddsRatio_working_3-way'!X29^(1/3)*COS(('OddsRatio_working_3-way'!Y29+2*PI())/3)</f>
        <v>-0.30216800490181284</v>
      </c>
      <c r="AB29" s="11">
        <f>'OddsRatio_working_3-way'!X29^(1/3)*COS(('OddsRatio_working_3-way'!Y29+4*PI())/3)</f>
        <v>-0.22297389191994721</v>
      </c>
      <c r="AC29" s="11">
        <f>'OddsRatio_working_3-way'!X29^(1/3)*SIN('OddsRatio_working_3-way'!Y29/3)</f>
        <v>4.57227424483138E-2</v>
      </c>
      <c r="AD29" s="11">
        <f>'OddsRatio_working_3-way'!X29^(1/3)*SIN(('OddsRatio_working_3-way'!Y29+2*PI())/3)</f>
        <v>0.43192485201503378</v>
      </c>
      <c r="AE29" s="11">
        <f>'OddsRatio_working_3-way'!X29^(1/3)*SIN(('OddsRatio_working_3-way'!Y29+4*PI())/3)</f>
        <v>-0.47764759446334754</v>
      </c>
      <c r="AF29" s="11">
        <f>-'OddsRatio_working_3-way'!U29/(3*'OddsRatio_working_3-way'!X29^(1/3))*COS(('OddsRatio_working_3-way'!Y29)/3)</f>
        <v>0.52514189682175993</v>
      </c>
      <c r="AG29" s="11">
        <f>-'OddsRatio_working_3-way'!U29/(3*'OddsRatio_working_3-way'!X29^(1/3))*COS(('OddsRatio_working_3-way'!Y29+2*PI())/3)</f>
        <v>-0.30216800490181284</v>
      </c>
      <c r="AH29" s="11">
        <f>-'OddsRatio_working_3-way'!U29/(3*'OddsRatio_working_3-way'!X29^(1/3))*COS(('OddsRatio_working_3-way'!Y29+4*PI())/3)</f>
        <v>-0.22297389191994721</v>
      </c>
      <c r="AI29" s="11">
        <f>'OddsRatio_working_3-way'!U29/(3*'OddsRatio_working_3-way'!X29^(1/3))*SIN(('OddsRatio_working_3-way'!Y29)/3)</f>
        <v>-4.57227424483138E-2</v>
      </c>
      <c r="AJ29" s="11">
        <f>'OddsRatio_working_3-way'!U29/(3*'OddsRatio_working_3-way'!X29^(1/3))*SIN(('OddsRatio_working_3-way'!Y29+2*PI())/3)</f>
        <v>-0.43192485201503378</v>
      </c>
      <c r="AK29" s="11">
        <f>'OddsRatio_working_3-way'!U29/(3*'OddsRatio_working_3-way'!X29^(1/3))*SIN(('OddsRatio_working_3-way'!Y29+4*PI())/3)</f>
        <v>0.47764759446334754</v>
      </c>
      <c r="AL29" s="11">
        <f>'OddsRatio_working_3-way'!Z29+'OddsRatio_working_3-way'!AF29</f>
        <v>1.0502837936435199</v>
      </c>
      <c r="AM29" s="11">
        <f>'OddsRatio_working_3-way'!AA29+'OddsRatio_working_3-way'!AG29</f>
        <v>-0.60433600980362567</v>
      </c>
      <c r="AN29" s="11">
        <f>'OddsRatio_working_3-way'!AB29+'OddsRatio_working_3-way'!AH29</f>
        <v>-0.44594778383989442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1.0502837936435199</v>
      </c>
      <c r="AS29" s="11">
        <f>IF(('OddsRatio_working_3-way'!X29=0),IF(Q29&gt;0,-Q29^(1/3),(-Q29)^(1/3)),'OddsRatio_working_3-way'!AM29-'OddsRatio_working_3-way'!R29/3)</f>
        <v>-0.60433600980362567</v>
      </c>
      <c r="AT29" s="11">
        <f>IF(('OddsRatio_working_3-way'!X29=0),IF(Q29&gt;0,-Q29^(1/3),(-Q29)^(1/3)),'OddsRatio_working_3-way'!AN29-'OddsRatio_working_3-way'!R29/3)</f>
        <v>-0.44594778383989442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9">
        <f t="shared" si="13"/>
        <v>0.47017654988221658</v>
      </c>
      <c r="E30" s="9">
        <f t="shared" si="14"/>
        <v>0.26306412622960662</v>
      </c>
      <c r="F30" s="9">
        <f t="shared" si="15"/>
        <v>0.26675932388817686</v>
      </c>
      <c r="G30" s="9">
        <f t="shared" si="16"/>
        <v>1.0531407894286922</v>
      </c>
      <c r="H30" s="9">
        <f t="shared" si="17"/>
        <v>2.1268606446887004</v>
      </c>
      <c r="I30" s="9">
        <f t="shared" si="18"/>
        <v>3.8013544998803215</v>
      </c>
      <c r="J30" s="9">
        <f t="shared" si="19"/>
        <v>3.7486974604088856</v>
      </c>
      <c r="K30" s="11">
        <f t="shared" si="20"/>
        <v>0.48309178743961356</v>
      </c>
      <c r="L30" s="11">
        <f t="shared" si="21"/>
        <v>0.27322404371584696</v>
      </c>
      <c r="M30" s="11">
        <f t="shared" si="22"/>
        <v>0.2770083102493075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-0.27161095897262755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0.23180917702550216</v>
      </c>
      <c r="Q30" s="11">
        <f>2*'OddsRatio_working_3-way'!K30*'OddsRatio_working_3-way'!L30*'OddsRatio_working_3-way'!M30</f>
        <v>7.3125923351893427E-2</v>
      </c>
      <c r="R30" s="11">
        <f t="shared" si="23"/>
        <v>0</v>
      </c>
      <c r="S30" s="11">
        <f t="shared" si="24"/>
        <v>-0.8534603239218469</v>
      </c>
      <c r="T30" s="11">
        <f t="shared" si="25"/>
        <v>-0.26923038609521982</v>
      </c>
      <c r="U30" s="11">
        <f>'OddsRatio_working_3-way'!S30-'OddsRatio_working_3-way'!R30^2/3</f>
        <v>-0.8534603239218469</v>
      </c>
      <c r="V30" s="11">
        <f>'OddsRatio_working_3-way'!S30*'OddsRatio_working_3-way'!R30/3-2*'OddsRatio_working_3-way'!R30^3/27-'OddsRatio_working_3-way'!T30</f>
        <v>0.26923038609521982</v>
      </c>
      <c r="W30" s="11">
        <f>'OddsRatio_working_3-way'!V30^2+4*'OddsRatio_working_3-way'!U30^3/27</f>
        <v>-1.9612158733413876E-2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0.15173756912050076</v>
      </c>
      <c r="Y30" s="11">
        <f>IF('OddsRatio_working_3-way'!W30&gt;=0,IF('OddsRatio_working_3-way'!V30+SQRT('OddsRatio_working_3-way'!W30)&gt;0,0,PI()),ACOS('OddsRatio_working_3-way'!V30/(2*'OddsRatio_working_3-way'!X30)))</f>
        <v>0.4796468060050223</v>
      </c>
      <c r="Z30" s="11">
        <f>'OddsRatio_working_3-way'!X30^(1/3)*COS('OddsRatio_working_3-way'!Y30/3)</f>
        <v>0.52657039471434619</v>
      </c>
      <c r="AA30" s="11">
        <f>'OddsRatio_working_3-way'!X30^(1/3)*COS(('OddsRatio_working_3-way'!Y30+2*PI())/3)</f>
        <v>-0.33682291243076679</v>
      </c>
      <c r="AB30" s="11">
        <f>'OddsRatio_working_3-way'!X30^(1/3)*COS(('OddsRatio_working_3-way'!Y30+4*PI())/3)</f>
        <v>-0.18974748228357968</v>
      </c>
      <c r="AC30" s="11">
        <f>'OddsRatio_working_3-way'!X30^(1/3)*SIN('OddsRatio_working_3-way'!Y30/3)</f>
        <v>8.4914039186658657E-2</v>
      </c>
      <c r="AD30" s="11">
        <f>'OddsRatio_working_3-way'!X30^(1/3)*SIN(('OddsRatio_working_3-way'!Y30+2*PI())/3)</f>
        <v>0.41356631911009351</v>
      </c>
      <c r="AE30" s="11">
        <f>'OddsRatio_working_3-way'!X30^(1/3)*SIN(('OddsRatio_working_3-way'!Y30+4*PI())/3)</f>
        <v>-0.49848035829675202</v>
      </c>
      <c r="AF30" s="11">
        <f>-'OddsRatio_working_3-way'!U30/(3*'OddsRatio_working_3-way'!X30^(1/3))*COS(('OddsRatio_working_3-way'!Y30)/3)</f>
        <v>0.52657039471434608</v>
      </c>
      <c r="AG30" s="11">
        <f>-'OddsRatio_working_3-way'!U30/(3*'OddsRatio_working_3-way'!X30^(1/3))*COS(('OddsRatio_working_3-way'!Y30+2*PI())/3)</f>
        <v>-0.33682291243076673</v>
      </c>
      <c r="AH30" s="11">
        <f>-'OddsRatio_working_3-way'!U30/(3*'OddsRatio_working_3-way'!X30^(1/3))*COS(('OddsRatio_working_3-way'!Y30+4*PI())/3)</f>
        <v>-0.18974748228357963</v>
      </c>
      <c r="AI30" s="11">
        <f>'OddsRatio_working_3-way'!U30/(3*'OddsRatio_working_3-way'!X30^(1/3))*SIN(('OddsRatio_working_3-way'!Y30)/3)</f>
        <v>-8.491403918665863E-2</v>
      </c>
      <c r="AJ30" s="11">
        <f>'OddsRatio_working_3-way'!U30/(3*'OddsRatio_working_3-way'!X30^(1/3))*SIN(('OddsRatio_working_3-way'!Y30+2*PI())/3)</f>
        <v>-0.41356631911009339</v>
      </c>
      <c r="AK30" s="11">
        <f>'OddsRatio_working_3-way'!U30/(3*'OddsRatio_working_3-way'!X30^(1/3))*SIN(('OddsRatio_working_3-way'!Y30+4*PI())/3)</f>
        <v>0.49848035829675191</v>
      </c>
      <c r="AL30" s="11">
        <f>'OddsRatio_working_3-way'!Z30+'OddsRatio_working_3-way'!AF30</f>
        <v>1.0531407894286922</v>
      </c>
      <c r="AM30" s="11">
        <f>'OddsRatio_working_3-way'!AA30+'OddsRatio_working_3-way'!AG30</f>
        <v>-0.67364582486153357</v>
      </c>
      <c r="AN30" s="11">
        <f>'OddsRatio_working_3-way'!AB30+'OddsRatio_working_3-way'!AH30</f>
        <v>-0.37949496456715931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1.0531407894286922</v>
      </c>
      <c r="AS30" s="11">
        <f>IF(('OddsRatio_working_3-way'!X30=0),IF(Q30&gt;0,-Q30^(1/3),(-Q30)^(1/3)),'OddsRatio_working_3-way'!AM30-'OddsRatio_working_3-way'!R30/3)</f>
        <v>-0.67364582486153357</v>
      </c>
      <c r="AT30" s="11">
        <f>IF(('OddsRatio_working_3-way'!X30=0),IF(Q30&gt;0,-Q30^(1/3),(-Q30)^(1/3)),'OddsRatio_working_3-way'!AN30-'OddsRatio_working_3-way'!R30/3)</f>
        <v>-0.37949496456715931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9">
        <f t="shared" si="13"/>
        <v>0.38219586230089453</v>
      </c>
      <c r="E31" s="9">
        <f t="shared" si="14"/>
        <v>0.27044583935607536</v>
      </c>
      <c r="F31" s="9">
        <f t="shared" si="15"/>
        <v>0.34735829834303023</v>
      </c>
      <c r="G31" s="9">
        <f t="shared" si="16"/>
        <v>1.0496490348464276</v>
      </c>
      <c r="H31" s="9">
        <f t="shared" si="17"/>
        <v>2.6164595136634987</v>
      </c>
      <c r="I31" s="9">
        <f t="shared" si="18"/>
        <v>3.6975980195553184</v>
      </c>
      <c r="J31" s="9">
        <f t="shared" si="19"/>
        <v>2.8788717723751054</v>
      </c>
      <c r="K31" s="11">
        <f t="shared" si="20"/>
        <v>0.39370078740157477</v>
      </c>
      <c r="L31" s="11">
        <f t="shared" si="21"/>
        <v>0.28011204481792717</v>
      </c>
      <c r="M31" s="11">
        <f t="shared" si="22"/>
        <v>0.35842293906810035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-0.28002753608993058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0.23320930550980304</v>
      </c>
      <c r="Q31" s="11">
        <f>2*'OddsRatio_working_3-way'!K31*'OddsRatio_working_3-way'!L31*'OddsRatio_working_3-way'!M31</f>
        <v>7.9054001867729845E-2</v>
      </c>
      <c r="R31" s="11">
        <f t="shared" si="23"/>
        <v>0</v>
      </c>
      <c r="S31" s="11">
        <f t="shared" si="24"/>
        <v>-0.83280847578828132</v>
      </c>
      <c r="T31" s="11">
        <f t="shared" si="25"/>
        <v>-0.28230795789433266</v>
      </c>
      <c r="U31" s="11">
        <f>'OddsRatio_working_3-way'!S31-'OddsRatio_working_3-way'!R31^2/3</f>
        <v>-0.83280847578828132</v>
      </c>
      <c r="V31" s="11">
        <f>'OddsRatio_working_3-way'!S31*'OddsRatio_working_3-way'!R31/3-2*'OddsRatio_working_3-way'!R31^3/27-'OddsRatio_working_3-way'!T31</f>
        <v>0.28230795789433266</v>
      </c>
      <c r="W31" s="11">
        <f>'OddsRatio_working_3-way'!V31^2+4*'OddsRatio_working_3-way'!U31^3/27</f>
        <v>-5.874207876771162E-3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0.14626345319938905</v>
      </c>
      <c r="Y31" s="11">
        <f>IF('OddsRatio_working_3-way'!W31&gt;=0,IF('OddsRatio_working_3-way'!V31+SQRT('OddsRatio_working_3-way'!W31)&gt;0,0,PI()),ACOS('OddsRatio_working_3-way'!V31/(2*'OddsRatio_working_3-way'!X31)))</f>
        <v>0.26509873198454459</v>
      </c>
      <c r="Z31" s="11">
        <f>'OddsRatio_working_3-way'!X31^(1/3)*COS('OddsRatio_working_3-way'!Y31/3)</f>
        <v>0.5248245174232139</v>
      </c>
      <c r="AA31" s="11">
        <f>'OddsRatio_working_3-way'!X31^(1/3)*COS(('OddsRatio_working_3-way'!Y31+2*PI())/3)</f>
        <v>-0.30268058845954121</v>
      </c>
      <c r="AB31" s="11">
        <f>'OddsRatio_working_3-way'!X31^(1/3)*COS(('OddsRatio_working_3-way'!Y31+4*PI())/3)</f>
        <v>-0.22214392896367274</v>
      </c>
      <c r="AC31" s="11">
        <f>'OddsRatio_working_3-way'!X31^(1/3)*SIN('OddsRatio_working_3-way'!Y31/3)</f>
        <v>4.6497862039573158E-2</v>
      </c>
      <c r="AD31" s="11">
        <f>'OddsRatio_working_3-way'!X31^(1/3)*SIN(('OddsRatio_working_3-way'!Y31+2*PI())/3)</f>
        <v>0.43126243359762551</v>
      </c>
      <c r="AE31" s="11">
        <f>'OddsRatio_working_3-way'!X31^(1/3)*SIN(('OddsRatio_working_3-way'!Y31+4*PI())/3)</f>
        <v>-0.47776029563719835</v>
      </c>
      <c r="AF31" s="11">
        <f>-'OddsRatio_working_3-way'!U31/(3*'OddsRatio_working_3-way'!X31^(1/3))*COS(('OddsRatio_working_3-way'!Y31)/3)</f>
        <v>0.52482451742321379</v>
      </c>
      <c r="AG31" s="11">
        <f>-'OddsRatio_working_3-way'!U31/(3*'OddsRatio_working_3-way'!X31^(1/3))*COS(('OddsRatio_working_3-way'!Y31+2*PI())/3)</f>
        <v>-0.30268058845954116</v>
      </c>
      <c r="AH31" s="11">
        <f>-'OddsRatio_working_3-way'!U31/(3*'OddsRatio_working_3-way'!X31^(1/3))*COS(('OddsRatio_working_3-way'!Y31+4*PI())/3)</f>
        <v>-0.22214392896367269</v>
      </c>
      <c r="AI31" s="11">
        <f>'OddsRatio_working_3-way'!U31/(3*'OddsRatio_working_3-way'!X31^(1/3))*SIN(('OddsRatio_working_3-way'!Y31)/3)</f>
        <v>-4.6497862039573151E-2</v>
      </c>
      <c r="AJ31" s="11">
        <f>'OddsRatio_working_3-way'!U31/(3*'OddsRatio_working_3-way'!X31^(1/3))*SIN(('OddsRatio_working_3-way'!Y31+2*PI())/3)</f>
        <v>-0.43126243359762539</v>
      </c>
      <c r="AK31" s="11">
        <f>'OddsRatio_working_3-way'!U31/(3*'OddsRatio_working_3-way'!X31^(1/3))*SIN(('OddsRatio_working_3-way'!Y31+4*PI())/3)</f>
        <v>0.4777602956371983</v>
      </c>
      <c r="AL31" s="11">
        <f>'OddsRatio_working_3-way'!Z31+'OddsRatio_working_3-way'!AF31</f>
        <v>1.0496490348464276</v>
      </c>
      <c r="AM31" s="11">
        <f>'OddsRatio_working_3-way'!AA31+'OddsRatio_working_3-way'!AG31</f>
        <v>-0.60536117691908231</v>
      </c>
      <c r="AN31" s="11">
        <f>'OddsRatio_working_3-way'!AB31+'OddsRatio_working_3-way'!AH31</f>
        <v>-0.44428785792734543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1.0496490348464276</v>
      </c>
      <c r="AS31" s="11">
        <f>IF(('OddsRatio_working_3-way'!X31=0),IF(Q31&gt;0,-Q31^(1/3),(-Q31)^(1/3)),'OddsRatio_working_3-way'!AM31-'OddsRatio_working_3-way'!R31/3)</f>
        <v>-0.60536117691908231</v>
      </c>
      <c r="AT31" s="11">
        <f>IF(('OddsRatio_working_3-way'!X31=0),IF(Q31&gt;0,-Q31^(1/3),(-Q31)^(1/3)),'OddsRatio_working_3-way'!AN31-'OddsRatio_working_3-way'!R31/3)</f>
        <v>-0.44428785792734543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9">
        <f t="shared" si="13"/>
        <v>0.46097218724260691</v>
      </c>
      <c r="E32" s="9">
        <f t="shared" si="14"/>
        <v>0.28414168966435993</v>
      </c>
      <c r="F32" s="9">
        <f t="shared" si="15"/>
        <v>0.2548861230930331</v>
      </c>
      <c r="G32" s="9">
        <f t="shared" si="16"/>
        <v>1.0630257049911891</v>
      </c>
      <c r="H32" s="9">
        <f t="shared" si="17"/>
        <v>2.1693282754903085</v>
      </c>
      <c r="I32" s="9">
        <f t="shared" si="18"/>
        <v>3.5193709208291182</v>
      </c>
      <c r="J32" s="9">
        <f t="shared" si="19"/>
        <v>3.9233206887257701</v>
      </c>
      <c r="K32" s="11">
        <f t="shared" si="20"/>
        <v>0.47619047619047616</v>
      </c>
      <c r="L32" s="11">
        <f t="shared" si="21"/>
        <v>0.29673590504451036</v>
      </c>
      <c r="M32" s="11">
        <f t="shared" si="22"/>
        <v>0.26666666666666666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-0.27014271584004534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0.2343742640478545</v>
      </c>
      <c r="Q32" s="11">
        <f>2*'OddsRatio_working_3-way'!K32*'OddsRatio_working_3-way'!L32*'OddsRatio_working_3-way'!M32</f>
        <v>7.5361499693843897E-2</v>
      </c>
      <c r="R32" s="11">
        <f t="shared" si="23"/>
        <v>0</v>
      </c>
      <c r="S32" s="11">
        <f t="shared" si="24"/>
        <v>-0.86759423928583823</v>
      </c>
      <c r="T32" s="11">
        <f t="shared" si="25"/>
        <v>-0.27896920877358145</v>
      </c>
      <c r="U32" s="11">
        <f>'OddsRatio_working_3-way'!S32-'OddsRatio_working_3-way'!R32^2/3</f>
        <v>-0.86759423928583823</v>
      </c>
      <c r="V32" s="11">
        <f>'OddsRatio_working_3-way'!S32*'OddsRatio_working_3-way'!R32/3-2*'OddsRatio_working_3-way'!R32^3/27-'OddsRatio_working_3-way'!T32</f>
        <v>0.27896920877358145</v>
      </c>
      <c r="W32" s="11">
        <f>'OddsRatio_working_3-way'!V32^2+4*'OddsRatio_working_3-way'!U32^3/27</f>
        <v>-1.8925118493932386E-2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0.15552245652773947</v>
      </c>
      <c r="Y32" s="11">
        <f>IF('OddsRatio_working_3-way'!W32&gt;=0,IF('OddsRatio_working_3-way'!V32+SQRT('OddsRatio_working_3-way'!W32)&gt;0,0,PI()),ACOS('OddsRatio_working_3-way'!V32/(2*'OddsRatio_working_3-way'!X32)))</f>
        <v>0.45813798977819498</v>
      </c>
      <c r="Z32" s="11">
        <f>'OddsRatio_working_3-way'!X32^(1/3)*COS('OddsRatio_working_3-way'!Y32/3)</f>
        <v>0.53151285249559443</v>
      </c>
      <c r="AA32" s="11">
        <f>'OddsRatio_working_3-way'!X32^(1/3)*COS(('OddsRatio_working_3-way'!Y32+2*PI())/3)</f>
        <v>-0.33660221331701484</v>
      </c>
      <c r="AB32" s="11">
        <f>'OddsRatio_working_3-way'!X32^(1/3)*COS(('OddsRatio_working_3-way'!Y32+4*PI())/3)</f>
        <v>-0.19491063917857965</v>
      </c>
      <c r="AC32" s="11">
        <f>'OddsRatio_working_3-way'!X32^(1/3)*SIN('OddsRatio_working_3-way'!Y32/3)</f>
        <v>8.1805668470727358E-2</v>
      </c>
      <c r="AD32" s="11">
        <f>'OddsRatio_working_3-way'!X32^(1/3)*SIN(('OddsRatio_working_3-way'!Y32+2*PI())/3)</f>
        <v>0.41940079846375222</v>
      </c>
      <c r="AE32" s="11">
        <f>'OddsRatio_working_3-way'!X32^(1/3)*SIN(('OddsRatio_working_3-way'!Y32+4*PI())/3)</f>
        <v>-0.50120646693447957</v>
      </c>
      <c r="AF32" s="11">
        <f>-'OddsRatio_working_3-way'!U32/(3*'OddsRatio_working_3-way'!X32^(1/3))*COS(('OddsRatio_working_3-way'!Y32)/3)</f>
        <v>0.53151285249559455</v>
      </c>
      <c r="AG32" s="11">
        <f>-'OddsRatio_working_3-way'!U32/(3*'OddsRatio_working_3-way'!X32^(1/3))*COS(('OddsRatio_working_3-way'!Y32+2*PI())/3)</f>
        <v>-0.33660221331701495</v>
      </c>
      <c r="AH32" s="11">
        <f>-'OddsRatio_working_3-way'!U32/(3*'OddsRatio_working_3-way'!X32^(1/3))*COS(('OddsRatio_working_3-way'!Y32+4*PI())/3)</f>
        <v>-0.1949106391785797</v>
      </c>
      <c r="AI32" s="11">
        <f>'OddsRatio_working_3-way'!U32/(3*'OddsRatio_working_3-way'!X32^(1/3))*SIN(('OddsRatio_working_3-way'!Y32)/3)</f>
        <v>-8.1805668470727372E-2</v>
      </c>
      <c r="AJ32" s="11">
        <f>'OddsRatio_working_3-way'!U32/(3*'OddsRatio_working_3-way'!X32^(1/3))*SIN(('OddsRatio_working_3-way'!Y32+2*PI())/3)</f>
        <v>-0.41940079846375228</v>
      </c>
      <c r="AK32" s="11">
        <f>'OddsRatio_working_3-way'!U32/(3*'OddsRatio_working_3-way'!X32^(1/3))*SIN(('OddsRatio_working_3-way'!Y32+4*PI())/3)</f>
        <v>0.50120646693447968</v>
      </c>
      <c r="AL32" s="11">
        <f>'OddsRatio_working_3-way'!Z32+'OddsRatio_working_3-way'!AF32</f>
        <v>1.0630257049911891</v>
      </c>
      <c r="AM32" s="11">
        <f>'OddsRatio_working_3-way'!AA32+'OddsRatio_working_3-way'!AG32</f>
        <v>-0.6732044266340298</v>
      </c>
      <c r="AN32" s="11">
        <f>'OddsRatio_working_3-way'!AB32+'OddsRatio_working_3-way'!AH32</f>
        <v>-0.38982127835715935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1.0630257049911891</v>
      </c>
      <c r="AS32" s="11">
        <f>IF(('OddsRatio_working_3-way'!X32=0),IF(Q32&gt;0,-Q32^(1/3),(-Q32)^(1/3)),'OddsRatio_working_3-way'!AM32-'OddsRatio_working_3-way'!R32/3)</f>
        <v>-0.6732044266340298</v>
      </c>
      <c r="AT32" s="11">
        <f>IF(('OddsRatio_working_3-way'!X32=0),IF(Q32&gt;0,-Q32^(1/3),(-Q32)^(1/3)),'OddsRatio_working_3-way'!AN32-'OddsRatio_working_3-way'!R32/3)</f>
        <v>-0.38982127835715935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9">
        <f t="shared" si="13"/>
        <v>0.41892844677888447</v>
      </c>
      <c r="E33" s="9">
        <f t="shared" si="14"/>
        <v>0.30035583244944047</v>
      </c>
      <c r="F33" s="9">
        <f t="shared" si="15"/>
        <v>0.28071572077167511</v>
      </c>
      <c r="G33" s="9">
        <f t="shared" si="16"/>
        <v>1.0588110560925372</v>
      </c>
      <c r="H33" s="9">
        <f t="shared" si="17"/>
        <v>2.3870424834812236</v>
      </c>
      <c r="I33" s="9">
        <f t="shared" si="18"/>
        <v>3.3293843234035818</v>
      </c>
      <c r="J33" s="9">
        <f t="shared" si="19"/>
        <v>3.5623227557439399</v>
      </c>
      <c r="K33" s="11">
        <f t="shared" si="20"/>
        <v>0.4329004329004329</v>
      </c>
      <c r="L33" s="11">
        <f t="shared" si="21"/>
        <v>0.3125</v>
      </c>
      <c r="M33" s="11">
        <f t="shared" si="22"/>
        <v>0.29239766081871343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-0.27588067390698967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0.23456684640895162</v>
      </c>
      <c r="Q33" s="11">
        <f>2*'OddsRatio_working_3-way'!K33*'OddsRatio_working_3-way'!L33*'OddsRatio_working_3-way'!M33</f>
        <v>7.9111921217184369E-2</v>
      </c>
      <c r="R33" s="11">
        <f t="shared" si="23"/>
        <v>0</v>
      </c>
      <c r="S33" s="11">
        <f t="shared" si="24"/>
        <v>-0.85024747506609843</v>
      </c>
      <c r="T33" s="11">
        <f t="shared" si="25"/>
        <v>-0.28676137438991517</v>
      </c>
      <c r="U33" s="11">
        <f>'OddsRatio_working_3-way'!S33-'OddsRatio_working_3-way'!R33^2/3</f>
        <v>-0.85024747506609843</v>
      </c>
      <c r="V33" s="11">
        <f>'OddsRatio_working_3-way'!S33*'OddsRatio_working_3-way'!R33/3-2*'OddsRatio_working_3-way'!R33^3/27-'OddsRatio_working_3-way'!T33</f>
        <v>0.28676137438991517</v>
      </c>
      <c r="W33" s="11">
        <f>'OddsRatio_working_3-way'!V33^2+4*'OddsRatio_working_3-way'!U33^3/27</f>
        <v>-8.8288857717685187E-3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0.15088155256173766</v>
      </c>
      <c r="Y33" s="11">
        <f>IF('OddsRatio_working_3-way'!W33&gt;=0,IF('OddsRatio_working_3-way'!V33+SQRT('OddsRatio_working_3-way'!W33)&gt;0,0,PI()),ACOS('OddsRatio_working_3-way'!V33/(2*'OddsRatio_working_3-way'!X33)))</f>
        <v>0.31664193632468685</v>
      </c>
      <c r="Z33" s="11">
        <f>'OddsRatio_working_3-way'!X33^(1/3)*COS('OddsRatio_working_3-way'!Y33/3)</f>
        <v>0.52940552804626861</v>
      </c>
      <c r="AA33" s="11">
        <f>'OddsRatio_working_3-way'!X33^(1/3)*COS(('OddsRatio_working_3-way'!Y33+2*PI())/3)</f>
        <v>-0.31327445250586289</v>
      </c>
      <c r="AB33" s="11">
        <f>'OddsRatio_working_3-way'!X33^(1/3)*COS(('OddsRatio_working_3-way'!Y33+4*PI())/3)</f>
        <v>-0.21613107554040606</v>
      </c>
      <c r="AC33" s="11">
        <f>'OddsRatio_working_3-way'!X33^(1/3)*SIN('OddsRatio_working_3-way'!Y33/3)</f>
        <v>5.6085754840996045E-2</v>
      </c>
      <c r="AD33" s="11">
        <f>'OddsRatio_working_3-way'!X33^(1/3)*SIN(('OddsRatio_working_3-way'!Y33+2*PI())/3)</f>
        <v>0.43043575877148577</v>
      </c>
      <c r="AE33" s="11">
        <f>'OddsRatio_working_3-way'!X33^(1/3)*SIN(('OddsRatio_working_3-way'!Y33+4*PI())/3)</f>
        <v>-0.48652151361248158</v>
      </c>
      <c r="AF33" s="11">
        <f>-'OddsRatio_working_3-way'!U33/(3*'OddsRatio_working_3-way'!X33^(1/3))*COS(('OddsRatio_working_3-way'!Y33)/3)</f>
        <v>0.52940552804626861</v>
      </c>
      <c r="AG33" s="11">
        <f>-'OddsRatio_working_3-way'!U33/(3*'OddsRatio_working_3-way'!X33^(1/3))*COS(('OddsRatio_working_3-way'!Y33+2*PI())/3)</f>
        <v>-0.31327445250586289</v>
      </c>
      <c r="AH33" s="11">
        <f>-'OddsRatio_working_3-way'!U33/(3*'OddsRatio_working_3-way'!X33^(1/3))*COS(('OddsRatio_working_3-way'!Y33+4*PI())/3)</f>
        <v>-0.21613107554040606</v>
      </c>
      <c r="AI33" s="11">
        <f>'OddsRatio_working_3-way'!U33/(3*'OddsRatio_working_3-way'!X33^(1/3))*SIN(('OddsRatio_working_3-way'!Y33)/3)</f>
        <v>-5.6085754840996045E-2</v>
      </c>
      <c r="AJ33" s="11">
        <f>'OddsRatio_working_3-way'!U33/(3*'OddsRatio_working_3-way'!X33^(1/3))*SIN(('OddsRatio_working_3-way'!Y33+2*PI())/3)</f>
        <v>-0.43043575877148577</v>
      </c>
      <c r="AK33" s="11">
        <f>'OddsRatio_working_3-way'!U33/(3*'OddsRatio_working_3-way'!X33^(1/3))*SIN(('OddsRatio_working_3-way'!Y33+4*PI())/3)</f>
        <v>0.48652151361248158</v>
      </c>
      <c r="AL33" s="11">
        <f>'OddsRatio_working_3-way'!Z33+'OddsRatio_working_3-way'!AF33</f>
        <v>1.0588110560925372</v>
      </c>
      <c r="AM33" s="11">
        <f>'OddsRatio_working_3-way'!AA33+'OddsRatio_working_3-way'!AG33</f>
        <v>-0.62654890501172578</v>
      </c>
      <c r="AN33" s="11">
        <f>'OddsRatio_working_3-way'!AB33+'OddsRatio_working_3-way'!AH33</f>
        <v>-0.43226215108081212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1.0588110560925372</v>
      </c>
      <c r="AS33" s="11">
        <f>IF(('OddsRatio_working_3-way'!X33=0),IF(Q33&gt;0,-Q33^(1/3),(-Q33)^(1/3)),'OddsRatio_working_3-way'!AM33-'OddsRatio_working_3-way'!R33/3)</f>
        <v>-0.62654890501172578</v>
      </c>
      <c r="AT33" s="11">
        <f>IF(('OddsRatio_working_3-way'!X33=0),IF(Q33&gt;0,-Q33^(1/3),(-Q33)^(1/3)),'OddsRatio_working_3-way'!AN33-'OddsRatio_working_3-way'!R33/3)</f>
        <v>-0.43226215108081212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9">
        <f t="shared" si="13"/>
        <v>0.51518695761254463</v>
      </c>
      <c r="E34" s="9">
        <f t="shared" si="14"/>
        <v>0.26083628366137562</v>
      </c>
      <c r="F34" s="9">
        <f t="shared" si="15"/>
        <v>0.22397675872607956</v>
      </c>
      <c r="G34" s="9">
        <f t="shared" si="16"/>
        <v>1.0693669621548505</v>
      </c>
      <c r="H34" s="9">
        <f t="shared" si="17"/>
        <v>1.9410429266962683</v>
      </c>
      <c r="I34" s="9">
        <f t="shared" si="18"/>
        <v>3.8338224497103544</v>
      </c>
      <c r="J34" s="9">
        <f t="shared" si="19"/>
        <v>4.4647489573817163</v>
      </c>
      <c r="K34" s="11">
        <f t="shared" si="20"/>
        <v>0.53191489361702127</v>
      </c>
      <c r="L34" s="11">
        <f t="shared" si="21"/>
        <v>0.27397260273972601</v>
      </c>
      <c r="M34" s="11">
        <f t="shared" si="22"/>
        <v>0.23584905660377356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-0.25969105217137844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0.23268698822610714</v>
      </c>
      <c r="Q34" s="11">
        <f>2*'OddsRatio_working_3-way'!K34*'OddsRatio_working_3-way'!L34*'OddsRatio_working_3-way'!M34</f>
        <v>6.8740616905792348E-2</v>
      </c>
      <c r="R34" s="11">
        <f t="shared" si="23"/>
        <v>0</v>
      </c>
      <c r="S34" s="11">
        <f t="shared" si="24"/>
        <v>-0.89601465387628965</v>
      </c>
      <c r="T34" s="11">
        <f t="shared" si="25"/>
        <v>-0.26470152256315793</v>
      </c>
      <c r="U34" s="11">
        <f>'OddsRatio_working_3-way'!S34-'OddsRatio_working_3-way'!R34^2/3</f>
        <v>-0.89601465387628965</v>
      </c>
      <c r="V34" s="11">
        <f>'OddsRatio_working_3-way'!S34*'OddsRatio_working_3-way'!R34/3-2*'OddsRatio_working_3-way'!R34^3/27-'OddsRatio_working_3-way'!T34</f>
        <v>0.26470152256315793</v>
      </c>
      <c r="W34" s="11">
        <f>'OddsRatio_working_3-way'!V34^2+4*'OddsRatio_working_3-way'!U34^3/27</f>
        <v>-3.6504723164043157E-2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0.16322654441856047</v>
      </c>
      <c r="Y34" s="11">
        <f>IF('OddsRatio_working_3-way'!W34&gt;=0,IF('OddsRatio_working_3-way'!V34+SQRT('OddsRatio_working_3-way'!W34)&gt;0,0,PI()),ACOS('OddsRatio_working_3-way'!V34/(2*'OddsRatio_working_3-way'!X34)))</f>
        <v>0.6252088248046247</v>
      </c>
      <c r="Z34" s="11">
        <f>'OddsRatio_working_3-way'!X34^(1/3)*COS('OddsRatio_working_3-way'!Y34/3)</f>
        <v>0.53468348107742536</v>
      </c>
      <c r="AA34" s="11">
        <f>'OddsRatio_working_3-way'!X34^(1/3)*COS(('OddsRatio_working_3-way'!Y34+2*PI())/3)</f>
        <v>-0.365264387389517</v>
      </c>
      <c r="AB34" s="11">
        <f>'OddsRatio_working_3-way'!X34^(1/3)*COS(('OddsRatio_working_3-way'!Y34+4*PI())/3)</f>
        <v>-0.16941909368790825</v>
      </c>
      <c r="AC34" s="11">
        <f>'OddsRatio_working_3-way'!X34^(1/3)*SIN('OddsRatio_working_3-way'!Y34/3)</f>
        <v>0.11307133303814515</v>
      </c>
      <c r="AD34" s="11">
        <f>'OddsRatio_working_3-way'!X34^(1/3)*SIN(('OddsRatio_working_3-way'!Y34+2*PI())/3)</f>
        <v>0.40651381107787404</v>
      </c>
      <c r="AE34" s="11">
        <f>'OddsRatio_working_3-way'!X34^(1/3)*SIN(('OddsRatio_working_3-way'!Y34+4*PI())/3)</f>
        <v>-0.51958514411601908</v>
      </c>
      <c r="AF34" s="11">
        <f>-'OddsRatio_working_3-way'!U34/(3*'OddsRatio_working_3-way'!X34^(1/3))*COS(('OddsRatio_working_3-way'!Y34)/3)</f>
        <v>0.53468348107742525</v>
      </c>
      <c r="AG34" s="11">
        <f>-'OddsRatio_working_3-way'!U34/(3*'OddsRatio_working_3-way'!X34^(1/3))*COS(('OddsRatio_working_3-way'!Y34+2*PI())/3)</f>
        <v>-0.36526438738951689</v>
      </c>
      <c r="AH34" s="11">
        <f>-'OddsRatio_working_3-way'!U34/(3*'OddsRatio_working_3-way'!X34^(1/3))*COS(('OddsRatio_working_3-way'!Y34+4*PI())/3)</f>
        <v>-0.16941909368790822</v>
      </c>
      <c r="AI34" s="11">
        <f>'OddsRatio_working_3-way'!U34/(3*'OddsRatio_working_3-way'!X34^(1/3))*SIN(('OddsRatio_working_3-way'!Y34)/3)</f>
        <v>-0.11307133303814512</v>
      </c>
      <c r="AJ34" s="11">
        <f>'OddsRatio_working_3-way'!U34/(3*'OddsRatio_working_3-way'!X34^(1/3))*SIN(('OddsRatio_working_3-way'!Y34+2*PI())/3)</f>
        <v>-0.40651381107787393</v>
      </c>
      <c r="AK34" s="11">
        <f>'OddsRatio_working_3-way'!U34/(3*'OddsRatio_working_3-way'!X34^(1/3))*SIN(('OddsRatio_working_3-way'!Y34+4*PI())/3)</f>
        <v>0.51958514411601897</v>
      </c>
      <c r="AL34" s="11">
        <f>'OddsRatio_working_3-way'!Z34+'OddsRatio_working_3-way'!AF34</f>
        <v>1.0693669621548505</v>
      </c>
      <c r="AM34" s="11">
        <f>'OddsRatio_working_3-way'!AA34+'OddsRatio_working_3-way'!AG34</f>
        <v>-0.73052877477903388</v>
      </c>
      <c r="AN34" s="11">
        <f>'OddsRatio_working_3-way'!AB34+'OddsRatio_working_3-way'!AH34</f>
        <v>-0.3388381873758165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1.0693669621548505</v>
      </c>
      <c r="AS34" s="11">
        <f>IF(('OddsRatio_working_3-way'!X34=0),IF(Q34&gt;0,-Q34^(1/3),(-Q34)^(1/3)),'OddsRatio_working_3-way'!AM34-'OddsRatio_working_3-way'!R34/3)</f>
        <v>-0.73052877477903388</v>
      </c>
      <c r="AT34" s="11">
        <f>IF(('OddsRatio_working_3-way'!X34=0),IF(Q34&gt;0,-Q34^(1/3),(-Q34)^(1/3)),'OddsRatio_working_3-way'!AN34-'OddsRatio_working_3-way'!R34/3)</f>
        <v>-0.3388381873758165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9">
        <f t="shared" si="13"/>
        <v>0.2337514861534388</v>
      </c>
      <c r="E35" s="9">
        <f t="shared" si="14"/>
        <v>0.29506484096848185</v>
      </c>
      <c r="F35" s="9">
        <f t="shared" si="15"/>
        <v>0.47118367287807944</v>
      </c>
      <c r="G35" s="9">
        <f t="shared" si="16"/>
        <v>1.111202598988124</v>
      </c>
      <c r="H35" s="9">
        <f t="shared" si="17"/>
        <v>4.2780476670149659</v>
      </c>
      <c r="I35" s="9">
        <f t="shared" si="18"/>
        <v>3.3890855878244666</v>
      </c>
      <c r="J35" s="9">
        <f t="shared" si="19"/>
        <v>2.1223146249780047</v>
      </c>
      <c r="K35" s="11">
        <f t="shared" si="20"/>
        <v>0.25316455696202528</v>
      </c>
      <c r="L35" s="11">
        <f t="shared" si="21"/>
        <v>0.31746031746031744</v>
      </c>
      <c r="M35" s="11">
        <f t="shared" si="22"/>
        <v>0.49751243781094534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-0.25614043505598383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0.24430789592323693</v>
      </c>
      <c r="Q35" s="11">
        <f>2*'OddsRatio_working_3-way'!K35*'OddsRatio_working_3-way'!L35*'OddsRatio_working_3-way'!M35</f>
        <v>7.9969851366035002E-2</v>
      </c>
      <c r="R35" s="11">
        <f t="shared" si="23"/>
        <v>0</v>
      </c>
      <c r="S35" s="11">
        <f t="shared" si="24"/>
        <v>-0.95380448569098164</v>
      </c>
      <c r="T35" s="11">
        <f t="shared" si="25"/>
        <v>-0.31221096094631151</v>
      </c>
      <c r="U35" s="11">
        <f>'OddsRatio_working_3-way'!S35-'OddsRatio_working_3-way'!R35^2/3</f>
        <v>-0.95380448569098164</v>
      </c>
      <c r="V35" s="11">
        <f>'OddsRatio_working_3-way'!S35*'OddsRatio_working_3-way'!R35/3-2*'OddsRatio_working_3-way'!R35^3/27-'OddsRatio_working_3-way'!T35</f>
        <v>0.31221096094631151</v>
      </c>
      <c r="W35" s="11">
        <f>'OddsRatio_working_3-way'!V35^2+4*'OddsRatio_working_3-way'!U35^3/27</f>
        <v>-3.1074975315691145E-2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0.17926981023774638</v>
      </c>
      <c r="Y35" s="11">
        <f>IF('OddsRatio_working_3-way'!W35&gt;=0,IF('OddsRatio_working_3-way'!V35+SQRT('OddsRatio_working_3-way'!W35)&gt;0,0,PI()),ACOS('OddsRatio_working_3-way'!V35/(2*'OddsRatio_working_3-way'!X35)))</f>
        <v>0.51399942489695638</v>
      </c>
      <c r="Z35" s="11">
        <f>'OddsRatio_working_3-way'!X35^(1/3)*COS('OddsRatio_working_3-way'!Y35/3)</f>
        <v>0.55560129949406201</v>
      </c>
      <c r="AA35" s="11">
        <f>'OddsRatio_working_3-way'!X35^(1/3)*COS(('OddsRatio_working_3-way'!Y35+2*PI())/3)</f>
        <v>-0.3610563908291185</v>
      </c>
      <c r="AB35" s="11">
        <f>'OddsRatio_working_3-way'!X35^(1/3)*COS(('OddsRatio_working_3-way'!Y35+4*PI())/3)</f>
        <v>-0.19454490866494364</v>
      </c>
      <c r="AC35" s="11">
        <f>'OddsRatio_working_3-way'!X35^(1/3)*SIN('OddsRatio_working_3-way'!Y35/3)</f>
        <v>9.6135449050650065E-2</v>
      </c>
      <c r="AD35" s="11">
        <f>'OddsRatio_working_3-way'!X35^(1/3)*SIN(('OddsRatio_working_3-way'!Y35+2*PI())/3)</f>
        <v>0.43309711521217886</v>
      </c>
      <c r="AE35" s="11">
        <f>'OddsRatio_working_3-way'!X35^(1/3)*SIN(('OddsRatio_working_3-way'!Y35+4*PI())/3)</f>
        <v>-0.52923256426282883</v>
      </c>
      <c r="AF35" s="11">
        <f>-'OddsRatio_working_3-way'!U35/(3*'OddsRatio_working_3-way'!X35^(1/3))*COS(('OddsRatio_working_3-way'!Y35)/3)</f>
        <v>0.55560129949406201</v>
      </c>
      <c r="AG35" s="11">
        <f>-'OddsRatio_working_3-way'!U35/(3*'OddsRatio_working_3-way'!X35^(1/3))*COS(('OddsRatio_working_3-way'!Y35+2*PI())/3)</f>
        <v>-0.3610563908291185</v>
      </c>
      <c r="AH35" s="11">
        <f>-'OddsRatio_working_3-way'!U35/(3*'OddsRatio_working_3-way'!X35^(1/3))*COS(('OddsRatio_working_3-way'!Y35+4*PI())/3)</f>
        <v>-0.19454490866494364</v>
      </c>
      <c r="AI35" s="11">
        <f>'OddsRatio_working_3-way'!U35/(3*'OddsRatio_working_3-way'!X35^(1/3))*SIN(('OddsRatio_working_3-way'!Y35)/3)</f>
        <v>-9.6135449050650065E-2</v>
      </c>
      <c r="AJ35" s="11">
        <f>'OddsRatio_working_3-way'!U35/(3*'OddsRatio_working_3-way'!X35^(1/3))*SIN(('OddsRatio_working_3-way'!Y35+2*PI())/3)</f>
        <v>-0.43309711521217886</v>
      </c>
      <c r="AK35" s="11">
        <f>'OddsRatio_working_3-way'!U35/(3*'OddsRatio_working_3-way'!X35^(1/3))*SIN(('OddsRatio_working_3-way'!Y35+4*PI())/3)</f>
        <v>0.52923256426282883</v>
      </c>
      <c r="AL35" s="11">
        <f>'OddsRatio_working_3-way'!Z35+'OddsRatio_working_3-way'!AF35</f>
        <v>1.111202598988124</v>
      </c>
      <c r="AM35" s="11">
        <f>'OddsRatio_working_3-way'!AA35+'OddsRatio_working_3-way'!AG35</f>
        <v>-0.722112781658237</v>
      </c>
      <c r="AN35" s="11">
        <f>'OddsRatio_working_3-way'!AB35+'OddsRatio_working_3-way'!AH35</f>
        <v>-0.38908981732988729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1.111202598988124</v>
      </c>
      <c r="AS35" s="11">
        <f>IF(('OddsRatio_working_3-way'!X35=0),IF(Q35&gt;0,-Q35^(1/3),(-Q35)^(1/3)),'OddsRatio_working_3-way'!AM35-'OddsRatio_working_3-way'!R35/3)</f>
        <v>-0.722112781658237</v>
      </c>
      <c r="AT35" s="11">
        <f>IF(('OddsRatio_working_3-way'!X35=0),IF(Q35&gt;0,-Q35^(1/3),(-Q35)^(1/3)),'OddsRatio_working_3-way'!AN35-'OddsRatio_working_3-way'!R35/3)</f>
        <v>-0.38908981732988729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9">
        <f t="shared" si="13"/>
        <v>0.57191676810293768</v>
      </c>
      <c r="E36" s="9">
        <f t="shared" si="14"/>
        <v>0.26868426102897597</v>
      </c>
      <c r="F36" s="9">
        <f t="shared" si="15"/>
        <v>0.15939897086808649</v>
      </c>
      <c r="G36" s="9">
        <f t="shared" si="16"/>
        <v>1.1341002635247961</v>
      </c>
      <c r="H36" s="9">
        <f t="shared" si="17"/>
        <v>1.7485061739263654</v>
      </c>
      <c r="I36" s="9">
        <f t="shared" si="18"/>
        <v>3.7218406324595099</v>
      </c>
      <c r="J36" s="9">
        <f t="shared" si="19"/>
        <v>6.2735662253903017</v>
      </c>
      <c r="K36" s="11">
        <f t="shared" si="20"/>
        <v>0.60240963855421692</v>
      </c>
      <c r="L36" s="11">
        <f t="shared" si="21"/>
        <v>0.29411764705882354</v>
      </c>
      <c r="M36" s="11">
        <f t="shared" si="22"/>
        <v>0.17699115044247787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-0.23097909597787303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0.24177919381848059</v>
      </c>
      <c r="Q36" s="11">
        <f>2*'OddsRatio_working_3-way'!K36*'OddsRatio_working_3-way'!L36*'OddsRatio_working_3-way'!M36</f>
        <v>6.2718338214910657E-2</v>
      </c>
      <c r="R36" s="11">
        <f t="shared" si="23"/>
        <v>0</v>
      </c>
      <c r="S36" s="11">
        <f t="shared" si="24"/>
        <v>-1.0467579015966111</v>
      </c>
      <c r="T36" s="11">
        <f t="shared" si="25"/>
        <v>-0.27153252959704566</v>
      </c>
      <c r="U36" s="11">
        <f>'OddsRatio_working_3-way'!S36-'OddsRatio_working_3-way'!R36^2/3</f>
        <v>-1.0467579015966111</v>
      </c>
      <c r="V36" s="11">
        <f>'OddsRatio_working_3-way'!S36*'OddsRatio_working_3-way'!R36/3-2*'OddsRatio_working_3-way'!R36^3/27-'OddsRatio_working_3-way'!T36</f>
        <v>0.27153252959704566</v>
      </c>
      <c r="W36" s="11">
        <f>'OddsRatio_working_3-way'!V36^2+4*'OddsRatio_working_3-way'!U36^3/27</f>
        <v>-9.6186357331950995E-2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0.20610450744787306</v>
      </c>
      <c r="Y36" s="11">
        <f>IF('OddsRatio_working_3-way'!W36&gt;=0,IF('OddsRatio_working_3-way'!V36+SQRT('OddsRatio_working_3-way'!W36)&gt;0,0,PI()),ACOS('OddsRatio_working_3-way'!V36/(2*'OddsRatio_working_3-way'!X36)))</f>
        <v>0.85167296798324443</v>
      </c>
      <c r="Z36" s="11">
        <f>'OddsRatio_working_3-way'!X36^(1/3)*COS('OddsRatio_working_3-way'!Y36/3)</f>
        <v>0.56705013176239805</v>
      </c>
      <c r="AA36" s="11">
        <f>'OddsRatio_working_3-way'!X36^(1/3)*COS(('OddsRatio_working_3-way'!Y36+2*PI())/3)</f>
        <v>-0.42680830443455509</v>
      </c>
      <c r="AB36" s="11">
        <f>'OddsRatio_working_3-way'!X36^(1/3)*COS(('OddsRatio_working_3-way'!Y36+4*PI())/3)</f>
        <v>-0.14024182732784318</v>
      </c>
      <c r="AC36" s="11">
        <f>'OddsRatio_working_3-way'!X36^(1/3)*SIN('OddsRatio_working_3-way'!Y36/3)</f>
        <v>0.16544923269828307</v>
      </c>
      <c r="AD36" s="11">
        <f>'OddsRatio_working_3-way'!X36^(1/3)*SIN(('OddsRatio_working_3-way'!Y36+2*PI())/3)</f>
        <v>0.40835520297640854</v>
      </c>
      <c r="AE36" s="11">
        <f>'OddsRatio_working_3-way'!X36^(1/3)*SIN(('OddsRatio_working_3-way'!Y36+4*PI())/3)</f>
        <v>-0.57380443567469142</v>
      </c>
      <c r="AF36" s="11">
        <f>-'OddsRatio_working_3-way'!U36/(3*'OddsRatio_working_3-way'!X36^(1/3))*COS(('OddsRatio_working_3-way'!Y36)/3)</f>
        <v>0.56705013176239805</v>
      </c>
      <c r="AG36" s="11">
        <f>-'OddsRatio_working_3-way'!U36/(3*'OddsRatio_working_3-way'!X36^(1/3))*COS(('OddsRatio_working_3-way'!Y36+2*PI())/3)</f>
        <v>-0.42680830443455509</v>
      </c>
      <c r="AH36" s="11">
        <f>-'OddsRatio_working_3-way'!U36/(3*'OddsRatio_working_3-way'!X36^(1/3))*COS(('OddsRatio_working_3-way'!Y36+4*PI())/3)</f>
        <v>-0.14024182732784318</v>
      </c>
      <c r="AI36" s="11">
        <f>'OddsRatio_working_3-way'!U36/(3*'OddsRatio_working_3-way'!X36^(1/3))*SIN(('OddsRatio_working_3-way'!Y36)/3)</f>
        <v>-0.16544923269828307</v>
      </c>
      <c r="AJ36" s="11">
        <f>'OddsRatio_working_3-way'!U36/(3*'OddsRatio_working_3-way'!X36^(1/3))*SIN(('OddsRatio_working_3-way'!Y36+2*PI())/3)</f>
        <v>-0.40835520297640854</v>
      </c>
      <c r="AK36" s="11">
        <f>'OddsRatio_working_3-way'!U36/(3*'OddsRatio_working_3-way'!X36^(1/3))*SIN(('OddsRatio_working_3-way'!Y36+4*PI())/3)</f>
        <v>0.57380443567469142</v>
      </c>
      <c r="AL36" s="11">
        <f>'OddsRatio_working_3-way'!Z36+'OddsRatio_working_3-way'!AF36</f>
        <v>1.1341002635247961</v>
      </c>
      <c r="AM36" s="11">
        <f>'OddsRatio_working_3-way'!AA36+'OddsRatio_working_3-way'!AG36</f>
        <v>-0.85361660886911017</v>
      </c>
      <c r="AN36" s="11">
        <f>'OddsRatio_working_3-way'!AB36+'OddsRatio_working_3-way'!AH36</f>
        <v>-0.28048365465568637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1.1341002635247961</v>
      </c>
      <c r="AS36" s="11">
        <f>IF(('OddsRatio_working_3-way'!X36=0),IF(Q36&gt;0,-Q36^(1/3),(-Q36)^(1/3)),'OddsRatio_working_3-way'!AM36-'OddsRatio_working_3-way'!R36/3)</f>
        <v>-0.85361660886911017</v>
      </c>
      <c r="AT36" s="11">
        <f>IF(('OddsRatio_working_3-way'!X36=0),IF(Q36&gt;0,-Q36^(1/3),(-Q36)^(1/3)),'OddsRatio_working_3-way'!AN36-'OddsRatio_working_3-way'!R36/3)</f>
        <v>-0.28048365465568637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2.41</v>
      </c>
      <c r="D37" s="9">
        <f t="shared" si="13"/>
        <v>0.29529590358225599</v>
      </c>
      <c r="E37" s="9">
        <f t="shared" si="14"/>
        <v>0.3018555147018902</v>
      </c>
      <c r="F37" s="9">
        <f t="shared" si="15"/>
        <v>0.40284858171585375</v>
      </c>
      <c r="G37" s="9">
        <f t="shared" si="16"/>
        <v>1.0512923798050609</v>
      </c>
      <c r="H37" s="9">
        <f t="shared" si="17"/>
        <v>3.3864337021574888</v>
      </c>
      <c r="I37" s="9">
        <f t="shared" si="18"/>
        <v>3.3128432355711341</v>
      </c>
      <c r="J37" s="9">
        <f t="shared" si="19"/>
        <v>2.4823222555251356</v>
      </c>
      <c r="K37" s="11">
        <f t="shared" si="20"/>
        <v>0.3058103975535168</v>
      </c>
      <c r="L37" s="11">
        <f t="shared" si="21"/>
        <v>0.3125</v>
      </c>
      <c r="M37" s="11">
        <f t="shared" si="22"/>
        <v>0.41493775933609955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-0.27922408542388377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0.23316456659941376</v>
      </c>
      <c r="Q37" s="11">
        <f>2*'OddsRatio_working_3-way'!K37*'OddsRatio_working_3-way'!L37*'OddsRatio_working_3-way'!M37</f>
        <v>7.9307675714086312E-2</v>
      </c>
      <c r="R37" s="11">
        <f t="shared" si="23"/>
        <v>0</v>
      </c>
      <c r="S37" s="11">
        <f t="shared" si="24"/>
        <v>-0.8350446067195525</v>
      </c>
      <c r="T37" s="11">
        <f t="shared" si="25"/>
        <v>-0.28402877779576619</v>
      </c>
      <c r="U37" s="11">
        <f>'OddsRatio_working_3-way'!S37-'OddsRatio_working_3-way'!R37^2/3</f>
        <v>-0.8350446067195525</v>
      </c>
      <c r="V37" s="11">
        <f>'OddsRatio_working_3-way'!S37*'OddsRatio_working_3-way'!R37/3-2*'OddsRatio_working_3-way'!R37^3/27-'OddsRatio_working_3-way'!T37</f>
        <v>0.28402877779576619</v>
      </c>
      <c r="W37" s="11">
        <f>'OddsRatio_working_3-way'!V37^2+4*'OddsRatio_working_3-way'!U37^3/27</f>
        <v>-5.5907915682219533E-3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0.1468529350952669</v>
      </c>
      <c r="Y37" s="11">
        <f>IF('OddsRatio_working_3-way'!W37&gt;=0,IF('OddsRatio_working_3-way'!V37+SQRT('OddsRatio_working_3-way'!W37)&gt;0,0,PI()),ACOS('OddsRatio_working_3-way'!V37/(2*'OddsRatio_working_3-way'!X37)))</f>
        <v>0.25741321215897117</v>
      </c>
      <c r="Z37" s="11">
        <f>'OddsRatio_working_3-way'!X37^(1/3)*COS('OddsRatio_working_3-way'!Y37/3)</f>
        <v>0.52564618990253043</v>
      </c>
      <c r="AA37" s="11">
        <f>'OddsRatio_working_3-way'!X37^(1/3)*COS(('OddsRatio_working_3-way'!Y37+2*PI())/3)</f>
        <v>-0.30197937108425416</v>
      </c>
      <c r="AB37" s="11">
        <f>'OddsRatio_working_3-way'!X37^(1/3)*COS(('OddsRatio_working_3-way'!Y37+4*PI())/3)</f>
        <v>-0.22366681881827627</v>
      </c>
      <c r="AC37" s="11">
        <f>'OddsRatio_working_3-way'!X37^(1/3)*SIN('OddsRatio_working_3-way'!Y37/3)</f>
        <v>4.5213773131689061E-2</v>
      </c>
      <c r="AD37" s="11">
        <f>'OddsRatio_working_3-way'!X37^(1/3)*SIN(('OddsRatio_working_3-way'!Y37+2*PI())/3)</f>
        <v>0.432616067292246</v>
      </c>
      <c r="AE37" s="11">
        <f>'OddsRatio_working_3-way'!X37^(1/3)*SIN(('OddsRatio_working_3-way'!Y37+4*PI())/3)</f>
        <v>-0.47782984042393506</v>
      </c>
      <c r="AF37" s="11">
        <f>-'OddsRatio_working_3-way'!U37/(3*'OddsRatio_working_3-way'!X37^(1/3))*COS(('OddsRatio_working_3-way'!Y37)/3)</f>
        <v>0.52564618990253043</v>
      </c>
      <c r="AG37" s="11">
        <f>-'OddsRatio_working_3-way'!U37/(3*'OddsRatio_working_3-way'!X37^(1/3))*COS(('OddsRatio_working_3-way'!Y37+2*PI())/3)</f>
        <v>-0.30197937108425416</v>
      </c>
      <c r="AH37" s="11">
        <f>-'OddsRatio_working_3-way'!U37/(3*'OddsRatio_working_3-way'!X37^(1/3))*COS(('OddsRatio_working_3-way'!Y37+4*PI())/3)</f>
        <v>-0.22366681881827627</v>
      </c>
      <c r="AI37" s="11">
        <f>'OddsRatio_working_3-way'!U37/(3*'OddsRatio_working_3-way'!X37^(1/3))*SIN(('OddsRatio_working_3-way'!Y37)/3)</f>
        <v>-4.5213773131689061E-2</v>
      </c>
      <c r="AJ37" s="11">
        <f>'OddsRatio_working_3-way'!U37/(3*'OddsRatio_working_3-way'!X37^(1/3))*SIN(('OddsRatio_working_3-way'!Y37+2*PI())/3)</f>
        <v>-0.432616067292246</v>
      </c>
      <c r="AK37" s="11">
        <f>'OddsRatio_working_3-way'!U37/(3*'OddsRatio_working_3-way'!X37^(1/3))*SIN(('OddsRatio_working_3-way'!Y37+4*PI())/3)</f>
        <v>0.47782984042393506</v>
      </c>
      <c r="AL37" s="11">
        <f>'OddsRatio_working_3-way'!Z37+'OddsRatio_working_3-way'!AF37</f>
        <v>1.0512923798050609</v>
      </c>
      <c r="AM37" s="11">
        <f>'OddsRatio_working_3-way'!AA37+'OddsRatio_working_3-way'!AG37</f>
        <v>-0.60395874216850831</v>
      </c>
      <c r="AN37" s="11">
        <f>'OddsRatio_working_3-way'!AB37+'OddsRatio_working_3-way'!AH37</f>
        <v>-0.44733363763655254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1.0512923798050609</v>
      </c>
      <c r="AS37" s="11">
        <f>IF(('OddsRatio_working_3-way'!X37=0),IF(Q37&gt;0,-Q37^(1/3),(-Q37)^(1/3)),'OddsRatio_working_3-way'!AM37-'OddsRatio_working_3-way'!R37/3)</f>
        <v>-0.60395874216850831</v>
      </c>
      <c r="AT37" s="11">
        <f>IF(('OddsRatio_working_3-way'!X37=0),IF(Q37&gt;0,-Q37^(1/3),(-Q37)^(1/3)),'OddsRatio_working_3-way'!AN37-'OddsRatio_working_3-way'!R37/3)</f>
        <v>-0.44733363763655254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3.21</v>
      </c>
      <c r="D40" s="9">
        <f t="shared" si="13"/>
        <v>0.42972016515900952</v>
      </c>
      <c r="E40" s="9">
        <f t="shared" si="14"/>
        <v>0.26977052605695284</v>
      </c>
      <c r="F40" s="9">
        <f t="shared" si="15"/>
        <v>0.30050930878403781</v>
      </c>
      <c r="G40" s="9">
        <f t="shared" si="16"/>
        <v>1.0532506505882004</v>
      </c>
      <c r="H40" s="9">
        <f t="shared" si="17"/>
        <v>2.3270958197411322</v>
      </c>
      <c r="I40" s="9">
        <f t="shared" si="18"/>
        <v>3.7068541720116754</v>
      </c>
      <c r="J40" s="9">
        <f t="shared" si="19"/>
        <v>3.3276839377999234</v>
      </c>
      <c r="K40" s="11">
        <f t="shared" si="20"/>
        <v>0.44247787610619471</v>
      </c>
      <c r="L40" s="11">
        <f t="shared" si="21"/>
        <v>0.28011204481792717</v>
      </c>
      <c r="M40" s="11">
        <f t="shared" si="22"/>
        <v>0.3115264797507788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-0.27632123066743863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0.23321433996364788</v>
      </c>
      <c r="Q40" s="11">
        <f>2*'OddsRatio_working_3-way'!K40*'OddsRatio_working_3-way'!L40*'OddsRatio_working_3-way'!M40</f>
        <v>7.7223291378691356E-2</v>
      </c>
      <c r="R40" s="11">
        <f t="shared" si="23"/>
        <v>0</v>
      </c>
      <c r="S40" s="11">
        <f t="shared" si="24"/>
        <v>-0.8439971818319264</v>
      </c>
      <c r="T40" s="11">
        <f t="shared" si="25"/>
        <v>-0.27946926550726042</v>
      </c>
      <c r="U40" s="11">
        <f>'OddsRatio_working_3-way'!S40-'OddsRatio_working_3-way'!R40^2/3</f>
        <v>-0.8439971818319264</v>
      </c>
      <c r="V40" s="11">
        <f>'OddsRatio_working_3-way'!S40*'OddsRatio_working_3-way'!R40/3-2*'OddsRatio_working_3-way'!R40^3/27-'OddsRatio_working_3-way'!T40</f>
        <v>0.27946926550726042</v>
      </c>
      <c r="W40" s="11">
        <f>'OddsRatio_working_3-way'!V40^2+4*'OddsRatio_working_3-way'!U40^3/27</f>
        <v>-1.0964420240149528E-2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0.14922088543776063</v>
      </c>
      <c r="Y40" s="11">
        <f>IF('OddsRatio_working_3-way'!W40&gt;=0,IF('OddsRatio_working_3-way'!V40+SQRT('OddsRatio_working_3-way'!W40)&gt;0,0,PI()),ACOS('OddsRatio_working_3-way'!V40/(2*'OddsRatio_working_3-way'!X40)))</f>
        <v>0.35848878496395464</v>
      </c>
      <c r="Z40" s="11">
        <f>'OddsRatio_working_3-way'!X40^(1/3)*COS('OddsRatio_working_3-way'!Y40/3)</f>
        <v>0.52662532529410033</v>
      </c>
      <c r="AA40" s="11">
        <f>'OddsRatio_working_3-way'!X40^(1/3)*COS(('OddsRatio_working_3-way'!Y40+2*PI())/3)</f>
        <v>-0.3180723241429349</v>
      </c>
      <c r="AB40" s="11">
        <f>'OddsRatio_working_3-way'!X40^(1/3)*COS(('OddsRatio_working_3-way'!Y40+4*PI())/3)</f>
        <v>-0.2085530011511656</v>
      </c>
      <c r="AC40" s="11">
        <f>'OddsRatio_working_3-way'!X40^(1/3)*SIN('OddsRatio_working_3-way'!Y40/3)</f>
        <v>6.3231010610763791E-2</v>
      </c>
      <c r="AD40" s="11">
        <f>'OddsRatio_working_3-way'!X40^(1/3)*SIN(('OddsRatio_working_3-way'!Y40+2*PI())/3)</f>
        <v>0.42445540467555276</v>
      </c>
      <c r="AE40" s="11">
        <f>'OddsRatio_working_3-way'!X40^(1/3)*SIN(('OddsRatio_working_3-way'!Y40+4*PI())/3)</f>
        <v>-0.48768641528631645</v>
      </c>
      <c r="AF40" s="11">
        <f>-'OddsRatio_working_3-way'!U40/(3*'OddsRatio_working_3-way'!X40^(1/3))*COS(('OddsRatio_working_3-way'!Y40)/3)</f>
        <v>0.52662532529410011</v>
      </c>
      <c r="AG40" s="11">
        <f>-'OddsRatio_working_3-way'!U40/(3*'OddsRatio_working_3-way'!X40^(1/3))*COS(('OddsRatio_working_3-way'!Y40+2*PI())/3)</f>
        <v>-0.31807232414293479</v>
      </c>
      <c r="AH40" s="11">
        <f>-'OddsRatio_working_3-way'!U40/(3*'OddsRatio_working_3-way'!X40^(1/3))*COS(('OddsRatio_working_3-way'!Y40+4*PI())/3)</f>
        <v>-0.20855300115116551</v>
      </c>
      <c r="AI40" s="11">
        <f>'OddsRatio_working_3-way'!U40/(3*'OddsRatio_working_3-way'!X40^(1/3))*SIN(('OddsRatio_working_3-way'!Y40)/3)</f>
        <v>-6.3231010610763763E-2</v>
      </c>
      <c r="AJ40" s="11">
        <f>'OddsRatio_working_3-way'!U40/(3*'OddsRatio_working_3-way'!X40^(1/3))*SIN(('OddsRatio_working_3-way'!Y40+2*PI())/3)</f>
        <v>-0.42445540467555259</v>
      </c>
      <c r="AK40" s="11">
        <f>'OddsRatio_working_3-way'!U40/(3*'OddsRatio_working_3-way'!X40^(1/3))*SIN(('OddsRatio_working_3-way'!Y40+4*PI())/3)</f>
        <v>0.48768641528631623</v>
      </c>
      <c r="AL40" s="11">
        <f>'OddsRatio_working_3-way'!Z40+'OddsRatio_working_3-way'!AF40</f>
        <v>1.0532506505882004</v>
      </c>
      <c r="AM40" s="11">
        <f>'OddsRatio_working_3-way'!AA40+'OddsRatio_working_3-way'!AG40</f>
        <v>-0.6361446482858697</v>
      </c>
      <c r="AN40" s="11">
        <f>'OddsRatio_working_3-way'!AB40+'OddsRatio_working_3-way'!AH40</f>
        <v>-0.41710600230233108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1.0532506505882004</v>
      </c>
      <c r="AS40" s="11">
        <f>IF(('OddsRatio_working_3-way'!X40=0),IF(Q40&gt;0,-Q40^(1/3),(-Q40)^(1/3)),'OddsRatio_working_3-way'!AM40-'OddsRatio_working_3-way'!R40/3)</f>
        <v>-0.6361446482858697</v>
      </c>
      <c r="AT40" s="11">
        <f>IF(('OddsRatio_working_3-way'!X40=0),IF(Q40&gt;0,-Q40^(1/3),(-Q40)^(1/3)),'OddsRatio_working_3-way'!AN40-'OddsRatio_working_3-way'!R40/3)</f>
        <v>-0.41710600230233108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4.58</v>
      </c>
      <c r="C41" s="4">
        <f>IF('True_Odds_Calculator_3-way'!C40="","",'True_Odds_Calculator_3-way'!C40)</f>
        <v>5.74</v>
      </c>
      <c r="D41" s="9">
        <f t="shared" si="13"/>
        <v>0.62661251917817773</v>
      </c>
      <c r="E41" s="9">
        <f t="shared" si="14"/>
        <v>0.20792648317514204</v>
      </c>
      <c r="F41" s="9">
        <f t="shared" si="15"/>
        <v>0.1654609976466804</v>
      </c>
      <c r="G41" s="9">
        <f t="shared" si="16"/>
        <v>1.0640760249809216</v>
      </c>
      <c r="H41" s="9">
        <f t="shared" si="17"/>
        <v>1.5958825739893161</v>
      </c>
      <c r="I41" s="9">
        <f t="shared" si="18"/>
        <v>4.8093921694316988</v>
      </c>
      <c r="J41" s="9">
        <f t="shared" si="19"/>
        <v>6.0437203584095682</v>
      </c>
      <c r="K41" s="11">
        <f t="shared" si="20"/>
        <v>0.64102564102564097</v>
      </c>
      <c r="L41" s="11">
        <f t="shared" si="21"/>
        <v>0.2183406113537118</v>
      </c>
      <c r="M41" s="11">
        <f t="shared" si="22"/>
        <v>0.17421602787456444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-0.23171141351991287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0.21652647065364067</v>
      </c>
      <c r="Q41" s="11">
        <f>2*'OddsRatio_working_3-way'!K41*'OddsRatio_working_3-way'!L41*'OddsRatio_working_3-way'!M41</f>
        <v>4.876722312018935E-2</v>
      </c>
      <c r="R41" s="11">
        <f t="shared" si="23"/>
        <v>0</v>
      </c>
      <c r="S41" s="11">
        <f t="shared" si="24"/>
        <v>-0.93446614201864842</v>
      </c>
      <c r="T41" s="11">
        <f t="shared" si="25"/>
        <v>-0.21046534730149744</v>
      </c>
      <c r="U41" s="11">
        <f>'OddsRatio_working_3-way'!S41-'OddsRatio_working_3-way'!R41^2/3</f>
        <v>-0.93446614201864842</v>
      </c>
      <c r="V41" s="11">
        <f>'OddsRatio_working_3-way'!S41*'OddsRatio_working_3-way'!R41/3-2*'OddsRatio_working_3-way'!R41^3/27-'OddsRatio_working_3-way'!T41</f>
        <v>0.21046534730149744</v>
      </c>
      <c r="W41" s="11">
        <f>'OddsRatio_working_3-way'!V41^2+4*'OddsRatio_working_3-way'!U41^3/27</f>
        <v>-7.6593380296933036E-2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0.1738455080751822</v>
      </c>
      <c r="Y41" s="11">
        <f>IF('OddsRatio_working_3-way'!W41&gt;=0,IF('OddsRatio_working_3-way'!V41+SQRT('OddsRatio_working_3-way'!W41)&gt;0,0,PI()),ACOS('OddsRatio_working_3-way'!V41/(2*'OddsRatio_working_3-way'!X41)))</f>
        <v>0.92062481112324923</v>
      </c>
      <c r="Z41" s="11">
        <f>'OddsRatio_working_3-way'!X41^(1/3)*COS('OddsRatio_working_3-way'!Y41/3)</f>
        <v>0.53203801249046079</v>
      </c>
      <c r="AA41" s="11">
        <f>'OddsRatio_working_3-way'!X41^(1/3)*COS(('OddsRatio_working_3-way'!Y41+2*PI())/3)</f>
        <v>-0.41202654185063092</v>
      </c>
      <c r="AB41" s="11">
        <f>'OddsRatio_working_3-way'!X41^(1/3)*COS(('OddsRatio_working_3-way'!Y41+4*PI())/3)</f>
        <v>-0.12001147063983002</v>
      </c>
      <c r="AC41" s="11">
        <f>'OddsRatio_working_3-way'!X41^(1/3)*SIN('OddsRatio_working_3-way'!Y41/3)</f>
        <v>0.16859497997098363</v>
      </c>
      <c r="AD41" s="11">
        <f>'OddsRatio_working_3-way'!X41^(1/3)*SIN(('OddsRatio_working_3-way'!Y41+2*PI())/3)</f>
        <v>0.37646094461022972</v>
      </c>
      <c r="AE41" s="11">
        <f>'OddsRatio_working_3-way'!X41^(1/3)*SIN(('OddsRatio_working_3-way'!Y41+4*PI())/3)</f>
        <v>-0.54505592458121332</v>
      </c>
      <c r="AF41" s="11">
        <f>-'OddsRatio_working_3-way'!U41/(3*'OddsRatio_working_3-way'!X41^(1/3))*COS(('OddsRatio_working_3-way'!Y41)/3)</f>
        <v>0.53203801249046079</v>
      </c>
      <c r="AG41" s="11">
        <f>-'OddsRatio_working_3-way'!U41/(3*'OddsRatio_working_3-way'!X41^(1/3))*COS(('OddsRatio_working_3-way'!Y41+2*PI())/3)</f>
        <v>-0.41202654185063092</v>
      </c>
      <c r="AH41" s="11">
        <f>-'OddsRatio_working_3-way'!U41/(3*'OddsRatio_working_3-way'!X41^(1/3))*COS(('OddsRatio_working_3-way'!Y41+4*PI())/3)</f>
        <v>-0.12001147063983002</v>
      </c>
      <c r="AI41" s="11">
        <f>'OddsRatio_working_3-way'!U41/(3*'OddsRatio_working_3-way'!X41^(1/3))*SIN(('OddsRatio_working_3-way'!Y41)/3)</f>
        <v>-0.16859497997098363</v>
      </c>
      <c r="AJ41" s="11">
        <f>'OddsRatio_working_3-way'!U41/(3*'OddsRatio_working_3-way'!X41^(1/3))*SIN(('OddsRatio_working_3-way'!Y41+2*PI())/3)</f>
        <v>-0.37646094461022972</v>
      </c>
      <c r="AK41" s="11">
        <f>'OddsRatio_working_3-way'!U41/(3*'OddsRatio_working_3-way'!X41^(1/3))*SIN(('OddsRatio_working_3-way'!Y41+4*PI())/3)</f>
        <v>0.54505592458121332</v>
      </c>
      <c r="AL41" s="11">
        <f>'OddsRatio_working_3-way'!Z41+'OddsRatio_working_3-way'!AF41</f>
        <v>1.0640760249809216</v>
      </c>
      <c r="AM41" s="11">
        <f>'OddsRatio_working_3-way'!AA41+'OddsRatio_working_3-way'!AG41</f>
        <v>-0.82405308370126185</v>
      </c>
      <c r="AN41" s="11">
        <f>'OddsRatio_working_3-way'!AB41+'OddsRatio_working_3-way'!AH41</f>
        <v>-0.24002294127966003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1.0640760249809216</v>
      </c>
      <c r="AS41" s="11">
        <f>IF(('OddsRatio_working_3-way'!X41=0),IF(Q41&gt;0,-Q41^(1/3),(-Q41)^(1/3)),'OddsRatio_working_3-way'!AM41-'OddsRatio_working_3-way'!R41/3)</f>
        <v>-0.82405308370126185</v>
      </c>
      <c r="AT41" s="11">
        <f>IF(('OddsRatio_working_3-way'!X41=0),IF(Q41&gt;0,-Q41^(1/3),(-Q41)^(1/3)),'OddsRatio_working_3-way'!AN41-'OddsRatio_working_3-way'!R41/3)</f>
        <v>-0.24002294127966003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1.81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4.3899999999999997</v>
      </c>
      <c r="D42" s="9">
        <f t="shared" si="13"/>
        <v>0.54086277962903384</v>
      </c>
      <c r="E42" s="9">
        <f t="shared" si="14"/>
        <v>0.23949190000326626</v>
      </c>
      <c r="F42" s="9">
        <f t="shared" si="15"/>
        <v>0.21964532036770032</v>
      </c>
      <c r="G42" s="9">
        <f t="shared" si="16"/>
        <v>1.0480219676436935</v>
      </c>
      <c r="H42" s="9">
        <f t="shared" si="17"/>
        <v>1.8488977937913911</v>
      </c>
      <c r="I42" s="9">
        <f t="shared" si="18"/>
        <v>4.1755065619603906</v>
      </c>
      <c r="J42" s="9">
        <f t="shared" si="19"/>
        <v>4.5527944703121195</v>
      </c>
      <c r="K42" s="11">
        <f t="shared" si="20"/>
        <v>0.5524861878453039</v>
      </c>
      <c r="L42" s="11">
        <f t="shared" si="21"/>
        <v>0.24813895781637715</v>
      </c>
      <c r="M42" s="11">
        <f t="shared" si="22"/>
        <v>0.22779043280182235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-0.25982396402320829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0.22578243685578811</v>
      </c>
      <c r="Q42" s="11">
        <f>2*'OddsRatio_working_3-way'!K42*'OddsRatio_working_3-way'!L42*'OddsRatio_working_3-way'!M42</f>
        <v>6.2457105630923423E-2</v>
      </c>
      <c r="R42" s="11">
        <f t="shared" si="23"/>
        <v>0</v>
      </c>
      <c r="S42" s="11">
        <f t="shared" si="24"/>
        <v>-0.86898234235091776</v>
      </c>
      <c r="T42" s="11">
        <f t="shared" si="25"/>
        <v>-0.24038239069181686</v>
      </c>
      <c r="U42" s="11">
        <f>'OddsRatio_working_3-way'!S42-'OddsRatio_working_3-way'!R42^2/3</f>
        <v>-0.86898234235091776</v>
      </c>
      <c r="V42" s="11">
        <f>'OddsRatio_working_3-way'!S42*'OddsRatio_working_3-way'!R42/3-2*'OddsRatio_working_3-way'!R42^3/27-'OddsRatio_working_3-way'!T42</f>
        <v>0.24038239069181686</v>
      </c>
      <c r="W42" s="11">
        <f>'OddsRatio_working_3-way'!V42^2+4*'OddsRatio_working_3-way'!U42^3/27</f>
        <v>-3.9430366498475151E-2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0.15589584684428609</v>
      </c>
      <c r="Y42" s="11">
        <f>IF('OddsRatio_working_3-way'!W42&gt;=0,IF('OddsRatio_working_3-way'!V42+SQRT('OddsRatio_working_3-way'!W42)&gt;0,0,PI()),ACOS('OddsRatio_working_3-way'!V42/(2*'OddsRatio_working_3-way'!X42)))</f>
        <v>0.69043175017554326</v>
      </c>
      <c r="Z42" s="11">
        <f>'OddsRatio_working_3-way'!X42^(1/3)*COS('OddsRatio_working_3-way'!Y42/3)</f>
        <v>0.52401098382184674</v>
      </c>
      <c r="AA42" s="11">
        <f>'OddsRatio_working_3-way'!X42^(1/3)*COS(('OddsRatio_working_3-way'!Y42+2*PI())/3)</f>
        <v>-0.36833024073862863</v>
      </c>
      <c r="AB42" s="11">
        <f>'OddsRatio_working_3-way'!X42^(1/3)*COS(('OddsRatio_working_3-way'!Y42+4*PI())/3)</f>
        <v>-0.1556807430832183</v>
      </c>
      <c r="AC42" s="11">
        <f>'OddsRatio_working_3-way'!X42^(1/3)*SIN('OddsRatio_working_3-way'!Y42/3)</f>
        <v>0.12277324471439001</v>
      </c>
      <c r="AD42" s="11">
        <f>'OddsRatio_working_3-way'!X42^(1/3)*SIN(('OddsRatio_working_3-way'!Y42+2*PI())/3)</f>
        <v>0.39242020149460088</v>
      </c>
      <c r="AE42" s="11">
        <f>'OddsRatio_working_3-way'!X42^(1/3)*SIN(('OddsRatio_working_3-way'!Y42+4*PI())/3)</f>
        <v>-0.51519344620899077</v>
      </c>
      <c r="AF42" s="11">
        <f>-'OddsRatio_working_3-way'!U42/(3*'OddsRatio_working_3-way'!X42^(1/3))*COS(('OddsRatio_working_3-way'!Y42)/3)</f>
        <v>0.52401098382184674</v>
      </c>
      <c r="AG42" s="11">
        <f>-'OddsRatio_working_3-way'!U42/(3*'OddsRatio_working_3-way'!X42^(1/3))*COS(('OddsRatio_working_3-way'!Y42+2*PI())/3)</f>
        <v>-0.36833024073862863</v>
      </c>
      <c r="AH42" s="11">
        <f>-'OddsRatio_working_3-way'!U42/(3*'OddsRatio_working_3-way'!X42^(1/3))*COS(('OddsRatio_working_3-way'!Y42+4*PI())/3)</f>
        <v>-0.1556807430832183</v>
      </c>
      <c r="AI42" s="11">
        <f>'OddsRatio_working_3-way'!U42/(3*'OddsRatio_working_3-way'!X42^(1/3))*SIN(('OddsRatio_working_3-way'!Y42)/3)</f>
        <v>-0.12277324471439001</v>
      </c>
      <c r="AJ42" s="11">
        <f>'OddsRatio_working_3-way'!U42/(3*'OddsRatio_working_3-way'!X42^(1/3))*SIN(('OddsRatio_working_3-way'!Y42+2*PI())/3)</f>
        <v>-0.39242020149460088</v>
      </c>
      <c r="AK42" s="11">
        <f>'OddsRatio_working_3-way'!U42/(3*'OddsRatio_working_3-way'!X42^(1/3))*SIN(('OddsRatio_working_3-way'!Y42+4*PI())/3)</f>
        <v>0.51519344620899077</v>
      </c>
      <c r="AL42" s="11">
        <f>'OddsRatio_working_3-way'!Z42+'OddsRatio_working_3-way'!AF42</f>
        <v>1.0480219676436935</v>
      </c>
      <c r="AM42" s="11">
        <f>'OddsRatio_working_3-way'!AA42+'OddsRatio_working_3-way'!AG42</f>
        <v>-0.73666048147725727</v>
      </c>
      <c r="AN42" s="11">
        <f>'OddsRatio_working_3-way'!AB42+'OddsRatio_working_3-way'!AH42</f>
        <v>-0.31136148616643661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1.0480219676436935</v>
      </c>
      <c r="AS42" s="11">
        <f>IF(('OddsRatio_working_3-way'!X42=0),IF(Q42&gt;0,-Q42^(1/3),(-Q42)^(1/3)),'OddsRatio_working_3-way'!AM42-'OddsRatio_working_3-way'!R42/3)</f>
        <v>-0.73666048147725727</v>
      </c>
      <c r="AT42" s="11">
        <f>IF(('OddsRatio_working_3-way'!X42=0),IF(Q42&gt;0,-Q42^(1/3),(-Q42)^(1/3)),'OddsRatio_working_3-way'!AN42-'OddsRatio_working_3-way'!R42/3)</f>
        <v>-0.31136148616643661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3.44</v>
      </c>
      <c r="C43" s="4">
        <f>IF('True_Odds_Calculator_3-way'!C42="","",'True_Odds_Calculator_3-way'!C42)</f>
        <v>3.87</v>
      </c>
      <c r="D43" s="9">
        <f t="shared" si="13"/>
        <v>0.46778698809935043</v>
      </c>
      <c r="E43" s="9">
        <f t="shared" si="14"/>
        <v>0.28194156630973394</v>
      </c>
      <c r="F43" s="9">
        <f t="shared" si="15"/>
        <v>0.25027144559091558</v>
      </c>
      <c r="G43" s="9">
        <f t="shared" si="16"/>
        <v>1.0437845230397396</v>
      </c>
      <c r="H43" s="9">
        <f t="shared" si="17"/>
        <v>2.1377251301133158</v>
      </c>
      <c r="I43" s="9">
        <f t="shared" si="18"/>
        <v>3.5468342362169651</v>
      </c>
      <c r="J43" s="9">
        <f t="shared" si="19"/>
        <v>3.9956615811240526</v>
      </c>
      <c r="K43" s="11">
        <f t="shared" si="20"/>
        <v>0.47846889952153115</v>
      </c>
      <c r="L43" s="11">
        <f t="shared" si="21"/>
        <v>0.29069767441860467</v>
      </c>
      <c r="M43" s="11">
        <f t="shared" si="22"/>
        <v>0.25839793281653745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-0.27433582645503729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0.23001930149463667</v>
      </c>
      <c r="Q43" s="11">
        <f>2*'OddsRatio_working_3-way'!K43*'OddsRatio_working_3-way'!L43*'OddsRatio_working_3-way'!M43</f>
        <v>7.1881031717073968E-2</v>
      </c>
      <c r="R43" s="11">
        <f t="shared" si="23"/>
        <v>0</v>
      </c>
      <c r="S43" s="11">
        <f t="shared" si="24"/>
        <v>-0.8384588497497466</v>
      </c>
      <c r="T43" s="11">
        <f t="shared" si="25"/>
        <v>-0.26201839054679582</v>
      </c>
      <c r="U43" s="11">
        <f>'OddsRatio_working_3-way'!S43-'OddsRatio_working_3-way'!R43^2/3</f>
        <v>-0.8384588497497466</v>
      </c>
      <c r="V43" s="11">
        <f>'OddsRatio_working_3-way'!S43*'OddsRatio_working_3-way'!R43/3-2*'OddsRatio_working_3-way'!R43^3/27-'OddsRatio_working_3-way'!T43</f>
        <v>0.26201839054679582</v>
      </c>
      <c r="W43" s="11">
        <f>'OddsRatio_working_3-way'!V43^2+4*'OddsRatio_working_3-way'!U43^3/27</f>
        <v>-1.8671944474959568E-2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0.147754510472348</v>
      </c>
      <c r="Y43" s="11">
        <f>IF('OddsRatio_working_3-way'!W43&gt;=0,IF('OddsRatio_working_3-way'!V43+SQRT('OddsRatio_working_3-way'!W43)&gt;0,0,PI()),ACOS('OddsRatio_working_3-way'!V43/(2*'OddsRatio_working_3-way'!X43)))</f>
        <v>0.48070749769660992</v>
      </c>
      <c r="Z43" s="11">
        <f>'OddsRatio_working_3-way'!X43^(1/3)*COS('OddsRatio_working_3-way'!Y43/3)</f>
        <v>0.52189226151986989</v>
      </c>
      <c r="AA43" s="11">
        <f>'OddsRatio_working_3-way'!X43^(1/3)*COS(('OddsRatio_working_3-way'!Y43+2*PI())/3)</f>
        <v>-0.33399449119118285</v>
      </c>
      <c r="AB43" s="11">
        <f>'OddsRatio_working_3-way'!X43^(1/3)*COS(('OddsRatio_working_3-way'!Y43+4*PI())/3)</f>
        <v>-0.18789777032868718</v>
      </c>
      <c r="AC43" s="11">
        <f>'OddsRatio_working_3-way'!X43^(1/3)*SIN('OddsRatio_working_3-way'!Y43/3)</f>
        <v>8.4348981117683644E-2</v>
      </c>
      <c r="AD43" s="11">
        <f>'OddsRatio_working_3-way'!X43^(1/3)*SIN(('OddsRatio_working_3-way'!Y43+2*PI())/3)</f>
        <v>0.4097974659558774</v>
      </c>
      <c r="AE43" s="11">
        <f>'OddsRatio_working_3-way'!X43^(1/3)*SIN(('OddsRatio_working_3-way'!Y43+4*PI())/3)</f>
        <v>-0.49414644707356092</v>
      </c>
      <c r="AF43" s="11">
        <f>-'OddsRatio_working_3-way'!U43/(3*'OddsRatio_working_3-way'!X43^(1/3))*COS(('OddsRatio_working_3-way'!Y43)/3)</f>
        <v>0.52189226151986978</v>
      </c>
      <c r="AG43" s="11">
        <f>-'OddsRatio_working_3-way'!U43/(3*'OddsRatio_working_3-way'!X43^(1/3))*COS(('OddsRatio_working_3-way'!Y43+2*PI())/3)</f>
        <v>-0.33399449119118274</v>
      </c>
      <c r="AH43" s="11">
        <f>-'OddsRatio_working_3-way'!U43/(3*'OddsRatio_working_3-way'!X43^(1/3))*COS(('OddsRatio_working_3-way'!Y43+4*PI())/3)</f>
        <v>-0.18789777032868715</v>
      </c>
      <c r="AI43" s="11">
        <f>'OddsRatio_working_3-way'!U43/(3*'OddsRatio_working_3-way'!X43^(1/3))*SIN(('OddsRatio_working_3-way'!Y43)/3)</f>
        <v>-8.434898111768363E-2</v>
      </c>
      <c r="AJ43" s="11">
        <f>'OddsRatio_working_3-way'!U43/(3*'OddsRatio_working_3-way'!X43^(1/3))*SIN(('OddsRatio_working_3-way'!Y43+2*PI())/3)</f>
        <v>-0.40979746595587735</v>
      </c>
      <c r="AK43" s="11">
        <f>'OddsRatio_working_3-way'!U43/(3*'OddsRatio_working_3-way'!X43^(1/3))*SIN(('OddsRatio_working_3-way'!Y43+4*PI())/3)</f>
        <v>0.49414644707356081</v>
      </c>
      <c r="AL43" s="11">
        <f>'OddsRatio_working_3-way'!Z43+'OddsRatio_working_3-way'!AF43</f>
        <v>1.0437845230397396</v>
      </c>
      <c r="AM43" s="11">
        <f>'OddsRatio_working_3-way'!AA43+'OddsRatio_working_3-way'!AG43</f>
        <v>-0.66798898238236559</v>
      </c>
      <c r="AN43" s="11">
        <f>'OddsRatio_working_3-way'!AB43+'OddsRatio_working_3-way'!AH43</f>
        <v>-0.37579554065737431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1.0437845230397396</v>
      </c>
      <c r="AS43" s="11">
        <f>IF(('OddsRatio_working_3-way'!X43=0),IF(Q43&gt;0,-Q43^(1/3),(-Q43)^(1/3)),'OddsRatio_working_3-way'!AM43-'OddsRatio_working_3-way'!R43/3)</f>
        <v>-0.66798898238236559</v>
      </c>
      <c r="AT43" s="11">
        <f>IF(('OddsRatio_working_3-way'!X43=0),IF(Q43&gt;0,-Q43^(1/3),(-Q43)^(1/3)),'OddsRatio_working_3-way'!AN43-'OddsRatio_working_3-way'!R43/3)</f>
        <v>-0.37579554065737431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4.3600000000000003</v>
      </c>
      <c r="B44" s="4">
        <f>IF('True_Odds_Calculator_3-way'!B43="","",'True_Odds_Calculator_3-way'!B43)</f>
        <v>3.81</v>
      </c>
      <c r="C44" s="4">
        <f>IF('True_Odds_Calculator_3-way'!C43="","",'True_Odds_Calculator_3-way'!C43)</f>
        <v>1.86</v>
      </c>
      <c r="D44" s="9">
        <f t="shared" si="13"/>
        <v>0.22099840882963345</v>
      </c>
      <c r="E44" s="9">
        <f t="shared" si="14"/>
        <v>0.25329770099075782</v>
      </c>
      <c r="F44" s="9">
        <f t="shared" si="15"/>
        <v>0.52570389017960872</v>
      </c>
      <c r="G44" s="9">
        <f t="shared" si="16"/>
        <v>1.0490831716194657</v>
      </c>
      <c r="H44" s="9">
        <f t="shared" si="17"/>
        <v>4.5249194566414044</v>
      </c>
      <c r="I44" s="9">
        <f t="shared" si="18"/>
        <v>3.9479237122506983</v>
      </c>
      <c r="J44" s="9">
        <f t="shared" si="19"/>
        <v>1.9022115275927409</v>
      </c>
      <c r="K44" s="11">
        <f t="shared" si="20"/>
        <v>0.2293577981651376</v>
      </c>
      <c r="L44" s="11">
        <f t="shared" si="21"/>
        <v>0.26246719160104987</v>
      </c>
      <c r="M44" s="11">
        <f t="shared" si="22"/>
        <v>0.5376344086021505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-0.26279653782549162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0.22752593925167464</v>
      </c>
      <c r="Q44" s="11">
        <f>2*'OddsRatio_working_3-way'!K44*'OddsRatio_working_3-way'!L44*'OddsRatio_working_3-way'!M44</f>
        <v>6.4729996942154935E-2</v>
      </c>
      <c r="R44" s="11">
        <f t="shared" si="23"/>
        <v>0</v>
      </c>
      <c r="S44" s="11">
        <f t="shared" si="24"/>
        <v>-0.86578743058921803</v>
      </c>
      <c r="T44" s="11">
        <f t="shared" si="25"/>
        <v>-0.24631221353889557</v>
      </c>
      <c r="U44" s="11">
        <f>'OddsRatio_working_3-way'!S44-'OddsRatio_working_3-way'!R44^2/3</f>
        <v>-0.86578743058921803</v>
      </c>
      <c r="V44" s="11">
        <f>'OddsRatio_working_3-way'!S44*'OddsRatio_working_3-way'!R44/3-2*'OddsRatio_working_3-way'!R44^3/27-'OddsRatio_working_3-way'!T44</f>
        <v>0.24631221353889557</v>
      </c>
      <c r="W44" s="11">
        <f>'OddsRatio_working_3-way'!V44^2+4*'OddsRatio_working_3-way'!U44^3/27</f>
        <v>-3.5476035723478787E-2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0.15503688453228581</v>
      </c>
      <c r="Y44" s="11">
        <f>IF('OddsRatio_working_3-way'!W44&gt;=0,IF('OddsRatio_working_3-way'!V44+SQRT('OddsRatio_working_3-way'!W44)&gt;0,0,PI()),ACOS('OddsRatio_working_3-way'!V44/(2*'OddsRatio_working_3-way'!X44)))</f>
        <v>0.65283236911626763</v>
      </c>
      <c r="Z44" s="11">
        <f>'OddsRatio_working_3-way'!X44^(1/3)*COS('OddsRatio_working_3-way'!Y44/3)</f>
        <v>0.52454158580973298</v>
      </c>
      <c r="AA44" s="11">
        <f>'OddsRatio_working_3-way'!X44^(1/3)*COS(('OddsRatio_working_3-way'!Y44+2*PI())/3)</f>
        <v>-0.36271456431187049</v>
      </c>
      <c r="AB44" s="11">
        <f>'OddsRatio_working_3-way'!X44^(1/3)*COS(('OddsRatio_working_3-way'!Y44+4*PI())/3)</f>
        <v>-0.16182702149786213</v>
      </c>
      <c r="AC44" s="11">
        <f>'OddsRatio_working_3-way'!X44^(1/3)*SIN('OddsRatio_working_3-way'!Y44/3)</f>
        <v>0.11598247692051018</v>
      </c>
      <c r="AD44" s="11">
        <f>'OddsRatio_working_3-way'!X44^(1/3)*SIN(('OddsRatio_working_3-way'!Y44+2*PI())/3)</f>
        <v>0.39627510019234879</v>
      </c>
      <c r="AE44" s="11">
        <f>'OddsRatio_working_3-way'!X44^(1/3)*SIN(('OddsRatio_working_3-way'!Y44+4*PI())/3)</f>
        <v>-0.51225757711285891</v>
      </c>
      <c r="AF44" s="11">
        <f>-'OddsRatio_working_3-way'!U44/(3*'OddsRatio_working_3-way'!X44^(1/3))*COS(('OddsRatio_working_3-way'!Y44)/3)</f>
        <v>0.52454158580973287</v>
      </c>
      <c r="AG44" s="11">
        <f>-'OddsRatio_working_3-way'!U44/(3*'OddsRatio_working_3-way'!X44^(1/3))*COS(('OddsRatio_working_3-way'!Y44+2*PI())/3)</f>
        <v>-0.36271456431187038</v>
      </c>
      <c r="AH44" s="11">
        <f>-'OddsRatio_working_3-way'!U44/(3*'OddsRatio_working_3-way'!X44^(1/3))*COS(('OddsRatio_working_3-way'!Y44+4*PI())/3)</f>
        <v>-0.1618270214978621</v>
      </c>
      <c r="AI44" s="11">
        <f>'OddsRatio_working_3-way'!U44/(3*'OddsRatio_working_3-way'!X44^(1/3))*SIN(('OddsRatio_working_3-way'!Y44)/3)</f>
        <v>-0.11598247692051016</v>
      </c>
      <c r="AJ44" s="11">
        <f>'OddsRatio_working_3-way'!U44/(3*'OddsRatio_working_3-way'!X44^(1/3))*SIN(('OddsRatio_working_3-way'!Y44+2*PI())/3)</f>
        <v>-0.39627510019234868</v>
      </c>
      <c r="AK44" s="11">
        <f>'OddsRatio_working_3-way'!U44/(3*'OddsRatio_working_3-way'!X44^(1/3))*SIN(('OddsRatio_working_3-way'!Y44+4*PI())/3)</f>
        <v>0.5122575771128588</v>
      </c>
      <c r="AL44" s="11">
        <f>'OddsRatio_working_3-way'!Z44+'OddsRatio_working_3-way'!AF44</f>
        <v>1.0490831716194657</v>
      </c>
      <c r="AM44" s="11">
        <f>'OddsRatio_working_3-way'!AA44+'OddsRatio_working_3-way'!AG44</f>
        <v>-0.72542912862374087</v>
      </c>
      <c r="AN44" s="11">
        <f>'OddsRatio_working_3-way'!AB44+'OddsRatio_working_3-way'!AH44</f>
        <v>-0.3236540429957242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1.0490831716194657</v>
      </c>
      <c r="AS44" s="11">
        <f>IF(('OddsRatio_working_3-way'!X44=0),IF(Q44&gt;0,-Q44^(1/3),(-Q44)^(1/3)),'OddsRatio_working_3-way'!AM44-'OddsRatio_working_3-way'!R44/3)</f>
        <v>-0.72542912862374087</v>
      </c>
      <c r="AT44" s="11">
        <f>IF(('OddsRatio_working_3-way'!X44=0),IF(Q44&gt;0,-Q44^(1/3),(-Q44)^(1/3)),'OddsRatio_working_3-way'!AN44-'OddsRatio_working_3-way'!R44/3)</f>
        <v>-0.3236540429957242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3.06</v>
      </c>
      <c r="B45" s="4">
        <f>IF('True_Odds_Calculator_3-way'!B44="","",'True_Odds_Calculator_3-way'!B44)</f>
        <v>3.07</v>
      </c>
      <c r="C45" s="4">
        <f>IF('True_Odds_Calculator_3-way'!C44="","",'True_Odds_Calculator_3-way'!C44)</f>
        <v>2.67</v>
      </c>
      <c r="D45" s="9">
        <f t="shared" si="13"/>
        <v>0.31796833879053016</v>
      </c>
      <c r="E45" s="9">
        <f t="shared" si="14"/>
        <v>0.31691907256949353</v>
      </c>
      <c r="F45" s="9">
        <f t="shared" si="15"/>
        <v>0.36511258863997625</v>
      </c>
      <c r="G45" s="9">
        <f t="shared" si="16"/>
        <v>1.0412462194933139</v>
      </c>
      <c r="H45" s="9">
        <f t="shared" si="17"/>
        <v>3.1449672121562258</v>
      </c>
      <c r="I45" s="9">
        <f t="shared" si="18"/>
        <v>3.1553796743511597</v>
      </c>
      <c r="J45" s="9">
        <f t="shared" si="19"/>
        <v>2.7388811865538338</v>
      </c>
      <c r="K45" s="11">
        <f t="shared" si="20"/>
        <v>0.32679738562091504</v>
      </c>
      <c r="L45" s="11">
        <f t="shared" si="21"/>
        <v>0.32573289902280134</v>
      </c>
      <c r="M45" s="11">
        <f t="shared" si="22"/>
        <v>0.37453183520599254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-0.28391149308239183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0.23123678910335704</v>
      </c>
      <c r="Q45" s="11">
        <f>2*'OddsRatio_working_3-way'!K45*'OddsRatio_working_3-way'!L45*'OddsRatio_working_3-way'!M45</f>
        <v>7.9736823828743808E-2</v>
      </c>
      <c r="R45" s="11">
        <f t="shared" si="23"/>
        <v>0</v>
      </c>
      <c r="S45" s="11">
        <f t="shared" si="24"/>
        <v>-0.8144678702254986</v>
      </c>
      <c r="T45" s="11">
        <f t="shared" si="25"/>
        <v>-0.28085098973293054</v>
      </c>
      <c r="U45" s="11">
        <f>'OddsRatio_working_3-way'!S45-'OddsRatio_working_3-way'!R45^2/3</f>
        <v>-0.8144678702254986</v>
      </c>
      <c r="V45" s="11">
        <f>'OddsRatio_working_3-way'!S45*'OddsRatio_working_3-way'!R45/3-2*'OddsRatio_working_3-way'!R45^3/27-'OddsRatio_working_3-way'!T45</f>
        <v>0.28085098973293054</v>
      </c>
      <c r="W45" s="11">
        <f>'OddsRatio_working_3-way'!V45^2+4*'OddsRatio_working_3-way'!U45^3/27</f>
        <v>-1.1647520078471724E-3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0.14145850137214611</v>
      </c>
      <c r="Y45" s="11">
        <f>IF('OddsRatio_working_3-way'!W45&gt;=0,IF('OddsRatio_working_3-way'!V45+SQRT('OddsRatio_working_3-way'!W45)&gt;0,0,PI()),ACOS('OddsRatio_working_3-way'!V45/(2*'OddsRatio_working_3-way'!X45)))</f>
        <v>0.12092515202827858</v>
      </c>
      <c r="Z45" s="11">
        <f>'OddsRatio_working_3-way'!X45^(1/3)*COS('OddsRatio_working_3-way'!Y45/3)</f>
        <v>0.52062310974665693</v>
      </c>
      <c r="AA45" s="11">
        <f>'OddsRatio_working_3-way'!X45^(1/3)*COS(('OddsRatio_working_3-way'!Y45+2*PI())/3)</f>
        <v>-0.27849535960899785</v>
      </c>
      <c r="AB45" s="11">
        <f>'OddsRatio_working_3-way'!X45^(1/3)*COS(('OddsRatio_working_3-way'!Y45+4*PI())/3)</f>
        <v>-0.24212775013765919</v>
      </c>
      <c r="AC45" s="11">
        <f>'OddsRatio_working_3-way'!X45^(1/3)*SIN('OddsRatio_working_3-way'!Y45/3)</f>
        <v>2.0996849118060594E-2</v>
      </c>
      <c r="AD45" s="11">
        <f>'OddsRatio_working_3-way'!X45^(1/3)*SIN(('OddsRatio_working_3-way'!Y45+2*PI())/3)</f>
        <v>0.4403744142788284</v>
      </c>
      <c r="AE45" s="11">
        <f>'OddsRatio_working_3-way'!X45^(1/3)*SIN(('OddsRatio_working_3-way'!Y45+4*PI())/3)</f>
        <v>-0.46137126339688894</v>
      </c>
      <c r="AF45" s="11">
        <f>-'OddsRatio_working_3-way'!U45/(3*'OddsRatio_working_3-way'!X45^(1/3))*COS(('OddsRatio_working_3-way'!Y45)/3)</f>
        <v>0.52062310974665693</v>
      </c>
      <c r="AG45" s="11">
        <f>-'OddsRatio_working_3-way'!U45/(3*'OddsRatio_working_3-way'!X45^(1/3))*COS(('OddsRatio_working_3-way'!Y45+2*PI())/3)</f>
        <v>-0.27849535960899785</v>
      </c>
      <c r="AH45" s="11">
        <f>-'OddsRatio_working_3-way'!U45/(3*'OddsRatio_working_3-way'!X45^(1/3))*COS(('OddsRatio_working_3-way'!Y45+4*PI())/3)</f>
        <v>-0.24212775013765919</v>
      </c>
      <c r="AI45" s="11">
        <f>'OddsRatio_working_3-way'!U45/(3*'OddsRatio_working_3-way'!X45^(1/3))*SIN(('OddsRatio_working_3-way'!Y45)/3)</f>
        <v>-2.0996849118060594E-2</v>
      </c>
      <c r="AJ45" s="11">
        <f>'OddsRatio_working_3-way'!U45/(3*'OddsRatio_working_3-way'!X45^(1/3))*SIN(('OddsRatio_working_3-way'!Y45+2*PI())/3)</f>
        <v>-0.4403744142788284</v>
      </c>
      <c r="AK45" s="11">
        <f>'OddsRatio_working_3-way'!U45/(3*'OddsRatio_working_3-way'!X45^(1/3))*SIN(('OddsRatio_working_3-way'!Y45+4*PI())/3)</f>
        <v>0.46137126339688894</v>
      </c>
      <c r="AL45" s="11">
        <f>'OddsRatio_working_3-way'!Z45+'OddsRatio_working_3-way'!AF45</f>
        <v>1.0412462194933139</v>
      </c>
      <c r="AM45" s="11">
        <f>'OddsRatio_working_3-way'!AA45+'OddsRatio_working_3-way'!AG45</f>
        <v>-0.5569907192179957</v>
      </c>
      <c r="AN45" s="11">
        <f>'OddsRatio_working_3-way'!AB45+'OddsRatio_working_3-way'!AH45</f>
        <v>-0.48425550027531838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1.0412462194933139</v>
      </c>
      <c r="AS45" s="11">
        <f>IF(('OddsRatio_working_3-way'!X45=0),IF(Q45&gt;0,-Q45^(1/3),(-Q45)^(1/3)),'OddsRatio_working_3-way'!AM45-'OddsRatio_working_3-way'!R45/3)</f>
        <v>-0.5569907192179957</v>
      </c>
      <c r="AT45" s="11">
        <f>IF(('OddsRatio_working_3-way'!X45=0),IF(Q45&gt;0,-Q45^(1/3),(-Q45)^(1/3)),'OddsRatio_working_3-way'!AN45-'OddsRatio_working_3-way'!R45/3)</f>
        <v>-0.48425550027531838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1.36</v>
      </c>
      <c r="B46" s="4">
        <f>IF('True_Odds_Calculator_3-way'!B45="","",'True_Odds_Calculator_3-way'!B45)</f>
        <v>4.97</v>
      </c>
      <c r="C46" s="4">
        <f>IF('True_Odds_Calculator_3-way'!C45="","",'True_Odds_Calculator_3-way'!C45)</f>
        <v>10.63</v>
      </c>
      <c r="D46" s="9">
        <f t="shared" si="13"/>
        <v>0.72148703743867337</v>
      </c>
      <c r="E46" s="9">
        <f t="shared" si="14"/>
        <v>0.19022212201169864</v>
      </c>
      <c r="F46" s="9">
        <f t="shared" si="15"/>
        <v>8.8290840549628047E-2</v>
      </c>
      <c r="G46" s="9">
        <f t="shared" si="16"/>
        <v>1.0722952431306396</v>
      </c>
      <c r="H46" s="9">
        <f t="shared" si="17"/>
        <v>1.3860262875270304</v>
      </c>
      <c r="I46" s="9">
        <f t="shared" si="18"/>
        <v>5.2570121152286386</v>
      </c>
      <c r="J46" s="9">
        <f t="shared" si="19"/>
        <v>11.326203191348061</v>
      </c>
      <c r="K46" s="11">
        <f t="shared" si="20"/>
        <v>0.73529411764705876</v>
      </c>
      <c r="L46" s="11">
        <f t="shared" si="21"/>
        <v>0.2012072434607646</v>
      </c>
      <c r="M46" s="11">
        <f t="shared" si="22"/>
        <v>9.4073377234242708E-2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-0.19155378288211922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0.19429286693544029</v>
      </c>
      <c r="Q46" s="11">
        <f>2*'OddsRatio_working_3-way'!K46*'OddsRatio_working_3-way'!L46*'OddsRatio_working_3-way'!M46</f>
        <v>2.7835654288745029E-2</v>
      </c>
      <c r="R46" s="11">
        <f t="shared" si="23"/>
        <v>0</v>
      </c>
      <c r="S46" s="11">
        <f t="shared" si="24"/>
        <v>-1.0142992950183953</v>
      </c>
      <c r="T46" s="11">
        <f t="shared" si="25"/>
        <v>-0.14531508524618847</v>
      </c>
      <c r="U46" s="11">
        <f>'OddsRatio_working_3-way'!S46-'OddsRatio_working_3-way'!R46^2/3</f>
        <v>-1.0142992950183953</v>
      </c>
      <c r="V46" s="11">
        <f>'OddsRatio_working_3-way'!S46*'OddsRatio_working_3-way'!R46/3-2*'OddsRatio_working_3-way'!R46^3/27-'OddsRatio_working_3-way'!T46</f>
        <v>0.14531508524618847</v>
      </c>
      <c r="W46" s="11">
        <f>'OddsRatio_working_3-way'!V46^2+4*'OddsRatio_working_3-way'!U46^3/27</f>
        <v>-0.13347822501378803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0.19659266200312198</v>
      </c>
      <c r="Y46" s="11">
        <f>IF('OddsRatio_working_3-way'!W46&gt;=0,IF('OddsRatio_working_3-way'!V46+SQRT('OddsRatio_working_3-way'!W46)&gt;0,0,PI()),ACOS('OddsRatio_working_3-way'!V46/(2*'OddsRatio_working_3-way'!X46)))</f>
        <v>1.1922348239892389</v>
      </c>
      <c r="Z46" s="11">
        <f>'OddsRatio_working_3-way'!X46^(1/3)*COS('OddsRatio_working_3-way'!Y46/3)</f>
        <v>0.53614762156531992</v>
      </c>
      <c r="AA46" s="11">
        <f>'OddsRatio_working_3-way'!X46^(1/3)*COS(('OddsRatio_working_3-way'!Y46+2*PI())/3)</f>
        <v>-0.46296896124050674</v>
      </c>
      <c r="AB46" s="11">
        <f>'OddsRatio_working_3-way'!X46^(1/3)*COS(('OddsRatio_working_3-way'!Y46+4*PI())/3)</f>
        <v>-7.3178660324813322E-2</v>
      </c>
      <c r="AC46" s="11">
        <f>'OddsRatio_working_3-way'!X46^(1/3)*SIN('OddsRatio_working_3-way'!Y46/3)</f>
        <v>0.22504553516118089</v>
      </c>
      <c r="AD46" s="11">
        <f>'OddsRatio_working_3-way'!X46^(1/3)*SIN(('OddsRatio_working_3-way'!Y46+2*PI())/3)</f>
        <v>0.35179469287358212</v>
      </c>
      <c r="AE46" s="11">
        <f>'OddsRatio_working_3-way'!X46^(1/3)*SIN(('OddsRatio_working_3-way'!Y46+4*PI())/3)</f>
        <v>-0.57684022803476298</v>
      </c>
      <c r="AF46" s="11">
        <f>-'OddsRatio_working_3-way'!U46/(3*'OddsRatio_working_3-way'!X46^(1/3))*COS(('OddsRatio_working_3-way'!Y46)/3)</f>
        <v>0.53614762156531981</v>
      </c>
      <c r="AG46" s="11">
        <f>-'OddsRatio_working_3-way'!U46/(3*'OddsRatio_working_3-way'!X46^(1/3))*COS(('OddsRatio_working_3-way'!Y46+2*PI())/3)</f>
        <v>-0.46296896124050668</v>
      </c>
      <c r="AH46" s="11">
        <f>-'OddsRatio_working_3-way'!U46/(3*'OddsRatio_working_3-way'!X46^(1/3))*COS(('OddsRatio_working_3-way'!Y46+4*PI())/3)</f>
        <v>-7.3178660324813308E-2</v>
      </c>
      <c r="AI46" s="11">
        <f>'OddsRatio_working_3-way'!U46/(3*'OddsRatio_working_3-way'!X46^(1/3))*SIN(('OddsRatio_working_3-way'!Y46)/3)</f>
        <v>-0.22504553516118084</v>
      </c>
      <c r="AJ46" s="11">
        <f>'OddsRatio_working_3-way'!U46/(3*'OddsRatio_working_3-way'!X46^(1/3))*SIN(('OddsRatio_working_3-way'!Y46+2*PI())/3)</f>
        <v>-0.35179469287358206</v>
      </c>
      <c r="AK46" s="11">
        <f>'OddsRatio_working_3-way'!U46/(3*'OddsRatio_working_3-way'!X46^(1/3))*SIN(('OddsRatio_working_3-way'!Y46+4*PI())/3)</f>
        <v>0.57684022803476287</v>
      </c>
      <c r="AL46" s="11">
        <f>'OddsRatio_working_3-way'!Z46+'OddsRatio_working_3-way'!AF46</f>
        <v>1.0722952431306396</v>
      </c>
      <c r="AM46" s="11">
        <f>'OddsRatio_working_3-way'!AA46+'OddsRatio_working_3-way'!AG46</f>
        <v>-0.92593792248101336</v>
      </c>
      <c r="AN46" s="11">
        <f>'OddsRatio_working_3-way'!AB46+'OddsRatio_working_3-way'!AH46</f>
        <v>-0.14635732064962664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1.0722952431306396</v>
      </c>
      <c r="AS46" s="11">
        <f>IF(('OddsRatio_working_3-way'!X46=0),IF(Q46&gt;0,-Q46^(1/3),(-Q46)^(1/3)),'OddsRatio_working_3-way'!AM46-'OddsRatio_working_3-way'!R46/3)</f>
        <v>-0.92593792248101336</v>
      </c>
      <c r="AT46" s="11">
        <f>IF(('OddsRatio_working_3-way'!X46=0),IF(Q46&gt;0,-Q46^(1/3),(-Q46)^(1/3)),'OddsRatio_working_3-way'!AN46-'OddsRatio_working_3-way'!R46/3)</f>
        <v>-0.14635732064962664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1.74</v>
      </c>
      <c r="B47" s="4">
        <f>IF('True_Odds_Calculator_3-way'!B46="","",'True_Odds_Calculator_3-way'!B46)</f>
        <v>3.51</v>
      </c>
      <c r="C47" s="4">
        <f>IF('True_Odds_Calculator_3-way'!C46="","",'True_Odds_Calculator_3-way'!C46)</f>
        <v>5.85</v>
      </c>
      <c r="D47" s="9">
        <f t="shared" si="13"/>
        <v>0.56192311776563864</v>
      </c>
      <c r="E47" s="9">
        <f t="shared" si="14"/>
        <v>0.27439895893087685</v>
      </c>
      <c r="F47" s="9">
        <f t="shared" si="15"/>
        <v>0.16367792330348452</v>
      </c>
      <c r="G47" s="9">
        <f t="shared" si="16"/>
        <v>1.0535174084973218</v>
      </c>
      <c r="H47" s="9">
        <f t="shared" si="17"/>
        <v>1.7796028822880181</v>
      </c>
      <c r="I47" s="9">
        <f t="shared" si="18"/>
        <v>3.6443286953282774</v>
      </c>
      <c r="J47" s="9">
        <f t="shared" si="19"/>
        <v>6.1095594312120109</v>
      </c>
      <c r="K47" s="11">
        <f t="shared" si="20"/>
        <v>0.57471264367816088</v>
      </c>
      <c r="L47" s="11">
        <f t="shared" si="21"/>
        <v>0.28490028490028491</v>
      </c>
      <c r="M47" s="11">
        <f t="shared" si="22"/>
        <v>0.17094017094017094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-0.25213605241112858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0.22671110204266701</v>
      </c>
      <c r="Q47" s="11">
        <f>2*'OddsRatio_working_3-way'!K47*'OddsRatio_working_3-way'!L47*'OddsRatio_working_3-way'!M47</f>
        <v>5.5978049887078281E-2</v>
      </c>
      <c r="R47" s="11">
        <f t="shared" si="23"/>
        <v>0</v>
      </c>
      <c r="S47" s="11">
        <f t="shared" si="24"/>
        <v>-0.89916178140600023</v>
      </c>
      <c r="T47" s="11">
        <f t="shared" si="25"/>
        <v>-0.22201525466814823</v>
      </c>
      <c r="U47" s="11">
        <f>'OddsRatio_working_3-way'!S47-'OddsRatio_working_3-way'!R47^2/3</f>
        <v>-0.89916178140600023</v>
      </c>
      <c r="V47" s="11">
        <f>'OddsRatio_working_3-way'!S47*'OddsRatio_working_3-way'!R47/3-2*'OddsRatio_working_3-way'!R47^3/27-'OddsRatio_working_3-way'!T47</f>
        <v>0.22201525466814823</v>
      </c>
      <c r="W47" s="11">
        <f>'OddsRatio_working_3-way'!V47^2+4*'OddsRatio_working_3-way'!U47^3/27</f>
        <v>-5.8407748957711371E-2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0.1640872650932074</v>
      </c>
      <c r="Y47" s="11">
        <f>IF('OddsRatio_working_3-way'!W47&gt;=0,IF('OddsRatio_working_3-way'!V47+SQRT('OddsRatio_working_3-way'!W47)&gt;0,0,PI()),ACOS('OddsRatio_working_3-way'!V47/(2*'OddsRatio_working_3-way'!X47)))</f>
        <v>0.82777525254160988</v>
      </c>
      <c r="Z47" s="11">
        <f>'OddsRatio_working_3-way'!X47^(1/3)*COS('OddsRatio_working_3-way'!Y47/3)</f>
        <v>0.52675870424866089</v>
      </c>
      <c r="AA47" s="11">
        <f>'OddsRatio_working_3-way'!X47^(1/3)*COS(('OddsRatio_working_3-way'!Y47+2*PI())/3)</f>
        <v>-0.3925474440634929</v>
      </c>
      <c r="AB47" s="11">
        <f>'OddsRatio_working_3-way'!X47^(1/3)*COS(('OddsRatio_working_3-way'!Y47+4*PI())/3)</f>
        <v>-0.13421126018516788</v>
      </c>
      <c r="AC47" s="11">
        <f>'OddsRatio_working_3-way'!X47^(1/3)*SIN('OddsRatio_working_3-way'!Y47/3)</f>
        <v>0.14915046530357159</v>
      </c>
      <c r="AD47" s="11">
        <f>'OddsRatio_working_3-way'!X47^(1/3)*SIN(('OddsRatio_working_3-way'!Y47+2*PI())/3)</f>
        <v>0.38161118689212853</v>
      </c>
      <c r="AE47" s="11">
        <f>'OddsRatio_working_3-way'!X47^(1/3)*SIN(('OddsRatio_working_3-way'!Y47+4*PI())/3)</f>
        <v>-0.53076165219570004</v>
      </c>
      <c r="AF47" s="11">
        <f>-'OddsRatio_working_3-way'!U47/(3*'OddsRatio_working_3-way'!X47^(1/3))*COS(('OddsRatio_working_3-way'!Y47)/3)</f>
        <v>0.52675870424866089</v>
      </c>
      <c r="AG47" s="11">
        <f>-'OddsRatio_working_3-way'!U47/(3*'OddsRatio_working_3-way'!X47^(1/3))*COS(('OddsRatio_working_3-way'!Y47+2*PI())/3)</f>
        <v>-0.3925474440634929</v>
      </c>
      <c r="AH47" s="11">
        <f>-'OddsRatio_working_3-way'!U47/(3*'OddsRatio_working_3-way'!X47^(1/3))*COS(('OddsRatio_working_3-way'!Y47+4*PI())/3)</f>
        <v>-0.13421126018516788</v>
      </c>
      <c r="AI47" s="11">
        <f>'OddsRatio_working_3-way'!U47/(3*'OddsRatio_working_3-way'!X47^(1/3))*SIN(('OddsRatio_working_3-way'!Y47)/3)</f>
        <v>-0.14915046530357159</v>
      </c>
      <c r="AJ47" s="11">
        <f>'OddsRatio_working_3-way'!U47/(3*'OddsRatio_working_3-way'!X47^(1/3))*SIN(('OddsRatio_working_3-way'!Y47+2*PI())/3)</f>
        <v>-0.38161118689212853</v>
      </c>
      <c r="AK47" s="11">
        <f>'OddsRatio_working_3-way'!U47/(3*'OddsRatio_working_3-way'!X47^(1/3))*SIN(('OddsRatio_working_3-way'!Y47+4*PI())/3)</f>
        <v>0.53076165219570004</v>
      </c>
      <c r="AL47" s="11">
        <f>'OddsRatio_working_3-way'!Z47+'OddsRatio_working_3-way'!AF47</f>
        <v>1.0535174084973218</v>
      </c>
      <c r="AM47" s="11">
        <f>'OddsRatio_working_3-way'!AA47+'OddsRatio_working_3-way'!AG47</f>
        <v>-0.7850948881269858</v>
      </c>
      <c r="AN47" s="11">
        <f>'OddsRatio_working_3-way'!AB47+'OddsRatio_working_3-way'!AH47</f>
        <v>-0.26842252037033576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1.0535174084973218</v>
      </c>
      <c r="AS47" s="11">
        <f>IF(('OddsRatio_working_3-way'!X47=0),IF(Q47&gt;0,-Q47^(1/3),(-Q47)^(1/3)),'OddsRatio_working_3-way'!AM47-'OddsRatio_working_3-way'!R47/3)</f>
        <v>-0.7850948881269858</v>
      </c>
      <c r="AT47" s="11">
        <f>IF(('OddsRatio_working_3-way'!X47=0),IF(Q47&gt;0,-Q47^(1/3),(-Q47)^(1/3)),'OddsRatio_working_3-way'!AN47-'OddsRatio_working_3-way'!R47/3)</f>
        <v>-0.26842252037033576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2.87</v>
      </c>
      <c r="B48" s="4">
        <f>IF('True_Odds_Calculator_3-way'!B47="","",'True_Odds_Calculator_3-way'!B47)</f>
        <v>2.77</v>
      </c>
      <c r="C48" s="4">
        <f>IF('True_Odds_Calculator_3-way'!C47="","",'True_Odds_Calculator_3-way'!C47)</f>
        <v>3.09</v>
      </c>
      <c r="D48" s="9">
        <f t="shared" si="13"/>
        <v>0.33733454820921333</v>
      </c>
      <c r="E48" s="9">
        <f t="shared" si="14"/>
        <v>0.34972772915267458</v>
      </c>
      <c r="F48" s="9">
        <f t="shared" si="15"/>
        <v>0.3129377226381117</v>
      </c>
      <c r="G48" s="9">
        <f t="shared" si="16"/>
        <v>1.0504899472674301</v>
      </c>
      <c r="H48" s="9">
        <f t="shared" si="17"/>
        <v>2.9644162013900948</v>
      </c>
      <c r="I48" s="9">
        <f t="shared" si="18"/>
        <v>2.8593672066633506</v>
      </c>
      <c r="J48" s="9">
        <f t="shared" si="19"/>
        <v>3.1955239897889292</v>
      </c>
      <c r="K48" s="11">
        <f t="shared" si="20"/>
        <v>0.34843205574912889</v>
      </c>
      <c r="L48" s="11">
        <f t="shared" si="21"/>
        <v>0.36101083032490977</v>
      </c>
      <c r="M48" s="11">
        <f t="shared" si="22"/>
        <v>0.3236245954692557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-0.28160542289290547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0.23325688776447945</v>
      </c>
      <c r="Q48" s="11">
        <f>2*'OddsRatio_working_3-way'!K48*'OddsRatio_working_3-way'!L48*'OddsRatio_working_3-way'!M48</f>
        <v>8.1416016671720576E-2</v>
      </c>
      <c r="R48" s="11">
        <f t="shared" si="23"/>
        <v>0</v>
      </c>
      <c r="S48" s="11">
        <f t="shared" si="24"/>
        <v>-0.82831106506491903</v>
      </c>
      <c r="T48" s="11">
        <f t="shared" si="25"/>
        <v>-0.28911380979578327</v>
      </c>
      <c r="U48" s="11">
        <f>'OddsRatio_working_3-way'!S48-'OddsRatio_working_3-way'!R48^2/3</f>
        <v>-0.82831106506491903</v>
      </c>
      <c r="V48" s="11">
        <f>'OddsRatio_working_3-way'!S48*'OddsRatio_working_3-way'!R48/3-2*'OddsRatio_working_3-way'!R48^3/27-'OddsRatio_working_3-way'!T48</f>
        <v>0.28911380979578327</v>
      </c>
      <c r="W48" s="11">
        <f>'OddsRatio_working_3-way'!V48^2+4*'OddsRatio_working_3-way'!U48^3/27</f>
        <v>-6.0632736759053119E-4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0.14508025570543953</v>
      </c>
      <c r="Y48" s="11">
        <f>IF('OddsRatio_working_3-way'!W48&gt;=0,IF('OddsRatio_working_3-way'!V48+SQRT('OddsRatio_working_3-way'!W48)&gt;0,0,PI()),ACOS('OddsRatio_working_3-way'!V48/(2*'OddsRatio_working_3-way'!X48)))</f>
        <v>8.4964583072304478E-2</v>
      </c>
      <c r="Z48" s="11">
        <f>'OddsRatio_working_3-way'!X48^(1/3)*COS('OddsRatio_working_3-way'!Y48/3)</f>
        <v>0.52524497363371503</v>
      </c>
      <c r="AA48" s="11">
        <f>'OddsRatio_working_3-way'!X48^(1/3)*COS(('OddsRatio_working_3-way'!Y48+2*PI())/3)</f>
        <v>-0.27550870118021187</v>
      </c>
      <c r="AB48" s="11">
        <f>'OddsRatio_working_3-way'!X48^(1/3)*COS(('OddsRatio_working_3-way'!Y48+4*PI())/3)</f>
        <v>-0.24973627245350324</v>
      </c>
      <c r="AC48" s="11">
        <f>'OddsRatio_working_3-way'!X48^(1/3)*SIN('OddsRatio_working_3-way'!Y48/3)</f>
        <v>1.4879718663035685E-2</v>
      </c>
      <c r="AD48" s="11">
        <f>'OddsRatio_working_3-way'!X48^(1/3)*SIN(('OddsRatio_working_3-way'!Y48+2*PI())/3)</f>
        <v>0.44743563104536704</v>
      </c>
      <c r="AE48" s="11">
        <f>'OddsRatio_working_3-way'!X48^(1/3)*SIN(('OddsRatio_working_3-way'!Y48+4*PI())/3)</f>
        <v>-0.46231534970840271</v>
      </c>
      <c r="AF48" s="11">
        <f>-'OddsRatio_working_3-way'!U48/(3*'OddsRatio_working_3-way'!X48^(1/3))*COS(('OddsRatio_working_3-way'!Y48)/3)</f>
        <v>0.52524497363371492</v>
      </c>
      <c r="AG48" s="11">
        <f>-'OddsRatio_working_3-way'!U48/(3*'OddsRatio_working_3-way'!X48^(1/3))*COS(('OddsRatio_working_3-way'!Y48+2*PI())/3)</f>
        <v>-0.27550870118021181</v>
      </c>
      <c r="AH48" s="11">
        <f>-'OddsRatio_working_3-way'!U48/(3*'OddsRatio_working_3-way'!X48^(1/3))*COS(('OddsRatio_working_3-way'!Y48+4*PI())/3)</f>
        <v>-0.24973627245350319</v>
      </c>
      <c r="AI48" s="11">
        <f>'OddsRatio_working_3-way'!U48/(3*'OddsRatio_working_3-way'!X48^(1/3))*SIN(('OddsRatio_working_3-way'!Y48)/3)</f>
        <v>-1.4879718663035684E-2</v>
      </c>
      <c r="AJ48" s="11">
        <f>'OddsRatio_working_3-way'!U48/(3*'OddsRatio_working_3-way'!X48^(1/3))*SIN(('OddsRatio_working_3-way'!Y48+2*PI())/3)</f>
        <v>-0.44743563104536693</v>
      </c>
      <c r="AK48" s="11">
        <f>'OddsRatio_working_3-way'!U48/(3*'OddsRatio_working_3-way'!X48^(1/3))*SIN(('OddsRatio_working_3-way'!Y48+4*PI())/3)</f>
        <v>0.4623153497084026</v>
      </c>
      <c r="AL48" s="11">
        <f>'OddsRatio_working_3-way'!Z48+'OddsRatio_working_3-way'!AF48</f>
        <v>1.0504899472674301</v>
      </c>
      <c r="AM48" s="11">
        <f>'OddsRatio_working_3-way'!AA48+'OddsRatio_working_3-way'!AG48</f>
        <v>-0.55101740236042374</v>
      </c>
      <c r="AN48" s="11">
        <f>'OddsRatio_working_3-way'!AB48+'OddsRatio_working_3-way'!AH48</f>
        <v>-0.49947254490700643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1.0504899472674301</v>
      </c>
      <c r="AS48" s="11">
        <f>IF(('OddsRatio_working_3-way'!X48=0),IF(Q48&gt;0,-Q48^(1/3),(-Q48)^(1/3)),'OddsRatio_working_3-way'!AM48-'OddsRatio_working_3-way'!R48/3)</f>
        <v>-0.55101740236042374</v>
      </c>
      <c r="AT48" s="11">
        <f>IF(('OddsRatio_working_3-way'!X48=0),IF(Q48&gt;0,-Q48^(1/3),(-Q48)^(1/3)),'OddsRatio_working_3-way'!AN48-'OddsRatio_working_3-way'!R48/3)</f>
        <v>-0.49947254490700643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2.2400000000000002</v>
      </c>
      <c r="B49" s="4">
        <f>IF('True_Odds_Calculator_3-way'!B48="","",'True_Odds_Calculator_3-way'!B48)</f>
        <v>2.91</v>
      </c>
      <c r="C49" s="4">
        <f>IF('True_Odds_Calculator_3-way'!C48="","",'True_Odds_Calculator_3-way'!C48)</f>
        <v>4.12</v>
      </c>
      <c r="D49" s="9">
        <f t="shared" si="13"/>
        <v>0.43402817753959133</v>
      </c>
      <c r="E49" s="9">
        <f t="shared" si="14"/>
        <v>0.33238300860401981</v>
      </c>
      <c r="F49" s="9">
        <f t="shared" si="15"/>
        <v>0.23358881385638885</v>
      </c>
      <c r="G49" s="9">
        <f t="shared" si="16"/>
        <v>1.0516111918547959</v>
      </c>
      <c r="H49" s="9">
        <f t="shared" si="17"/>
        <v>2.3039978778999473</v>
      </c>
      <c r="I49" s="9">
        <f t="shared" si="18"/>
        <v>3.00857737644266</v>
      </c>
      <c r="J49" s="9">
        <f t="shared" si="19"/>
        <v>4.2810269185869627</v>
      </c>
      <c r="K49" s="11">
        <f t="shared" si="20"/>
        <v>0.4464285714285714</v>
      </c>
      <c r="L49" s="11">
        <f t="shared" si="21"/>
        <v>0.3436426116838488</v>
      </c>
      <c r="M49" s="11">
        <f t="shared" si="22"/>
        <v>0.24271844660194175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-0.27515120751533528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0.23346905071707394</v>
      </c>
      <c r="Q49" s="11">
        <f>2*'OddsRatio_working_3-way'!K49*'OddsRatio_working_3-way'!L49*'OddsRatio_working_3-way'!M49</f>
        <v>7.4471786512623261E-2</v>
      </c>
      <c r="R49" s="11">
        <f t="shared" si="23"/>
        <v>0</v>
      </c>
      <c r="S49" s="11">
        <f t="shared" si="24"/>
        <v>-0.84851181583152513</v>
      </c>
      <c r="T49" s="11">
        <f t="shared" si="25"/>
        <v>-0.27065767650128392</v>
      </c>
      <c r="U49" s="11">
        <f>'OddsRatio_working_3-way'!S49-'OddsRatio_working_3-way'!R49^2/3</f>
        <v>-0.84851181583152513</v>
      </c>
      <c r="V49" s="11">
        <f>'OddsRatio_working_3-way'!S49*'OddsRatio_working_3-way'!R49/3-2*'OddsRatio_working_3-way'!R49^3/27-'OddsRatio_working_3-way'!T49</f>
        <v>0.27065767650128392</v>
      </c>
      <c r="W49" s="11">
        <f>'OddsRatio_working_3-way'!V49^2+4*'OddsRatio_working_3-way'!U49^3/27</f>
        <v>-1.7248867333721177E-2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0.1504197835914502</v>
      </c>
      <c r="Y49" s="11">
        <f>IF('OddsRatio_working_3-way'!W49&gt;=0,IF('OddsRatio_working_3-way'!V49+SQRT('OddsRatio_working_3-way'!W49)&gt;0,0,PI()),ACOS('OddsRatio_working_3-way'!V49/(2*'OddsRatio_working_3-way'!X49)))</f>
        <v>0.451773066632011</v>
      </c>
      <c r="Z49" s="11">
        <f>'OddsRatio_working_3-way'!X49^(1/3)*COS('OddsRatio_working_3-way'!Y49/3)</f>
        <v>0.52580559592739795</v>
      </c>
      <c r="AA49" s="11">
        <f>'OddsRatio_working_3-way'!X49^(1/3)*COS(('OddsRatio_working_3-way'!Y49+2*PI())/3)</f>
        <v>-0.33199918300992803</v>
      </c>
      <c r="AB49" s="11">
        <f>'OddsRatio_working_3-way'!X49^(1/3)*COS(('OddsRatio_working_3-way'!Y49+4*PI())/3)</f>
        <v>-0.19380641291746975</v>
      </c>
      <c r="AC49" s="11">
        <f>'OddsRatio_working_3-way'!X49^(1/3)*SIN('OddsRatio_working_3-way'!Y49/3)</f>
        <v>7.978563301294081E-2</v>
      </c>
      <c r="AD49" s="11">
        <f>'OddsRatio_working_3-way'!X49^(1/3)*SIN(('OddsRatio_working_3-way'!Y49+2*PI())/3)</f>
        <v>0.41546818701867178</v>
      </c>
      <c r="AE49" s="11">
        <f>'OddsRatio_working_3-way'!X49^(1/3)*SIN(('OddsRatio_working_3-way'!Y49+4*PI())/3)</f>
        <v>-0.49525382003161256</v>
      </c>
      <c r="AF49" s="11">
        <f>-'OddsRatio_working_3-way'!U49/(3*'OddsRatio_working_3-way'!X49^(1/3))*COS(('OddsRatio_working_3-way'!Y49)/3)</f>
        <v>0.52580559592739806</v>
      </c>
      <c r="AG49" s="11">
        <f>-'OddsRatio_working_3-way'!U49/(3*'OddsRatio_working_3-way'!X49^(1/3))*COS(('OddsRatio_working_3-way'!Y49+2*PI())/3)</f>
        <v>-0.33199918300992809</v>
      </c>
      <c r="AH49" s="11">
        <f>-'OddsRatio_working_3-way'!U49/(3*'OddsRatio_working_3-way'!X49^(1/3))*COS(('OddsRatio_working_3-way'!Y49+4*PI())/3)</f>
        <v>-0.19380641291746978</v>
      </c>
      <c r="AI49" s="11">
        <f>'OddsRatio_working_3-way'!U49/(3*'OddsRatio_working_3-way'!X49^(1/3))*SIN(('OddsRatio_working_3-way'!Y49)/3)</f>
        <v>-7.9785633012940824E-2</v>
      </c>
      <c r="AJ49" s="11">
        <f>'OddsRatio_working_3-way'!U49/(3*'OddsRatio_working_3-way'!X49^(1/3))*SIN(('OddsRatio_working_3-way'!Y49+2*PI())/3)</f>
        <v>-0.41546818701867189</v>
      </c>
      <c r="AK49" s="11">
        <f>'OddsRatio_working_3-way'!U49/(3*'OddsRatio_working_3-way'!X49^(1/3))*SIN(('OddsRatio_working_3-way'!Y49+4*PI())/3)</f>
        <v>0.49525382003161267</v>
      </c>
      <c r="AL49" s="11">
        <f>'OddsRatio_working_3-way'!Z49+'OddsRatio_working_3-way'!AF49</f>
        <v>1.0516111918547959</v>
      </c>
      <c r="AM49" s="11">
        <f>'OddsRatio_working_3-way'!AA49+'OddsRatio_working_3-way'!AG49</f>
        <v>-0.66399836601985607</v>
      </c>
      <c r="AN49" s="11">
        <f>'OddsRatio_working_3-way'!AB49+'OddsRatio_working_3-way'!AH49</f>
        <v>-0.3876128258349395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1.0516111918547959</v>
      </c>
      <c r="AS49" s="11">
        <f>IF(('OddsRatio_working_3-way'!X49=0),IF(Q49&gt;0,-Q49^(1/3),(-Q49)^(1/3)),'OddsRatio_working_3-way'!AM49-'OddsRatio_working_3-way'!R49/3)</f>
        <v>-0.66399836601985607</v>
      </c>
      <c r="AT49" s="11">
        <f>IF(('OddsRatio_working_3-way'!X49=0),IF(Q49&gt;0,-Q49^(1/3),(-Q49)^(1/3)),'OddsRatio_working_3-way'!AN49-'OddsRatio_working_3-way'!R49/3)</f>
        <v>-0.3876128258349395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1.44</v>
      </c>
      <c r="B50" s="4">
        <f>IF('True_Odds_Calculator_3-way'!B49="","",'True_Odds_Calculator_3-way'!B49)</f>
        <v>5</v>
      </c>
      <c r="C50" s="4">
        <f>IF('True_Odds_Calculator_3-way'!C49="","",'True_Odds_Calculator_3-way'!C49)</f>
        <v>6.89</v>
      </c>
      <c r="D50" s="9">
        <f t="shared" si="13"/>
        <v>0.67711715796948502</v>
      </c>
      <c r="E50" s="9">
        <f t="shared" si="14"/>
        <v>0.18744164849788772</v>
      </c>
      <c r="F50" s="9">
        <f t="shared" si="15"/>
        <v>0.13544119353262721</v>
      </c>
      <c r="G50" s="9">
        <f t="shared" si="16"/>
        <v>1.0837484065224561</v>
      </c>
      <c r="H50" s="9">
        <f t="shared" si="17"/>
        <v>1.4768492988698805</v>
      </c>
      <c r="I50" s="9">
        <f t="shared" si="18"/>
        <v>5.3349936260898225</v>
      </c>
      <c r="J50" s="9">
        <f t="shared" si="19"/>
        <v>7.3832781144172674</v>
      </c>
      <c r="K50" s="11">
        <f t="shared" si="20"/>
        <v>0.69444444444444442</v>
      </c>
      <c r="L50" s="11">
        <f t="shared" si="21"/>
        <v>0.2</v>
      </c>
      <c r="M50" s="11">
        <f t="shared" si="22"/>
        <v>0.14513788098693758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-0.20896629575874848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0.20823254313820352</v>
      </c>
      <c r="Q50" s="11">
        <f>2*'OddsRatio_working_3-way'!K50*'OddsRatio_working_3-way'!L50*'OddsRatio_working_3-way'!M50</f>
        <v>4.0316078051927107E-2</v>
      </c>
      <c r="R50" s="11">
        <f t="shared" si="23"/>
        <v>0</v>
      </c>
      <c r="S50" s="11">
        <f t="shared" si="24"/>
        <v>-0.99648865565673772</v>
      </c>
      <c r="T50" s="11">
        <f t="shared" si="25"/>
        <v>-0.19293100787158521</v>
      </c>
      <c r="U50" s="11">
        <f>'OddsRatio_working_3-way'!S50-'OddsRatio_working_3-way'!R50^2/3</f>
        <v>-0.99648865565673772</v>
      </c>
      <c r="V50" s="11">
        <f>'OddsRatio_working_3-way'!S50*'OddsRatio_working_3-way'!R50/3-2*'OddsRatio_working_3-way'!R50^3/27-'OddsRatio_working_3-way'!T50</f>
        <v>0.19293100787158521</v>
      </c>
      <c r="W50" s="11">
        <f>'OddsRatio_working_3-way'!V50^2+4*'OddsRatio_working_3-way'!U50^3/27</f>
        <v>-0.10937065024524642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0.19143734225823869</v>
      </c>
      <c r="Y50" s="11">
        <f>IF('OddsRatio_working_3-way'!W50&gt;=0,IF('OddsRatio_working_3-way'!V50+SQRT('OddsRatio_working_3-way'!W50)&gt;0,0,PI()),ACOS('OddsRatio_working_3-way'!V50/(2*'OddsRatio_working_3-way'!X50)))</f>
        <v>1.0426869603502813</v>
      </c>
      <c r="Z50" s="11">
        <f>'OddsRatio_working_3-way'!X50^(1/3)*COS('OddsRatio_working_3-way'!Y50/3)</f>
        <v>0.54187420326122804</v>
      </c>
      <c r="AA50" s="11">
        <f>'OddsRatio_working_3-way'!X50^(1/3)*COS(('OddsRatio_working_3-way'!Y50+2*PI())/3)</f>
        <v>-0.44094129215011707</v>
      </c>
      <c r="AB50" s="11">
        <f>'OddsRatio_working_3-way'!X50^(1/3)*COS(('OddsRatio_working_3-way'!Y50+4*PI())/3)</f>
        <v>-0.10093291111111115</v>
      </c>
      <c r="AC50" s="11">
        <f>'OddsRatio_working_3-way'!X50^(1/3)*SIN('OddsRatio_working_3-way'!Y50/3)</f>
        <v>0.19630393031959903</v>
      </c>
      <c r="AD50" s="11">
        <f>'OddsRatio_working_3-way'!X50^(1/3)*SIN(('OddsRatio_working_3-way'!Y50+2*PI())/3)</f>
        <v>0.37112486051987653</v>
      </c>
      <c r="AE50" s="11">
        <f>'OddsRatio_working_3-way'!X50^(1/3)*SIN(('OddsRatio_working_3-way'!Y50+4*PI())/3)</f>
        <v>-0.56742879083947551</v>
      </c>
      <c r="AF50" s="11">
        <f>-'OddsRatio_working_3-way'!U50/(3*'OddsRatio_working_3-way'!X50^(1/3))*COS(('OddsRatio_working_3-way'!Y50)/3)</f>
        <v>0.54187420326122793</v>
      </c>
      <c r="AG50" s="11">
        <f>-'OddsRatio_working_3-way'!U50/(3*'OddsRatio_working_3-way'!X50^(1/3))*COS(('OddsRatio_working_3-way'!Y50+2*PI())/3)</f>
        <v>-0.44094129215011696</v>
      </c>
      <c r="AH50" s="11">
        <f>-'OddsRatio_working_3-way'!U50/(3*'OddsRatio_working_3-way'!X50^(1/3))*COS(('OddsRatio_working_3-way'!Y50+4*PI())/3)</f>
        <v>-0.10093291111111113</v>
      </c>
      <c r="AI50" s="11">
        <f>'OddsRatio_working_3-way'!U50/(3*'OddsRatio_working_3-way'!X50^(1/3))*SIN(('OddsRatio_working_3-way'!Y50)/3)</f>
        <v>-0.19630393031959897</v>
      </c>
      <c r="AJ50" s="11">
        <f>'OddsRatio_working_3-way'!U50/(3*'OddsRatio_working_3-way'!X50^(1/3))*SIN(('OddsRatio_working_3-way'!Y50+2*PI())/3)</f>
        <v>-0.37112486051987642</v>
      </c>
      <c r="AK50" s="11">
        <f>'OddsRatio_working_3-way'!U50/(3*'OddsRatio_working_3-way'!X50^(1/3))*SIN(('OddsRatio_working_3-way'!Y50+4*PI())/3)</f>
        <v>0.56742879083947539</v>
      </c>
      <c r="AL50" s="11">
        <f>'OddsRatio_working_3-way'!Z50+'OddsRatio_working_3-way'!AF50</f>
        <v>1.0837484065224561</v>
      </c>
      <c r="AM50" s="11">
        <f>'OddsRatio_working_3-way'!AA50+'OddsRatio_working_3-way'!AG50</f>
        <v>-0.88188258430023403</v>
      </c>
      <c r="AN50" s="11">
        <f>'OddsRatio_working_3-way'!AB50+'OddsRatio_working_3-way'!AH50</f>
        <v>-0.20186582222222227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1.0837484065224561</v>
      </c>
      <c r="AS50" s="11">
        <f>IF(('OddsRatio_working_3-way'!X50=0),IF(Q50&gt;0,-Q50^(1/3),(-Q50)^(1/3)),'OddsRatio_working_3-way'!AM50-'OddsRatio_working_3-way'!R50/3)</f>
        <v>-0.88188258430023403</v>
      </c>
      <c r="AT50" s="11">
        <f>IF(('OddsRatio_working_3-way'!X50=0),IF(Q50&gt;0,-Q50^(1/3),(-Q50)^(1/3)),'OddsRatio_working_3-way'!AN50-'OddsRatio_working_3-way'!R50/3)</f>
        <v>-0.20186582222222227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8.9499999999999993</v>
      </c>
      <c r="B51" s="4">
        <f>IF('True_Odds_Calculator_3-way'!B50="","",'True_Odds_Calculator_3-way'!B50)</f>
        <v>5.88</v>
      </c>
      <c r="C51" s="4">
        <f>IF('True_Odds_Calculator_3-way'!C50="","",'True_Odds_Calculator_3-way'!C50)</f>
        <v>1.32</v>
      </c>
      <c r="D51" s="9">
        <f t="shared" si="13"/>
        <v>0.10277206844660443</v>
      </c>
      <c r="E51" s="9">
        <f t="shared" si="14"/>
        <v>0.15725846063529417</v>
      </c>
      <c r="F51" s="9">
        <f t="shared" si="15"/>
        <v>0.73996947091810128</v>
      </c>
      <c r="G51" s="9">
        <f t="shared" si="16"/>
        <v>1.0981472010902333</v>
      </c>
      <c r="H51" s="9">
        <f t="shared" si="17"/>
        <v>9.7302702486673542</v>
      </c>
      <c r="I51" s="9">
        <f t="shared" si="18"/>
        <v>6.3589583413203385</v>
      </c>
      <c r="J51" s="9">
        <f t="shared" si="19"/>
        <v>1.3514071043488747</v>
      </c>
      <c r="K51" s="11">
        <f t="shared" si="20"/>
        <v>0.111731843575419</v>
      </c>
      <c r="L51" s="11">
        <f t="shared" si="21"/>
        <v>0.17006802721088435</v>
      </c>
      <c r="M51" s="11">
        <f t="shared" si="22"/>
        <v>0.75757575757575757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-0.17871567113386733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0.18930036886940316</v>
      </c>
      <c r="Q51" s="11">
        <f>2*'OddsRatio_working_3-way'!K51*'OddsRatio_working_3-way'!L51*'OddsRatio_working_3-way'!M51</f>
        <v>2.8790930626525203E-2</v>
      </c>
      <c r="R51" s="11">
        <f t="shared" si="23"/>
        <v>0</v>
      </c>
      <c r="S51" s="11">
        <f t="shared" si="24"/>
        <v>-1.0592264666460467</v>
      </c>
      <c r="T51" s="11">
        <f t="shared" si="25"/>
        <v>-0.16109908237962692</v>
      </c>
      <c r="U51" s="11">
        <f>'OddsRatio_working_3-way'!S51-'OddsRatio_working_3-way'!R51^2/3</f>
        <v>-1.0592264666460467</v>
      </c>
      <c r="V51" s="11">
        <f>'OddsRatio_working_3-way'!S51*'OddsRatio_working_3-way'!R51/3-2*'OddsRatio_working_3-way'!R51^3/27-'OddsRatio_working_3-way'!T51</f>
        <v>0.16109908237962692</v>
      </c>
      <c r="W51" s="11">
        <f>'OddsRatio_working_3-way'!V51^2+4*'OddsRatio_working_3-way'!U51^3/27</f>
        <v>-0.1501078969264999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0.20979800479869781</v>
      </c>
      <c r="Y51" s="11">
        <f>IF('OddsRatio_working_3-way'!W51&gt;=0,IF('OddsRatio_working_3-way'!V51+SQRT('OddsRatio_working_3-way'!W51)&gt;0,0,PI()),ACOS('OddsRatio_working_3-way'!V51/(2*'OddsRatio_working_3-way'!X51)))</f>
        <v>1.1767383356063794</v>
      </c>
      <c r="Z51" s="11">
        <f>'OddsRatio_working_3-way'!X51^(1/3)*COS('OddsRatio_working_3-way'!Y51/3)</f>
        <v>0.54907360054511667</v>
      </c>
      <c r="AA51" s="11">
        <f>'OddsRatio_working_3-way'!X51^(1/3)*COS(('OddsRatio_working_3-way'!Y51+2*PI())/3)</f>
        <v>-0.47124788930880956</v>
      </c>
      <c r="AB51" s="11">
        <f>'OddsRatio_working_3-way'!X51^(1/3)*COS(('OddsRatio_working_3-way'!Y51+4*PI())/3)</f>
        <v>-7.7825711236307174E-2</v>
      </c>
      <c r="AC51" s="11">
        <f>'OddsRatio_working_3-way'!X51^(1/3)*SIN('OddsRatio_working_3-way'!Y51/3)</f>
        <v>0.22714240041532818</v>
      </c>
      <c r="AD51" s="11">
        <f>'OddsRatio_working_3-way'!X51^(1/3)*SIN(('OddsRatio_working_3-way'!Y51+2*PI())/3)</f>
        <v>0.36194048641179605</v>
      </c>
      <c r="AE51" s="11">
        <f>'OddsRatio_working_3-way'!X51^(1/3)*SIN(('OddsRatio_working_3-way'!Y51+4*PI())/3)</f>
        <v>-0.58908288682712429</v>
      </c>
      <c r="AF51" s="11">
        <f>-'OddsRatio_working_3-way'!U51/(3*'OddsRatio_working_3-way'!X51^(1/3))*COS(('OddsRatio_working_3-way'!Y51)/3)</f>
        <v>0.54907360054511667</v>
      </c>
      <c r="AG51" s="11">
        <f>-'OddsRatio_working_3-way'!U51/(3*'OddsRatio_working_3-way'!X51^(1/3))*COS(('OddsRatio_working_3-way'!Y51+2*PI())/3)</f>
        <v>-0.47124788930880956</v>
      </c>
      <c r="AH51" s="11">
        <f>-'OddsRatio_working_3-way'!U51/(3*'OddsRatio_working_3-way'!X51^(1/3))*COS(('OddsRatio_working_3-way'!Y51+4*PI())/3)</f>
        <v>-7.7825711236307174E-2</v>
      </c>
      <c r="AI51" s="11">
        <f>'OddsRatio_working_3-way'!U51/(3*'OddsRatio_working_3-way'!X51^(1/3))*SIN(('OddsRatio_working_3-way'!Y51)/3)</f>
        <v>-0.22714240041532818</v>
      </c>
      <c r="AJ51" s="11">
        <f>'OddsRatio_working_3-way'!U51/(3*'OddsRatio_working_3-way'!X51^(1/3))*SIN(('OddsRatio_working_3-way'!Y51+2*PI())/3)</f>
        <v>-0.36194048641179605</v>
      </c>
      <c r="AK51" s="11">
        <f>'OddsRatio_working_3-way'!U51/(3*'OddsRatio_working_3-way'!X51^(1/3))*SIN(('OddsRatio_working_3-way'!Y51+4*PI())/3)</f>
        <v>0.58908288682712429</v>
      </c>
      <c r="AL51" s="11">
        <f>'OddsRatio_working_3-way'!Z51+'OddsRatio_working_3-way'!AF51</f>
        <v>1.0981472010902333</v>
      </c>
      <c r="AM51" s="11">
        <f>'OddsRatio_working_3-way'!AA51+'OddsRatio_working_3-way'!AG51</f>
        <v>-0.94249577861761913</v>
      </c>
      <c r="AN51" s="11">
        <f>'OddsRatio_working_3-way'!AB51+'OddsRatio_working_3-way'!AH51</f>
        <v>-0.15565142247261435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1.0981472010902333</v>
      </c>
      <c r="AS51" s="11">
        <f>IF(('OddsRatio_working_3-way'!X51=0),IF(Q51&gt;0,-Q51^(1/3),(-Q51)^(1/3)),'OddsRatio_working_3-way'!AM51-'OddsRatio_working_3-way'!R51/3)</f>
        <v>-0.94249577861761913</v>
      </c>
      <c r="AT51" s="11">
        <f>IF(('OddsRatio_working_3-way'!X51=0),IF(Q51&gt;0,-Q51^(1/3),(-Q51)^(1/3)),'OddsRatio_working_3-way'!AN51-'OddsRatio_working_3-way'!R51/3)</f>
        <v>-0.15565142247261435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1.92</v>
      </c>
      <c r="B52" s="4">
        <f>IF('True_Odds_Calculator_3-way'!B51="","",'True_Odds_Calculator_3-way'!B51)</f>
        <v>4.0199999999999996</v>
      </c>
      <c r="C52" s="4">
        <f>IF('True_Odds_Calculator_3-way'!C51="","",'True_Odds_Calculator_3-way'!C51)</f>
        <v>3.87</v>
      </c>
      <c r="D52" s="9">
        <f t="shared" si="13"/>
        <v>0.50963242859030278</v>
      </c>
      <c r="E52" s="9">
        <f t="shared" si="14"/>
        <v>0.24047009514939163</v>
      </c>
      <c r="F52" s="9">
        <f t="shared" si="15"/>
        <v>0.24989747626030534</v>
      </c>
      <c r="G52" s="9">
        <f t="shared" si="16"/>
        <v>1.0458679626559597</v>
      </c>
      <c r="H52" s="9">
        <f t="shared" si="17"/>
        <v>1.9621985256434835</v>
      </c>
      <c r="I52" s="9">
        <f t="shared" si="18"/>
        <v>4.1585212472209969</v>
      </c>
      <c r="J52" s="9">
        <f t="shared" si="19"/>
        <v>4.0016410528226043</v>
      </c>
      <c r="K52" s="11">
        <f t="shared" si="20"/>
        <v>0.52083333333333337</v>
      </c>
      <c r="L52" s="11">
        <f t="shared" si="21"/>
        <v>0.24875621890547267</v>
      </c>
      <c r="M52" s="11">
        <f t="shared" si="22"/>
        <v>0.25839793281653745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-0.26695522173799391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0.22798636018872054</v>
      </c>
      <c r="Q52" s="11">
        <f>2*'OddsRatio_working_3-way'!K52*'OddsRatio_working_3-way'!L52*'OddsRatio_working_3-way'!M52</f>
        <v>6.6956346604616898E-2</v>
      </c>
      <c r="R52" s="11">
        <f t="shared" si="23"/>
        <v>0</v>
      </c>
      <c r="S52" s="11">
        <f t="shared" si="24"/>
        <v>-0.85402472633586546</v>
      </c>
      <c r="T52" s="11">
        <f t="shared" si="25"/>
        <v>-0.25081489760230996</v>
      </c>
      <c r="U52" s="11">
        <f>'OddsRatio_working_3-way'!S52-'OddsRatio_working_3-way'!R52^2/3</f>
        <v>-0.85402472633586546</v>
      </c>
      <c r="V52" s="11">
        <f>'OddsRatio_working_3-way'!S52*'OddsRatio_working_3-way'!R52/3-2*'OddsRatio_working_3-way'!R52^3/27-'OddsRatio_working_3-way'!T52</f>
        <v>0.25081489760230996</v>
      </c>
      <c r="W52" s="11">
        <f>'OddsRatio_working_3-way'!V52^2+4*'OddsRatio_working_3-way'!U52^3/27</f>
        <v>-2.9371882030150884E-2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0.15188811251165124</v>
      </c>
      <c r="Y52" s="11">
        <f>IF('OddsRatio_working_3-way'!W52&gt;=0,IF('OddsRatio_working_3-way'!V52+SQRT('OddsRatio_working_3-way'!W52)&gt;0,0,PI()),ACOS('OddsRatio_working_3-way'!V52/(2*'OddsRatio_working_3-way'!X52)))</f>
        <v>0.59943098239273929</v>
      </c>
      <c r="Z52" s="11">
        <f>'OddsRatio_working_3-way'!X52^(1/3)*COS('OddsRatio_working_3-way'!Y52/3)</f>
        <v>0.52293398132797975</v>
      </c>
      <c r="AA52" s="11">
        <f>'OddsRatio_working_3-way'!X52^(1/3)*COS(('OddsRatio_working_3-way'!Y52+2*PI())/3)</f>
        <v>-0.35317969405516375</v>
      </c>
      <c r="AB52" s="11">
        <f>'OddsRatio_working_3-way'!X52^(1/3)*COS(('OddsRatio_working_3-way'!Y52+4*PI())/3)</f>
        <v>-0.16975428727281591</v>
      </c>
      <c r="AC52" s="11">
        <f>'OddsRatio_working_3-way'!X52^(1/3)*SIN('OddsRatio_working_3-way'!Y52/3)</f>
        <v>0.10590070798200509</v>
      </c>
      <c r="AD52" s="11">
        <f>'OddsRatio_working_3-way'!X52^(1/3)*SIN(('OddsRatio_working_3-way'!Y52+2*PI())/3)</f>
        <v>0.39992375834116523</v>
      </c>
      <c r="AE52" s="11">
        <f>'OddsRatio_working_3-way'!X52^(1/3)*SIN(('OddsRatio_working_3-way'!Y52+4*PI())/3)</f>
        <v>-0.50582446632317035</v>
      </c>
      <c r="AF52" s="11">
        <f>-'OddsRatio_working_3-way'!U52/(3*'OddsRatio_working_3-way'!X52^(1/3))*COS(('OddsRatio_working_3-way'!Y52)/3)</f>
        <v>0.52293398132797986</v>
      </c>
      <c r="AG52" s="11">
        <f>-'OddsRatio_working_3-way'!U52/(3*'OddsRatio_working_3-way'!X52^(1/3))*COS(('OddsRatio_working_3-way'!Y52+2*PI())/3)</f>
        <v>-0.35317969405516386</v>
      </c>
      <c r="AH52" s="11">
        <f>-'OddsRatio_working_3-way'!U52/(3*'OddsRatio_working_3-way'!X52^(1/3))*COS(('OddsRatio_working_3-way'!Y52+4*PI())/3)</f>
        <v>-0.16975428727281594</v>
      </c>
      <c r="AI52" s="11">
        <f>'OddsRatio_working_3-way'!U52/(3*'OddsRatio_working_3-way'!X52^(1/3))*SIN(('OddsRatio_working_3-way'!Y52)/3)</f>
        <v>-0.1059007079820051</v>
      </c>
      <c r="AJ52" s="11">
        <f>'OddsRatio_working_3-way'!U52/(3*'OddsRatio_working_3-way'!X52^(1/3))*SIN(('OddsRatio_working_3-way'!Y52+2*PI())/3)</f>
        <v>-0.39992375834116534</v>
      </c>
      <c r="AK52" s="11">
        <f>'OddsRatio_working_3-way'!U52/(3*'OddsRatio_working_3-way'!X52^(1/3))*SIN(('OddsRatio_working_3-way'!Y52+4*PI())/3)</f>
        <v>0.50582446632317046</v>
      </c>
      <c r="AL52" s="11">
        <f>'OddsRatio_working_3-way'!Z52+'OddsRatio_working_3-way'!AF52</f>
        <v>1.0458679626559597</v>
      </c>
      <c r="AM52" s="11">
        <f>'OddsRatio_working_3-way'!AA52+'OddsRatio_working_3-way'!AG52</f>
        <v>-0.70635938811032761</v>
      </c>
      <c r="AN52" s="11">
        <f>'OddsRatio_working_3-way'!AB52+'OddsRatio_working_3-way'!AH52</f>
        <v>-0.33950857454563188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1.0458679626559597</v>
      </c>
      <c r="AS52" s="11">
        <f>IF(('OddsRatio_working_3-way'!X52=0),IF(Q52&gt;0,-Q52^(1/3),(-Q52)^(1/3)),'OddsRatio_working_3-way'!AM52-'OddsRatio_working_3-way'!R52/3)</f>
        <v>-0.70635938811032761</v>
      </c>
      <c r="AT52" s="11">
        <f>IF(('OddsRatio_working_3-way'!X52=0),IF(Q52&gt;0,-Q52^(1/3),(-Q52)^(1/3)),'OddsRatio_working_3-way'!AN52-'OddsRatio_working_3-way'!R52/3)</f>
        <v>-0.33950857454563188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2.39</v>
      </c>
      <c r="B53" s="4">
        <f>IF('True_Odds_Calculator_3-way'!B52="","",'True_Odds_Calculator_3-way'!B52)</f>
        <v>3.25</v>
      </c>
      <c r="C53" s="4">
        <f>IF('True_Odds_Calculator_3-way'!C52="","",'True_Odds_Calculator_3-way'!C52)</f>
        <v>3.26</v>
      </c>
      <c r="D53" s="9">
        <f t="shared" si="13"/>
        <v>0.40641952766335354</v>
      </c>
      <c r="E53" s="9">
        <f t="shared" si="14"/>
        <v>0.29725299893114554</v>
      </c>
      <c r="F53" s="9">
        <f t="shared" si="15"/>
        <v>0.29632747340550092</v>
      </c>
      <c r="G53" s="9">
        <f t="shared" si="16"/>
        <v>1.0507278365504187</v>
      </c>
      <c r="H53" s="9">
        <f t="shared" si="17"/>
        <v>2.4605116928050825</v>
      </c>
      <c r="I53" s="9">
        <f t="shared" si="18"/>
        <v>3.3641376322384415</v>
      </c>
      <c r="J53" s="9">
        <f t="shared" si="19"/>
        <v>3.3746449106039464</v>
      </c>
      <c r="K53" s="11">
        <f t="shared" si="20"/>
        <v>0.41841004184100417</v>
      </c>
      <c r="L53" s="11">
        <f t="shared" si="21"/>
        <v>0.30769230769230771</v>
      </c>
      <c r="M53" s="11">
        <f t="shared" si="22"/>
        <v>0.30674846625766872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-0.27913024419428922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0.23299851315355585</v>
      </c>
      <c r="Q53" s="11">
        <f>2*'OddsRatio_working_3-way'!K53*'OddsRatio_working_3-way'!L53*'OddsRatio_working_3-way'!M53</f>
        <v>7.8982546831713865E-2</v>
      </c>
      <c r="R53" s="11">
        <f t="shared" si="23"/>
        <v>0</v>
      </c>
      <c r="S53" s="11">
        <f t="shared" si="24"/>
        <v>-0.83473044573190969</v>
      </c>
      <c r="T53" s="11">
        <f t="shared" si="25"/>
        <v>-0.28295947312946101</v>
      </c>
      <c r="U53" s="11">
        <f>'OddsRatio_working_3-way'!S53-'OddsRatio_working_3-way'!R53^2/3</f>
        <v>-0.83473044573190969</v>
      </c>
      <c r="V53" s="11">
        <f>'OddsRatio_working_3-way'!S53*'OddsRatio_working_3-way'!R53/3-2*'OddsRatio_working_3-way'!R53^3/27-'OddsRatio_working_3-way'!T53</f>
        <v>0.28295947312946101</v>
      </c>
      <c r="W53" s="11">
        <f>'OddsRatio_working_3-way'!V53^2+4*'OddsRatio_working_3-way'!U53^3/27</f>
        <v>-6.0997494653737827E-3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0.14677006924018599</v>
      </c>
      <c r="Y53" s="11">
        <f>IF('OddsRatio_working_3-way'!W53&gt;=0,IF('OddsRatio_working_3-way'!V53+SQRT('OddsRatio_working_3-way'!W53)&gt;0,0,PI()),ACOS('OddsRatio_working_3-way'!V53/(2*'OddsRatio_working_3-way'!X53)))</f>
        <v>0.26930905772538005</v>
      </c>
      <c r="Z53" s="11">
        <f>'OddsRatio_working_3-way'!X53^(1/3)*COS('OddsRatio_working_3-way'!Y53/3)</f>
        <v>0.52536391827520934</v>
      </c>
      <c r="AA53" s="11">
        <f>'OddsRatio_working_3-way'!X53^(1/3)*COS(('OddsRatio_working_3-way'!Y53+2*PI())/3)</f>
        <v>-0.30363530410314837</v>
      </c>
      <c r="AB53" s="11">
        <f>'OddsRatio_working_3-way'!X53^(1/3)*COS(('OddsRatio_working_3-way'!Y53+4*PI())/3)</f>
        <v>-0.22172861417206113</v>
      </c>
      <c r="AC53" s="11">
        <f>'OddsRatio_working_3-way'!X53^(1/3)*SIN('OddsRatio_working_3-way'!Y53/3)</f>
        <v>4.7288849480144488E-2</v>
      </c>
      <c r="AD53" s="11">
        <f>'OddsRatio_working_3-way'!X53^(1/3)*SIN(('OddsRatio_working_3-way'!Y53+2*PI())/3)</f>
        <v>0.43133407471799079</v>
      </c>
      <c r="AE53" s="11">
        <f>'OddsRatio_working_3-way'!X53^(1/3)*SIN(('OddsRatio_working_3-way'!Y53+4*PI())/3)</f>
        <v>-0.47862292419813518</v>
      </c>
      <c r="AF53" s="11">
        <f>-'OddsRatio_working_3-way'!U53/(3*'OddsRatio_working_3-way'!X53^(1/3))*COS(('OddsRatio_working_3-way'!Y53)/3)</f>
        <v>0.52536391827520934</v>
      </c>
      <c r="AG53" s="11">
        <f>-'OddsRatio_working_3-way'!U53/(3*'OddsRatio_working_3-way'!X53^(1/3))*COS(('OddsRatio_working_3-way'!Y53+2*PI())/3)</f>
        <v>-0.30363530410314837</v>
      </c>
      <c r="AH53" s="11">
        <f>-'OddsRatio_working_3-way'!U53/(3*'OddsRatio_working_3-way'!X53^(1/3))*COS(('OddsRatio_working_3-way'!Y53+4*PI())/3)</f>
        <v>-0.22172861417206113</v>
      </c>
      <c r="AI53" s="11">
        <f>'OddsRatio_working_3-way'!U53/(3*'OddsRatio_working_3-way'!X53^(1/3))*SIN(('OddsRatio_working_3-way'!Y53)/3)</f>
        <v>-4.7288849480144488E-2</v>
      </c>
      <c r="AJ53" s="11">
        <f>'OddsRatio_working_3-way'!U53/(3*'OddsRatio_working_3-way'!X53^(1/3))*SIN(('OddsRatio_working_3-way'!Y53+2*PI())/3)</f>
        <v>-0.43133407471799079</v>
      </c>
      <c r="AK53" s="11">
        <f>'OddsRatio_working_3-way'!U53/(3*'OddsRatio_working_3-way'!X53^(1/3))*SIN(('OddsRatio_working_3-way'!Y53+4*PI())/3)</f>
        <v>0.47862292419813518</v>
      </c>
      <c r="AL53" s="11">
        <f>'OddsRatio_working_3-way'!Z53+'OddsRatio_working_3-way'!AF53</f>
        <v>1.0507278365504187</v>
      </c>
      <c r="AM53" s="11">
        <f>'OddsRatio_working_3-way'!AA53+'OddsRatio_working_3-way'!AG53</f>
        <v>-0.60727060820629675</v>
      </c>
      <c r="AN53" s="11">
        <f>'OddsRatio_working_3-way'!AB53+'OddsRatio_working_3-way'!AH53</f>
        <v>-0.44345722834412227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1.0507278365504187</v>
      </c>
      <c r="AS53" s="11">
        <f>IF(('OddsRatio_working_3-way'!X53=0),IF(Q53&gt;0,-Q53^(1/3),(-Q53)^(1/3)),'OddsRatio_working_3-way'!AM53-'OddsRatio_working_3-way'!R53/3)</f>
        <v>-0.60727060820629675</v>
      </c>
      <c r="AT53" s="11">
        <f>IF(('OddsRatio_working_3-way'!X53=0),IF(Q53&gt;0,-Q53^(1/3),(-Q53)^(1/3)),'OddsRatio_working_3-way'!AN53-'OddsRatio_working_3-way'!R53/3)</f>
        <v>-0.44345722834412227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2.37</v>
      </c>
      <c r="B54" s="4">
        <f>IF('True_Odds_Calculator_3-way'!B53="","",'True_Odds_Calculator_3-way'!B53)</f>
        <v>3.02</v>
      </c>
      <c r="C54" s="4">
        <f>IF('True_Odds_Calculator_3-way'!C53="","",'True_Odds_Calculator_3-way'!C53)</f>
        <v>3.57</v>
      </c>
      <c r="D54" s="9">
        <f t="shared" si="13"/>
        <v>0.40976475109962773</v>
      </c>
      <c r="E54" s="9">
        <f t="shared" si="14"/>
        <v>0.32011905276911384</v>
      </c>
      <c r="F54" s="9">
        <f t="shared" si="15"/>
        <v>0.27011619613125837</v>
      </c>
      <c r="G54" s="9">
        <f t="shared" si="16"/>
        <v>1.0514048552888811</v>
      </c>
      <c r="H54" s="9">
        <f t="shared" si="17"/>
        <v>2.4404246517457673</v>
      </c>
      <c r="I54" s="9">
        <f t="shared" si="18"/>
        <v>3.12383780768354</v>
      </c>
      <c r="J54" s="9">
        <f t="shared" si="19"/>
        <v>3.7021104780924246</v>
      </c>
      <c r="K54" s="11">
        <f t="shared" si="20"/>
        <v>0.42194092827004215</v>
      </c>
      <c r="L54" s="11">
        <f t="shared" si="21"/>
        <v>0.33112582781456956</v>
      </c>
      <c r="M54" s="11">
        <f t="shared" si="22"/>
        <v>0.28011204481792717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-0.27834380182340912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0.23325059199078518</v>
      </c>
      <c r="Q54" s="11">
        <f>2*'OddsRatio_working_3-way'!K54*'OddsRatio_working_3-way'!L54*'OddsRatio_working_3-way'!M54</f>
        <v>7.8272010735162809E-2</v>
      </c>
      <c r="R54" s="11">
        <f t="shared" si="23"/>
        <v>0</v>
      </c>
      <c r="S54" s="11">
        <f t="shared" si="24"/>
        <v>-0.83799456090912838</v>
      </c>
      <c r="T54" s="11">
        <f t="shared" si="25"/>
        <v>-0.28120622849299609</v>
      </c>
      <c r="U54" s="11">
        <f>'OddsRatio_working_3-way'!S54-'OddsRatio_working_3-way'!R54^2/3</f>
        <v>-0.83799456090912838</v>
      </c>
      <c r="V54" s="11">
        <f>'OddsRatio_working_3-way'!S54*'OddsRatio_working_3-way'!R54/3-2*'OddsRatio_working_3-way'!R54^3/27-'OddsRatio_working_3-way'!T54</f>
        <v>0.28120622849299609</v>
      </c>
      <c r="W54" s="11">
        <f>'OddsRatio_working_3-way'!V54^2+4*'OddsRatio_working_3-way'!U54^3/27</f>
        <v>-8.1036516297201405E-3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0.14763180092122366</v>
      </c>
      <c r="Y54" s="11">
        <f>IF('OddsRatio_working_3-way'!W54&gt;=0,IF('OddsRatio_working_3-way'!V54+SQRT('OddsRatio_working_3-way'!W54)&gt;0,0,PI()),ACOS('OddsRatio_working_3-way'!V54/(2*'OddsRatio_working_3-way'!X54)))</f>
        <v>0.30981355751351569</v>
      </c>
      <c r="Z54" s="11">
        <f>'OddsRatio_working_3-way'!X54^(1/3)*COS('OddsRatio_working_3-way'!Y54/3)</f>
        <v>0.52570242764444053</v>
      </c>
      <c r="AA54" s="11">
        <f>'OddsRatio_working_3-way'!X54^(1/3)*COS(('OddsRatio_working_3-way'!Y54+2*PI())/3)</f>
        <v>-0.31003551633734111</v>
      </c>
      <c r="AB54" s="11">
        <f>'OddsRatio_working_3-way'!X54^(1/3)*COS(('OddsRatio_working_3-way'!Y54+4*PI())/3)</f>
        <v>-0.21566691130709947</v>
      </c>
      <c r="AC54" s="11">
        <f>'OddsRatio_working_3-way'!X54^(1/3)*SIN('OddsRatio_working_3-way'!Y54/3)</f>
        <v>5.4483739517259565E-2</v>
      </c>
      <c r="AD54" s="11">
        <f>'OddsRatio_working_3-way'!X54^(1/3)*SIN(('OddsRatio_working_3-way'!Y54+2*PI())/3)</f>
        <v>0.42802978741260644</v>
      </c>
      <c r="AE54" s="11">
        <f>'OddsRatio_working_3-way'!X54^(1/3)*SIN(('OddsRatio_working_3-way'!Y54+4*PI())/3)</f>
        <v>-0.48251352692986593</v>
      </c>
      <c r="AF54" s="11">
        <f>-'OddsRatio_working_3-way'!U54/(3*'OddsRatio_working_3-way'!X54^(1/3))*COS(('OddsRatio_working_3-way'!Y54)/3)</f>
        <v>0.52570242764444053</v>
      </c>
      <c r="AG54" s="11">
        <f>-'OddsRatio_working_3-way'!U54/(3*'OddsRatio_working_3-way'!X54^(1/3))*COS(('OddsRatio_working_3-way'!Y54+2*PI())/3)</f>
        <v>-0.31003551633734111</v>
      </c>
      <c r="AH54" s="11">
        <f>-'OddsRatio_working_3-way'!U54/(3*'OddsRatio_working_3-way'!X54^(1/3))*COS(('OddsRatio_working_3-way'!Y54+4*PI())/3)</f>
        <v>-0.21566691130709947</v>
      </c>
      <c r="AI54" s="11">
        <f>'OddsRatio_working_3-way'!U54/(3*'OddsRatio_working_3-way'!X54^(1/3))*SIN(('OddsRatio_working_3-way'!Y54)/3)</f>
        <v>-5.4483739517259565E-2</v>
      </c>
      <c r="AJ54" s="11">
        <f>'OddsRatio_working_3-way'!U54/(3*'OddsRatio_working_3-way'!X54^(1/3))*SIN(('OddsRatio_working_3-way'!Y54+2*PI())/3)</f>
        <v>-0.42802978741260644</v>
      </c>
      <c r="AK54" s="11">
        <f>'OddsRatio_working_3-way'!U54/(3*'OddsRatio_working_3-way'!X54^(1/3))*SIN(('OddsRatio_working_3-way'!Y54+4*PI())/3)</f>
        <v>0.48251352692986593</v>
      </c>
      <c r="AL54" s="11">
        <f>'OddsRatio_working_3-way'!Z54+'OddsRatio_working_3-way'!AF54</f>
        <v>1.0514048552888811</v>
      </c>
      <c r="AM54" s="11">
        <f>'OddsRatio_working_3-way'!AA54+'OddsRatio_working_3-way'!AG54</f>
        <v>-0.62007103267468222</v>
      </c>
      <c r="AN54" s="11">
        <f>'OddsRatio_working_3-way'!AB54+'OddsRatio_working_3-way'!AH54</f>
        <v>-0.43133382261419895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1.0514048552888811</v>
      </c>
      <c r="AS54" s="11">
        <f>IF(('OddsRatio_working_3-way'!X54=0),IF(Q54&gt;0,-Q54^(1/3),(-Q54)^(1/3)),'OddsRatio_working_3-way'!AM54-'OddsRatio_working_3-way'!R54/3)</f>
        <v>-0.62007103267468222</v>
      </c>
      <c r="AT54" s="11">
        <f>IF(('OddsRatio_working_3-way'!X54=0),IF(Q54&gt;0,-Q54^(1/3),(-Q54)^(1/3)),'OddsRatio_working_3-way'!AN54-'OddsRatio_working_3-way'!R54/3)</f>
        <v>-0.43133382261419895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1.51</v>
      </c>
      <c r="B55" s="4">
        <f>IF('True_Odds_Calculator_3-way'!B54="","",'True_Odds_Calculator_3-way'!B54)</f>
        <v>4.43</v>
      </c>
      <c r="C55" s="4">
        <f>IF('True_Odds_Calculator_3-way'!C54="","",'True_Odds_Calculator_3-way'!C54)</f>
        <v>6.72</v>
      </c>
      <c r="D55" s="9">
        <f t="shared" si="13"/>
        <v>0.64628199959391486</v>
      </c>
      <c r="E55" s="9">
        <f t="shared" si="14"/>
        <v>0.21363218596262645</v>
      </c>
      <c r="F55" s="9">
        <f t="shared" si="15"/>
        <v>0.14008581444345891</v>
      </c>
      <c r="G55" s="9">
        <f t="shared" si="16"/>
        <v>1.0731611078668344</v>
      </c>
      <c r="H55" s="9">
        <f t="shared" si="17"/>
        <v>1.5473121650120853</v>
      </c>
      <c r="I55" s="9">
        <f t="shared" si="18"/>
        <v>4.6809425999832417</v>
      </c>
      <c r="J55" s="9">
        <f t="shared" si="19"/>
        <v>7.1384815369982917</v>
      </c>
      <c r="K55" s="11">
        <f t="shared" si="20"/>
        <v>0.66225165562913912</v>
      </c>
      <c r="L55" s="11">
        <f t="shared" si="21"/>
        <v>0.22573363431151244</v>
      </c>
      <c r="M55" s="11">
        <f t="shared" si="22"/>
        <v>0.14880952380952381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-0.2225924237214657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0.21489543001509878</v>
      </c>
      <c r="Q55" s="11">
        <f>2*'OddsRatio_working_3-way'!K55*'OddsRatio_working_3-way'!L55*'OddsRatio_working_3-way'!M55</f>
        <v>4.4491807456542187E-2</v>
      </c>
      <c r="R55" s="11">
        <f t="shared" si="23"/>
        <v>0</v>
      </c>
      <c r="S55" s="11">
        <f t="shared" si="24"/>
        <v>-0.96542113348836023</v>
      </c>
      <c r="T55" s="11">
        <f t="shared" si="25"/>
        <v>-0.19988015186094413</v>
      </c>
      <c r="U55" s="11">
        <f>'OddsRatio_working_3-way'!S55-'OddsRatio_working_3-way'!R55^2/3</f>
        <v>-0.96542113348836023</v>
      </c>
      <c r="V55" s="11">
        <f>'OddsRatio_working_3-way'!S55*'OddsRatio_working_3-way'!R55/3-2*'OddsRatio_working_3-way'!R55^3/27-'OddsRatio_working_3-way'!T55</f>
        <v>0.19988015186094413</v>
      </c>
      <c r="W55" s="11">
        <f>'OddsRatio_working_3-way'!V55^2+4*'OddsRatio_working_3-way'!U55^3/27</f>
        <v>-9.3352983945515638E-2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0.18255482673259404</v>
      </c>
      <c r="Y55" s="11">
        <f>IF('OddsRatio_working_3-way'!W55&gt;=0,IF('OddsRatio_working_3-way'!V55+SQRT('OddsRatio_working_3-way'!W55)&gt;0,0,PI()),ACOS('OddsRatio_working_3-way'!V55/(2*'OddsRatio_working_3-way'!X55)))</f>
        <v>0.99147946601392956</v>
      </c>
      <c r="Z55" s="11">
        <f>'OddsRatio_working_3-way'!X55^(1/3)*COS('OddsRatio_working_3-way'!Y55/3)</f>
        <v>0.53658055393341719</v>
      </c>
      <c r="AA55" s="11">
        <f>'OddsRatio_working_3-way'!X55^(1/3)*COS(('OddsRatio_working_3-way'!Y55+2*PI())/3)</f>
        <v>-0.42771507186220292</v>
      </c>
      <c r="AB55" s="11">
        <f>'OddsRatio_working_3-way'!X55^(1/3)*COS(('OddsRatio_working_3-way'!Y55+4*PI())/3)</f>
        <v>-0.10886548207121441</v>
      </c>
      <c r="AC55" s="11">
        <f>'OddsRatio_working_3-way'!X55^(1/3)*SIN('OddsRatio_working_3-way'!Y55/3)</f>
        <v>0.18408789649682897</v>
      </c>
      <c r="AD55" s="11">
        <f>'OddsRatio_working_3-way'!X55^(1/3)*SIN(('OddsRatio_working_3-way'!Y55+2*PI())/3)</f>
        <v>0.3726484426346508</v>
      </c>
      <c r="AE55" s="11">
        <f>'OddsRatio_working_3-way'!X55^(1/3)*SIN(('OddsRatio_working_3-way'!Y55+4*PI())/3)</f>
        <v>-0.5567363391314798</v>
      </c>
      <c r="AF55" s="11">
        <f>-'OddsRatio_working_3-way'!U55/(3*'OddsRatio_working_3-way'!X55^(1/3))*COS(('OddsRatio_working_3-way'!Y55)/3)</f>
        <v>0.53658055393341719</v>
      </c>
      <c r="AG55" s="11">
        <f>-'OddsRatio_working_3-way'!U55/(3*'OddsRatio_working_3-way'!X55^(1/3))*COS(('OddsRatio_working_3-way'!Y55+2*PI())/3)</f>
        <v>-0.42771507186220292</v>
      </c>
      <c r="AH55" s="11">
        <f>-'OddsRatio_working_3-way'!U55/(3*'OddsRatio_working_3-way'!X55^(1/3))*COS(('OddsRatio_working_3-way'!Y55+4*PI())/3)</f>
        <v>-0.10886548207121441</v>
      </c>
      <c r="AI55" s="11">
        <f>'OddsRatio_working_3-way'!U55/(3*'OddsRatio_working_3-way'!X55^(1/3))*SIN(('OddsRatio_working_3-way'!Y55)/3)</f>
        <v>-0.18408789649682897</v>
      </c>
      <c r="AJ55" s="11">
        <f>'OddsRatio_working_3-way'!U55/(3*'OddsRatio_working_3-way'!X55^(1/3))*SIN(('OddsRatio_working_3-way'!Y55+2*PI())/3)</f>
        <v>-0.3726484426346508</v>
      </c>
      <c r="AK55" s="11">
        <f>'OddsRatio_working_3-way'!U55/(3*'OddsRatio_working_3-way'!X55^(1/3))*SIN(('OddsRatio_working_3-way'!Y55+4*PI())/3)</f>
        <v>0.5567363391314798</v>
      </c>
      <c r="AL55" s="11">
        <f>'OddsRatio_working_3-way'!Z55+'OddsRatio_working_3-way'!AF55</f>
        <v>1.0731611078668344</v>
      </c>
      <c r="AM55" s="11">
        <f>'OddsRatio_working_3-way'!AA55+'OddsRatio_working_3-way'!AG55</f>
        <v>-0.85543014372440584</v>
      </c>
      <c r="AN55" s="11">
        <f>'OddsRatio_working_3-way'!AB55+'OddsRatio_working_3-way'!AH55</f>
        <v>-0.21773096414242882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1.0731611078668344</v>
      </c>
      <c r="AS55" s="11">
        <f>IF(('OddsRatio_working_3-way'!X55=0),IF(Q55&gt;0,-Q55^(1/3),(-Q55)^(1/3)),'OddsRatio_working_3-way'!AM55-'OddsRatio_working_3-way'!R55/3)</f>
        <v>-0.85543014372440584</v>
      </c>
      <c r="AT55" s="11">
        <f>IF(('OddsRatio_working_3-way'!X55=0),IF(Q55&gt;0,-Q55^(1/3),(-Q55)^(1/3)),'OddsRatio_working_3-way'!AN55-'OddsRatio_working_3-way'!R55/3)</f>
        <v>-0.21773096414242882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2.06</v>
      </c>
      <c r="B56" s="4">
        <f>IF('True_Odds_Calculator_3-way'!B55="","",'True_Odds_Calculator_3-way'!B55)</f>
        <v>3.42</v>
      </c>
      <c r="C56" s="4">
        <f>IF('True_Odds_Calculator_3-way'!C55="","",'True_Odds_Calculator_3-way'!C55)</f>
        <v>3.89</v>
      </c>
      <c r="D56" s="9">
        <f t="shared" si="13"/>
        <v>0.47188168680258802</v>
      </c>
      <c r="E56" s="9">
        <f t="shared" si="14"/>
        <v>0.28128617800744438</v>
      </c>
      <c r="F56" s="9">
        <f t="shared" si="15"/>
        <v>0.24683213518996774</v>
      </c>
      <c r="G56" s="9">
        <f t="shared" si="16"/>
        <v>1.0558257243400417</v>
      </c>
      <c r="H56" s="9">
        <f t="shared" si="17"/>
        <v>2.1191752678004447</v>
      </c>
      <c r="I56" s="9">
        <f t="shared" si="18"/>
        <v>3.5550982529029014</v>
      </c>
      <c r="J56" s="9">
        <f t="shared" si="19"/>
        <v>4.0513363433427205</v>
      </c>
      <c r="K56" s="11">
        <f t="shared" si="20"/>
        <v>0.4854368932038835</v>
      </c>
      <c r="L56" s="11">
        <f t="shared" si="21"/>
        <v>0.29239766081871343</v>
      </c>
      <c r="M56" s="11">
        <f t="shared" si="22"/>
        <v>0.25706940874035988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-0.2705055289699696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0.2324323133021195</v>
      </c>
      <c r="Q56" s="11">
        <f>2*'OddsRatio_working_3-way'!K56*'OddsRatio_working_3-way'!L56*'OddsRatio_working_3-way'!M56</f>
        <v>7.2977178430806755E-2</v>
      </c>
      <c r="R56" s="11">
        <f t="shared" si="23"/>
        <v>0</v>
      </c>
      <c r="S56" s="11">
        <f t="shared" si="24"/>
        <v>-0.85925161747035184</v>
      </c>
      <c r="T56" s="11">
        <f t="shared" si="25"/>
        <v>-0.26978072762020466</v>
      </c>
      <c r="U56" s="11">
        <f>'OddsRatio_working_3-way'!S56-'OddsRatio_working_3-way'!R56^2/3</f>
        <v>-0.85925161747035184</v>
      </c>
      <c r="V56" s="11">
        <f>'OddsRatio_working_3-way'!S56*'OddsRatio_working_3-way'!R56/3-2*'OddsRatio_working_3-way'!R56^3/27-'OddsRatio_working_3-way'!T56</f>
        <v>0.26978072762020466</v>
      </c>
      <c r="W56" s="11">
        <f>'OddsRatio_working_3-way'!V56^2+4*'OddsRatio_working_3-way'!U56^3/27</f>
        <v>-2.1203089881928483E-2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0.15328464606510295</v>
      </c>
      <c r="Y56" s="11">
        <f>IF('OddsRatio_working_3-way'!W56&gt;=0,IF('OddsRatio_working_3-way'!V56+SQRT('OddsRatio_working_3-way'!W56)&gt;0,0,PI()),ACOS('OddsRatio_working_3-way'!V56/(2*'OddsRatio_working_3-way'!X56)))</f>
        <v>0.49493583947846687</v>
      </c>
      <c r="Z56" s="11">
        <f>'OddsRatio_working_3-way'!X56^(1/3)*COS('OddsRatio_working_3-way'!Y56/3)</f>
        <v>0.52791286217002087</v>
      </c>
      <c r="AA56" s="11">
        <f>'OddsRatio_working_3-way'!X56^(1/3)*COS(('OddsRatio_working_3-way'!Y56+2*PI())/3)</f>
        <v>-0.34007418088215258</v>
      </c>
      <c r="AB56" s="11">
        <f>'OddsRatio_working_3-way'!X56^(1/3)*COS(('OddsRatio_working_3-way'!Y56+4*PI())/3)</f>
        <v>-0.18783868128786846</v>
      </c>
      <c r="AC56" s="11">
        <f>'OddsRatio_working_3-way'!X56^(1/3)*SIN('OddsRatio_working_3-way'!Y56/3)</f>
        <v>8.7893206670977247E-2</v>
      </c>
      <c r="AD56" s="11">
        <f>'OddsRatio_working_3-way'!X56^(1/3)*SIN(('OddsRatio_working_3-way'!Y56+2*PI())/3)</f>
        <v>0.4132393462883025</v>
      </c>
      <c r="AE56" s="11">
        <f>'OddsRatio_working_3-way'!X56^(1/3)*SIN(('OddsRatio_working_3-way'!Y56+4*PI())/3)</f>
        <v>-0.50113255295927961</v>
      </c>
      <c r="AF56" s="11">
        <f>-'OddsRatio_working_3-way'!U56/(3*'OddsRatio_working_3-way'!X56^(1/3))*COS(('OddsRatio_working_3-way'!Y56)/3)</f>
        <v>0.52791286217002087</v>
      </c>
      <c r="AG56" s="11">
        <f>-'OddsRatio_working_3-way'!U56/(3*'OddsRatio_working_3-way'!X56^(1/3))*COS(('OddsRatio_working_3-way'!Y56+2*PI())/3)</f>
        <v>-0.34007418088215258</v>
      </c>
      <c r="AH56" s="11">
        <f>-'OddsRatio_working_3-way'!U56/(3*'OddsRatio_working_3-way'!X56^(1/3))*COS(('OddsRatio_working_3-way'!Y56+4*PI())/3)</f>
        <v>-0.18783868128786846</v>
      </c>
      <c r="AI56" s="11">
        <f>'OddsRatio_working_3-way'!U56/(3*'OddsRatio_working_3-way'!X56^(1/3))*SIN(('OddsRatio_working_3-way'!Y56)/3)</f>
        <v>-8.7893206670977247E-2</v>
      </c>
      <c r="AJ56" s="11">
        <f>'OddsRatio_working_3-way'!U56/(3*'OddsRatio_working_3-way'!X56^(1/3))*SIN(('OddsRatio_working_3-way'!Y56+2*PI())/3)</f>
        <v>-0.4132393462883025</v>
      </c>
      <c r="AK56" s="11">
        <f>'OddsRatio_working_3-way'!U56/(3*'OddsRatio_working_3-way'!X56^(1/3))*SIN(('OddsRatio_working_3-way'!Y56+4*PI())/3)</f>
        <v>0.50113255295927961</v>
      </c>
      <c r="AL56" s="11">
        <f>'OddsRatio_working_3-way'!Z56+'OddsRatio_working_3-way'!AF56</f>
        <v>1.0558257243400417</v>
      </c>
      <c r="AM56" s="11">
        <f>'OddsRatio_working_3-way'!AA56+'OddsRatio_working_3-way'!AG56</f>
        <v>-0.68014836176430515</v>
      </c>
      <c r="AN56" s="11">
        <f>'OddsRatio_working_3-way'!AB56+'OddsRatio_working_3-way'!AH56</f>
        <v>-0.37567736257573692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1.0558257243400417</v>
      </c>
      <c r="AS56" s="11">
        <f>IF(('OddsRatio_working_3-way'!X56=0),IF(Q56&gt;0,-Q56^(1/3),(-Q56)^(1/3)),'OddsRatio_working_3-way'!AM56-'OddsRatio_working_3-way'!R56/3)</f>
        <v>-0.68014836176430515</v>
      </c>
      <c r="AT56" s="11">
        <f>IF(('OddsRatio_working_3-way'!X56=0),IF(Q56&gt;0,-Q56^(1/3),(-Q56)^(1/3)),'OddsRatio_working_3-way'!AN56-'OddsRatio_working_3-way'!R56/3)</f>
        <v>-0.37567736257573692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1.93</v>
      </c>
      <c r="B57" s="4">
        <f>IF('True_Odds_Calculator_3-way'!B56="","",'True_Odds_Calculator_3-way'!B56)</f>
        <v>3.55</v>
      </c>
      <c r="C57" s="4">
        <f>IF('True_Odds_Calculator_3-way'!C56="","",'True_Odds_Calculator_3-way'!C56)</f>
        <v>4.63</v>
      </c>
      <c r="D57" s="9">
        <f t="shared" si="13"/>
        <v>0.51175708707734213</v>
      </c>
      <c r="E57" s="9">
        <f t="shared" si="14"/>
        <v>0.2765525540030494</v>
      </c>
      <c r="F57" s="9">
        <f t="shared" si="15"/>
        <v>0.21169035891960858</v>
      </c>
      <c r="G57" s="9">
        <f t="shared" si="16"/>
        <v>1.0258624506501199</v>
      </c>
      <c r="H57" s="9">
        <f t="shared" si="17"/>
        <v>1.9540520791046112</v>
      </c>
      <c r="I57" s="9">
        <f t="shared" si="18"/>
        <v>3.6159492491578056</v>
      </c>
      <c r="J57" s="9">
        <f t="shared" si="19"/>
        <v>4.7238806958599353</v>
      </c>
      <c r="K57" s="11">
        <f t="shared" si="20"/>
        <v>0.5181347150259068</v>
      </c>
      <c r="L57" s="11">
        <f t="shared" si="21"/>
        <v>0.28169014084507044</v>
      </c>
      <c r="M57" s="11">
        <f t="shared" si="22"/>
        <v>0.21598272138228941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-0.27137079124890917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0.22413152580136869</v>
      </c>
      <c r="Q57" s="11">
        <f>2*'OddsRatio_working_3-way'!K57*'OddsRatio_working_3-way'!L57*'OddsRatio_working_3-way'!M57</f>
        <v>6.304684270080696E-2</v>
      </c>
      <c r="R57" s="11">
        <f t="shared" si="23"/>
        <v>0</v>
      </c>
      <c r="S57" s="11">
        <f t="shared" si="24"/>
        <v>-0.8259235445711206</v>
      </c>
      <c r="T57" s="11">
        <f t="shared" si="25"/>
        <v>-0.23232729805094818</v>
      </c>
      <c r="U57" s="11">
        <f>'OddsRatio_working_3-way'!S57-'OddsRatio_working_3-way'!R57^2/3</f>
        <v>-0.8259235445711206</v>
      </c>
      <c r="V57" s="11">
        <f>'OddsRatio_working_3-way'!S57*'OddsRatio_working_3-way'!R57/3-2*'OddsRatio_working_3-way'!R57^3/27-'OddsRatio_working_3-way'!T57</f>
        <v>0.23232729805094818</v>
      </c>
      <c r="W57" s="11">
        <f>'OddsRatio_working_3-way'!V57^2+4*'OddsRatio_working_3-way'!U57^3/27</f>
        <v>-2.9491211672487049E-2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0.14445343981032535</v>
      </c>
      <c r="Y57" s="11">
        <f>IF('OddsRatio_working_3-way'!W57&gt;=0,IF('OddsRatio_working_3-way'!V57+SQRT('OddsRatio_working_3-way'!W57)&gt;0,0,PI()),ACOS('OddsRatio_working_3-way'!V57/(2*'OddsRatio_working_3-way'!X57)))</f>
        <v>0.63653571087779015</v>
      </c>
      <c r="Z57" s="11">
        <f>'OddsRatio_working_3-way'!X57^(1/3)*COS('OddsRatio_working_3-way'!Y57/3)</f>
        <v>0.51293122532505997</v>
      </c>
      <c r="AA57" s="11">
        <f>'OddsRatio_working_3-way'!X57^(1/3)*COS(('OddsRatio_working_3-way'!Y57+2*PI())/3)</f>
        <v>-0.3521581134537603</v>
      </c>
      <c r="AB57" s="11">
        <f>'OddsRatio_working_3-way'!X57^(1/3)*COS(('OddsRatio_working_3-way'!Y57+4*PI())/3)</f>
        <v>-0.16077311187129981</v>
      </c>
      <c r="AC57" s="11">
        <f>'OddsRatio_working_3-way'!X57^(1/3)*SIN('OddsRatio_working_3-way'!Y57/3)</f>
        <v>0.11049618218249059</v>
      </c>
      <c r="AD57" s="11">
        <f>'OddsRatio_working_3-way'!X57^(1/3)*SIN(('OddsRatio_working_3-way'!Y57+2*PI())/3)</f>
        <v>0.38896338043453665</v>
      </c>
      <c r="AE57" s="11">
        <f>'OddsRatio_working_3-way'!X57^(1/3)*SIN(('OddsRatio_working_3-way'!Y57+4*PI())/3)</f>
        <v>-0.49945956261702723</v>
      </c>
      <c r="AF57" s="11">
        <f>-'OddsRatio_working_3-way'!U57/(3*'OddsRatio_working_3-way'!X57^(1/3))*COS(('OddsRatio_working_3-way'!Y57)/3)</f>
        <v>0.51293122532505986</v>
      </c>
      <c r="AG57" s="11">
        <f>-'OddsRatio_working_3-way'!U57/(3*'OddsRatio_working_3-way'!X57^(1/3))*COS(('OddsRatio_working_3-way'!Y57+2*PI())/3)</f>
        <v>-0.35215811345376019</v>
      </c>
      <c r="AH57" s="11">
        <f>-'OddsRatio_working_3-way'!U57/(3*'OddsRatio_working_3-way'!X57^(1/3))*COS(('OddsRatio_working_3-way'!Y57+4*PI())/3)</f>
        <v>-0.16077311187129978</v>
      </c>
      <c r="AI57" s="11">
        <f>'OddsRatio_working_3-way'!U57/(3*'OddsRatio_working_3-way'!X57^(1/3))*SIN(('OddsRatio_working_3-way'!Y57)/3)</f>
        <v>-0.11049618218249058</v>
      </c>
      <c r="AJ57" s="11">
        <f>'OddsRatio_working_3-way'!U57/(3*'OddsRatio_working_3-way'!X57^(1/3))*SIN(('OddsRatio_working_3-way'!Y57+2*PI())/3)</f>
        <v>-0.3889633804345366</v>
      </c>
      <c r="AK57" s="11">
        <f>'OddsRatio_working_3-way'!U57/(3*'OddsRatio_working_3-way'!X57^(1/3))*SIN(('OddsRatio_working_3-way'!Y57+4*PI())/3)</f>
        <v>0.49945956261702712</v>
      </c>
      <c r="AL57" s="11">
        <f>'OddsRatio_working_3-way'!Z57+'OddsRatio_working_3-way'!AF57</f>
        <v>1.0258624506501199</v>
      </c>
      <c r="AM57" s="11">
        <f>'OddsRatio_working_3-way'!AA57+'OddsRatio_working_3-way'!AG57</f>
        <v>-0.70431622690752049</v>
      </c>
      <c r="AN57" s="11">
        <f>'OddsRatio_working_3-way'!AB57+'OddsRatio_working_3-way'!AH57</f>
        <v>-0.32154622374259956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1.0258624506501199</v>
      </c>
      <c r="AS57" s="11">
        <f>IF(('OddsRatio_working_3-way'!X57=0),IF(Q57&gt;0,-Q57^(1/3),(-Q57)^(1/3)),'OddsRatio_working_3-way'!AM57-'OddsRatio_working_3-way'!R57/3)</f>
        <v>-0.70431622690752049</v>
      </c>
      <c r="AT57" s="11">
        <f>IF(('OddsRatio_working_3-way'!X57=0),IF(Q57&gt;0,-Q57^(1/3),(-Q57)^(1/3)),'OddsRatio_working_3-way'!AN57-'OddsRatio_working_3-way'!R57/3)</f>
        <v>-0.32154622374259956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1.34</v>
      </c>
      <c r="B58" s="4">
        <f>IF('True_Odds_Calculator_3-way'!B57="","",'True_Odds_Calculator_3-way'!B57)</f>
        <v>5.14</v>
      </c>
      <c r="C58" s="4">
        <f>IF('True_Odds_Calculator_3-way'!C57="","",'True_Odds_Calculator_3-way'!C57)</f>
        <v>10.91</v>
      </c>
      <c r="D58" s="9">
        <f t="shared" si="13"/>
        <v>0.73158550775195552</v>
      </c>
      <c r="E58" s="9">
        <f t="shared" si="14"/>
        <v>0.18289972957844677</v>
      </c>
      <c r="F58" s="9">
        <f t="shared" si="15"/>
        <v>8.5514762669597635E-2</v>
      </c>
      <c r="G58" s="9">
        <f t="shared" si="16"/>
        <v>1.0791006390909827</v>
      </c>
      <c r="H58" s="9">
        <f t="shared" si="17"/>
        <v>1.3668942172909344</v>
      </c>
      <c r="I58" s="9">
        <f t="shared" si="18"/>
        <v>5.467476645836669</v>
      </c>
      <c r="J58" s="9">
        <f t="shared" si="19"/>
        <v>11.69388733339164</v>
      </c>
      <c r="K58" s="11">
        <f t="shared" si="20"/>
        <v>0.74626865671641784</v>
      </c>
      <c r="L58" s="11">
        <f t="shared" si="21"/>
        <v>0.19455252918287938</v>
      </c>
      <c r="M58" s="11">
        <f t="shared" si="22"/>
        <v>9.1659028414298807E-2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-0.18563516342471009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0.19149971236450428</v>
      </c>
      <c r="Q58" s="11">
        <f>2*'OddsRatio_working_3-way'!K58*'OddsRatio_working_3-way'!L58*'OddsRatio_working_3-way'!M58</f>
        <v>2.6615665373801847E-2</v>
      </c>
      <c r="R58" s="11">
        <f t="shared" si="23"/>
        <v>0</v>
      </c>
      <c r="S58" s="11">
        <f t="shared" si="24"/>
        <v>-1.031591799913343</v>
      </c>
      <c r="T58" s="11">
        <f t="shared" si="25"/>
        <v>-0.14337620568635764</v>
      </c>
      <c r="U58" s="11">
        <f>'OddsRatio_working_3-way'!S58-'OddsRatio_working_3-way'!R58^2/3</f>
        <v>-1.031591799913343</v>
      </c>
      <c r="V58" s="11">
        <f>'OddsRatio_working_3-way'!S58*'OddsRatio_working_3-way'!R58/3-2*'OddsRatio_working_3-way'!R58^3/27-'OddsRatio_working_3-way'!T58</f>
        <v>0.14337620568635764</v>
      </c>
      <c r="W58" s="11">
        <f>'OddsRatio_working_3-way'!V58^2+4*'OddsRatio_working_3-way'!U58^3/27</f>
        <v>-0.14208045699748129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0.20164150946326628</v>
      </c>
      <c r="Y58" s="11">
        <f>IF('OddsRatio_working_3-way'!W58&gt;=0,IF('OddsRatio_working_3-way'!V58+SQRT('OddsRatio_working_3-way'!W58)&gt;0,0,PI()),ACOS('OddsRatio_working_3-way'!V58/(2*'OddsRatio_working_3-way'!X58)))</f>
        <v>1.2073232474049003</v>
      </c>
      <c r="Z58" s="11">
        <f>'OddsRatio_working_3-way'!X58^(1/3)*COS('OddsRatio_working_3-way'!Y58/3)</f>
        <v>0.53955031954549137</v>
      </c>
      <c r="AA58" s="11">
        <f>'OddsRatio_working_3-way'!X58^(1/3)*COS(('OddsRatio_working_3-way'!Y58+2*PI())/3)</f>
        <v>-0.46867724494810115</v>
      </c>
      <c r="AB58" s="11">
        <f>'OddsRatio_working_3-way'!X58^(1/3)*COS(('OddsRatio_working_3-way'!Y58+4*PI())/3)</f>
        <v>-7.0873074597390326E-2</v>
      </c>
      <c r="AC58" s="11">
        <f>'OddsRatio_working_3-way'!X58^(1/3)*SIN('OddsRatio_working_3-way'!Y58/3)</f>
        <v>0.22967234483673876</v>
      </c>
      <c r="AD58" s="11">
        <f>'OddsRatio_working_3-way'!X58^(1/3)*SIN(('OddsRatio_working_3-way'!Y58+2*PI())/3)</f>
        <v>0.35242811092803772</v>
      </c>
      <c r="AE58" s="11">
        <f>'OddsRatio_working_3-way'!X58^(1/3)*SIN(('OddsRatio_working_3-way'!Y58+4*PI())/3)</f>
        <v>-0.58210045576477643</v>
      </c>
      <c r="AF58" s="11">
        <f>-'OddsRatio_working_3-way'!U58/(3*'OddsRatio_working_3-way'!X58^(1/3))*COS(('OddsRatio_working_3-way'!Y58)/3)</f>
        <v>0.53955031954549137</v>
      </c>
      <c r="AG58" s="11">
        <f>-'OddsRatio_working_3-way'!U58/(3*'OddsRatio_working_3-way'!X58^(1/3))*COS(('OddsRatio_working_3-way'!Y58+2*PI())/3)</f>
        <v>-0.46867724494810115</v>
      </c>
      <c r="AH58" s="11">
        <f>-'OddsRatio_working_3-way'!U58/(3*'OddsRatio_working_3-way'!X58^(1/3))*COS(('OddsRatio_working_3-way'!Y58+4*PI())/3)</f>
        <v>-7.0873074597390326E-2</v>
      </c>
      <c r="AI58" s="11">
        <f>'OddsRatio_working_3-way'!U58/(3*'OddsRatio_working_3-way'!X58^(1/3))*SIN(('OddsRatio_working_3-way'!Y58)/3)</f>
        <v>-0.22967234483673876</v>
      </c>
      <c r="AJ58" s="11">
        <f>'OddsRatio_working_3-way'!U58/(3*'OddsRatio_working_3-way'!X58^(1/3))*SIN(('OddsRatio_working_3-way'!Y58+2*PI())/3)</f>
        <v>-0.35242811092803772</v>
      </c>
      <c r="AK58" s="11">
        <f>'OddsRatio_working_3-way'!U58/(3*'OddsRatio_working_3-way'!X58^(1/3))*SIN(('OddsRatio_working_3-way'!Y58+4*PI())/3)</f>
        <v>0.58210045576477643</v>
      </c>
      <c r="AL58" s="11">
        <f>'OddsRatio_working_3-way'!Z58+'OddsRatio_working_3-way'!AF58</f>
        <v>1.0791006390909827</v>
      </c>
      <c r="AM58" s="11">
        <f>'OddsRatio_working_3-way'!AA58+'OddsRatio_working_3-way'!AG58</f>
        <v>-0.93735448989620229</v>
      </c>
      <c r="AN58" s="11">
        <f>'OddsRatio_working_3-way'!AB58+'OddsRatio_working_3-way'!AH58</f>
        <v>-0.14174614919478065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1.0791006390909827</v>
      </c>
      <c r="AS58" s="11">
        <f>IF(('OddsRatio_working_3-way'!X58=0),IF(Q58&gt;0,-Q58^(1/3),(-Q58)^(1/3)),'OddsRatio_working_3-way'!AM58-'OddsRatio_working_3-way'!R58/3)</f>
        <v>-0.93735448989620229</v>
      </c>
      <c r="AT58" s="11">
        <f>IF(('OddsRatio_working_3-way'!X58=0),IF(Q58&gt;0,-Q58^(1/3),(-Q58)^(1/3)),'OddsRatio_working_3-way'!AN58-'OddsRatio_working_3-way'!R58/3)</f>
        <v>-0.14174614919478065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2.56</v>
      </c>
      <c r="B59" s="4">
        <f>IF('True_Odds_Calculator_3-way'!B58="","",'True_Odds_Calculator_3-way'!B58)</f>
        <v>3.22</v>
      </c>
      <c r="C59" s="4">
        <f>IF('True_Odds_Calculator_3-way'!C58="","",'True_Odds_Calculator_3-way'!C58)</f>
        <v>3.02</v>
      </c>
      <c r="D59" s="9">
        <f t="shared" si="13"/>
        <v>0.37918318445353549</v>
      </c>
      <c r="E59" s="9">
        <f t="shared" si="14"/>
        <v>0.30030665902395337</v>
      </c>
      <c r="F59" s="9">
        <f t="shared" si="15"/>
        <v>0.32051015652251119</v>
      </c>
      <c r="G59" s="9">
        <f t="shared" si="16"/>
        <v>1.0495177883974305</v>
      </c>
      <c r="H59" s="9">
        <f t="shared" si="17"/>
        <v>2.6372477498999918</v>
      </c>
      <c r="I59" s="9">
        <f t="shared" si="18"/>
        <v>3.329929490242296</v>
      </c>
      <c r="J59" s="9">
        <f t="shared" si="19"/>
        <v>3.1200259325628092</v>
      </c>
      <c r="K59" s="11">
        <f t="shared" si="20"/>
        <v>0.390625</v>
      </c>
      <c r="L59" s="11">
        <f t="shared" si="21"/>
        <v>0.3105590062111801</v>
      </c>
      <c r="M59" s="11">
        <f t="shared" si="22"/>
        <v>0.33112582781456956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-0.28101283883838601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0.23298352597589567</v>
      </c>
      <c r="Q59" s="11">
        <f>2*'OddsRatio_working_3-way'!K59*'OddsRatio_working_3-way'!L59*'OddsRatio_working_3-way'!M59</f>
        <v>8.0339146888239885E-2</v>
      </c>
      <c r="R59" s="11">
        <f t="shared" si="23"/>
        <v>0</v>
      </c>
      <c r="S59" s="11">
        <f t="shared" si="24"/>
        <v>-0.82908498750082871</v>
      </c>
      <c r="T59" s="11">
        <f t="shared" si="25"/>
        <v>-0.28589137500028577</v>
      </c>
      <c r="U59" s="11">
        <f>'OddsRatio_working_3-way'!S59-'OddsRatio_working_3-way'!R59^2/3</f>
        <v>-0.82908498750082871</v>
      </c>
      <c r="V59" s="11">
        <f>'OddsRatio_working_3-way'!S59*'OddsRatio_working_3-way'!R59/3-2*'OddsRatio_working_3-way'!R59^3/27-'OddsRatio_working_3-way'!T59</f>
        <v>0.28589137500028577</v>
      </c>
      <c r="W59" s="11">
        <f>'OddsRatio_working_3-way'!V59^2+4*'OddsRatio_working_3-way'!U59^3/27</f>
        <v>-2.6954591299386821E-3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0.1452836341690735</v>
      </c>
      <c r="Y59" s="11">
        <f>IF('OddsRatio_working_3-way'!W59&gt;=0,IF('OddsRatio_working_3-way'!V59+SQRT('OddsRatio_working_3-way'!W59)&gt;0,0,PI()),ACOS('OddsRatio_working_3-way'!V59/(2*'OddsRatio_working_3-way'!X59)))</f>
        <v>0.17964208038063245</v>
      </c>
      <c r="Z59" s="11">
        <f>'OddsRatio_working_3-way'!X59^(1/3)*COS('OddsRatio_working_3-way'!Y59/3)</f>
        <v>0.52475889419871524</v>
      </c>
      <c r="AA59" s="11">
        <f>'OddsRatio_working_3-way'!X59^(1/3)*COS(('OddsRatio_working_3-way'!Y59+2*PI())/3)</f>
        <v>-0.28962507233926343</v>
      </c>
      <c r="AB59" s="11">
        <f>'OddsRatio_working_3-way'!X59^(1/3)*COS(('OddsRatio_working_3-way'!Y59+4*PI())/3)</f>
        <v>-0.23513382185945145</v>
      </c>
      <c r="AC59" s="11">
        <f>'OddsRatio_working_3-way'!X59^(1/3)*SIN('OddsRatio_working_3-way'!Y59/3)</f>
        <v>3.1460538132998747E-2</v>
      </c>
      <c r="AD59" s="11">
        <f>'OddsRatio_working_3-way'!X59^(1/3)*SIN(('OddsRatio_working_3-way'!Y59+2*PI())/3)</f>
        <v>0.43872426417141852</v>
      </c>
      <c r="AE59" s="11">
        <f>'OddsRatio_working_3-way'!X59^(1/3)*SIN(('OddsRatio_working_3-way'!Y59+4*PI())/3)</f>
        <v>-0.47018480230441728</v>
      </c>
      <c r="AF59" s="11">
        <f>-'OddsRatio_working_3-way'!U59/(3*'OddsRatio_working_3-way'!X59^(1/3))*COS(('OddsRatio_working_3-way'!Y59)/3)</f>
        <v>0.52475889419871524</v>
      </c>
      <c r="AG59" s="11">
        <f>-'OddsRatio_working_3-way'!U59/(3*'OddsRatio_working_3-way'!X59^(1/3))*COS(('OddsRatio_working_3-way'!Y59+2*PI())/3)</f>
        <v>-0.28962507233926343</v>
      </c>
      <c r="AH59" s="11">
        <f>-'OddsRatio_working_3-way'!U59/(3*'OddsRatio_working_3-way'!X59^(1/3))*COS(('OddsRatio_working_3-way'!Y59+4*PI())/3)</f>
        <v>-0.23513382185945145</v>
      </c>
      <c r="AI59" s="11">
        <f>'OddsRatio_working_3-way'!U59/(3*'OddsRatio_working_3-way'!X59^(1/3))*SIN(('OddsRatio_working_3-way'!Y59)/3)</f>
        <v>-3.1460538132998747E-2</v>
      </c>
      <c r="AJ59" s="11">
        <f>'OddsRatio_working_3-way'!U59/(3*'OddsRatio_working_3-way'!X59^(1/3))*SIN(('OddsRatio_working_3-way'!Y59+2*PI())/3)</f>
        <v>-0.43872426417141852</v>
      </c>
      <c r="AK59" s="11">
        <f>'OddsRatio_working_3-way'!U59/(3*'OddsRatio_working_3-way'!X59^(1/3))*SIN(('OddsRatio_working_3-way'!Y59+4*PI())/3)</f>
        <v>0.47018480230441728</v>
      </c>
      <c r="AL59" s="11">
        <f>'OddsRatio_working_3-way'!Z59+'OddsRatio_working_3-way'!AF59</f>
        <v>1.0495177883974305</v>
      </c>
      <c r="AM59" s="11">
        <f>'OddsRatio_working_3-way'!AA59+'OddsRatio_working_3-way'!AG59</f>
        <v>-0.57925014467852687</v>
      </c>
      <c r="AN59" s="11">
        <f>'OddsRatio_working_3-way'!AB59+'OddsRatio_working_3-way'!AH59</f>
        <v>-0.47026764371890289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1.0495177883974305</v>
      </c>
      <c r="AS59" s="11">
        <f>IF(('OddsRatio_working_3-way'!X59=0),IF(Q59&gt;0,-Q59^(1/3),(-Q59)^(1/3)),'OddsRatio_working_3-way'!AM59-'OddsRatio_working_3-way'!R59/3)</f>
        <v>-0.57925014467852687</v>
      </c>
      <c r="AT59" s="11">
        <f>IF(('OddsRatio_working_3-way'!X59=0),IF(Q59&gt;0,-Q59^(1/3),(-Q59)^(1/3)),'OddsRatio_working_3-way'!AN59-'OddsRatio_working_3-way'!R59/3)</f>
        <v>-0.47026764371890289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3.24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2.36</v>
      </c>
      <c r="D60" s="9">
        <f t="shared" si="13"/>
        <v>0.29765554990264814</v>
      </c>
      <c r="E60" s="9">
        <f t="shared" si="14"/>
        <v>0.29126283625993626</v>
      </c>
      <c r="F60" s="9">
        <f t="shared" si="15"/>
        <v>0.41108161383741559</v>
      </c>
      <c r="G60" s="9">
        <f t="shared" si="16"/>
        <v>1.0533874796229923</v>
      </c>
      <c r="H60" s="9">
        <f t="shared" si="17"/>
        <v>3.3595879543555029</v>
      </c>
      <c r="I60" s="9">
        <f t="shared" si="18"/>
        <v>3.4333250779291125</v>
      </c>
      <c r="J60" s="9">
        <f t="shared" si="19"/>
        <v>2.4326069722872692</v>
      </c>
      <c r="K60" s="11">
        <f t="shared" si="20"/>
        <v>0.30864197530864196</v>
      </c>
      <c r="L60" s="11">
        <f t="shared" si="21"/>
        <v>0.30211480362537763</v>
      </c>
      <c r="M60" s="11">
        <f t="shared" si="22"/>
        <v>0.42372881355932207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-0.27804423810363699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0.23350838164704726</v>
      </c>
      <c r="Q60" s="11">
        <f>2*'OddsRatio_working_3-way'!K60*'OddsRatio_working_3-way'!L60*'OddsRatio_working_3-way'!M60</f>
        <v>7.9021448949931378E-2</v>
      </c>
      <c r="R60" s="11">
        <f t="shared" si="23"/>
        <v>0</v>
      </c>
      <c r="S60" s="11">
        <f t="shared" si="24"/>
        <v>-0.83982456619011248</v>
      </c>
      <c r="T60" s="11">
        <f t="shared" si="25"/>
        <v>-0.28420459092727995</v>
      </c>
      <c r="U60" s="11">
        <f>'OddsRatio_working_3-way'!S60-'OddsRatio_working_3-way'!R60^2/3</f>
        <v>-0.83982456619011248</v>
      </c>
      <c r="V60" s="11">
        <f>'OddsRatio_working_3-way'!S60*'OddsRatio_working_3-way'!R60/3-2*'OddsRatio_working_3-way'!R60^3/27-'OddsRatio_working_3-way'!T60</f>
        <v>0.28420459092727995</v>
      </c>
      <c r="W60" s="11">
        <f>'OddsRatio_working_3-way'!V60^2+4*'OddsRatio_working_3-way'!U60^3/27</f>
        <v>-6.9807459423649049E-3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0.14811566041991259</v>
      </c>
      <c r="Y60" s="11">
        <f>IF('OddsRatio_working_3-way'!W60&gt;=0,IF('OddsRatio_working_3-way'!V60+SQRT('OddsRatio_working_3-way'!W60)&gt;0,0,PI()),ACOS('OddsRatio_working_3-way'!V60/(2*'OddsRatio_working_3-way'!X60)))</f>
        <v>0.28592602118216437</v>
      </c>
      <c r="Z60" s="11">
        <f>'OddsRatio_working_3-way'!X60^(1/3)*COS('OddsRatio_working_3-way'!Y60/3)</f>
        <v>0.52669373981149614</v>
      </c>
      <c r="AA60" s="11">
        <f>'OddsRatio_working_3-way'!X60^(1/3)*COS(('OddsRatio_working_3-way'!Y60+2*PI())/3)</f>
        <v>-0.30695214344075872</v>
      </c>
      <c r="AB60" s="11">
        <f>'OddsRatio_working_3-way'!X60^(1/3)*COS(('OddsRatio_working_3-way'!Y60+4*PI())/3)</f>
        <v>-0.21974159637073779</v>
      </c>
      <c r="AC60" s="11">
        <f>'OddsRatio_working_3-way'!X60^(1/3)*SIN('OddsRatio_working_3-way'!Y60/3)</f>
        <v>5.0351032827051313E-2</v>
      </c>
      <c r="AD60" s="11">
        <f>'OddsRatio_working_3-way'!X60^(1/3)*SIN(('OddsRatio_working_3-way'!Y60+2*PI())/3)</f>
        <v>0.43095464227746139</v>
      </c>
      <c r="AE60" s="11">
        <f>'OddsRatio_working_3-way'!X60^(1/3)*SIN(('OddsRatio_working_3-way'!Y60+4*PI())/3)</f>
        <v>-0.48130567510451255</v>
      </c>
      <c r="AF60" s="11">
        <f>-'OddsRatio_working_3-way'!U60/(3*'OddsRatio_working_3-way'!X60^(1/3))*COS(('OddsRatio_working_3-way'!Y60)/3)</f>
        <v>0.52669373981149614</v>
      </c>
      <c r="AG60" s="11">
        <f>-'OddsRatio_working_3-way'!U60/(3*'OddsRatio_working_3-way'!X60^(1/3))*COS(('OddsRatio_working_3-way'!Y60+2*PI())/3)</f>
        <v>-0.30695214344075872</v>
      </c>
      <c r="AH60" s="11">
        <f>-'OddsRatio_working_3-way'!U60/(3*'OddsRatio_working_3-way'!X60^(1/3))*COS(('OddsRatio_working_3-way'!Y60+4*PI())/3)</f>
        <v>-0.21974159637073779</v>
      </c>
      <c r="AI60" s="11">
        <f>'OddsRatio_working_3-way'!U60/(3*'OddsRatio_working_3-way'!X60^(1/3))*SIN(('OddsRatio_working_3-way'!Y60)/3)</f>
        <v>-5.0351032827051313E-2</v>
      </c>
      <c r="AJ60" s="11">
        <f>'OddsRatio_working_3-way'!U60/(3*'OddsRatio_working_3-way'!X60^(1/3))*SIN(('OddsRatio_working_3-way'!Y60+2*PI())/3)</f>
        <v>-0.43095464227746139</v>
      </c>
      <c r="AK60" s="11">
        <f>'OddsRatio_working_3-way'!U60/(3*'OddsRatio_working_3-way'!X60^(1/3))*SIN(('OddsRatio_working_3-way'!Y60+4*PI())/3)</f>
        <v>0.48130567510451255</v>
      </c>
      <c r="AL60" s="11">
        <f>'OddsRatio_working_3-way'!Z60+'OddsRatio_working_3-way'!AF60</f>
        <v>1.0533874796229923</v>
      </c>
      <c r="AM60" s="11">
        <f>'OddsRatio_working_3-way'!AA60+'OddsRatio_working_3-way'!AG60</f>
        <v>-0.61390428688151744</v>
      </c>
      <c r="AN60" s="11">
        <f>'OddsRatio_working_3-way'!AB60+'OddsRatio_working_3-way'!AH60</f>
        <v>-0.43948319274147557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1.0533874796229923</v>
      </c>
      <c r="AS60" s="11">
        <f>IF(('OddsRatio_working_3-way'!X60=0),IF(Q60&gt;0,-Q60^(1/3),(-Q60)^(1/3)),'OddsRatio_working_3-way'!AM60-'OddsRatio_working_3-way'!R60/3)</f>
        <v>-0.61390428688151744</v>
      </c>
      <c r="AT60" s="11">
        <f>IF(('OddsRatio_working_3-way'!X60=0),IF(Q60&gt;0,-Q60^(1/3),(-Q60)^(1/3)),'OddsRatio_working_3-way'!AN60-'OddsRatio_working_3-way'!R60/3)</f>
        <v>-0.43948319274147557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4.04</v>
      </c>
      <c r="C61" s="4">
        <f>IF('True_Odds_Calculator_3-way'!C60="","",'True_Odds_Calculator_3-way'!C60)</f>
        <v>4.66</v>
      </c>
      <c r="D61" s="9">
        <f t="shared" si="13"/>
        <v>0.55567044662526643</v>
      </c>
      <c r="E61" s="9">
        <f t="shared" si="14"/>
        <v>0.23817966033134702</v>
      </c>
      <c r="F61" s="9">
        <f t="shared" si="15"/>
        <v>0.20614989304338627</v>
      </c>
      <c r="G61" s="9">
        <f t="shared" si="16"/>
        <v>1.0521418814478607</v>
      </c>
      <c r="H61" s="9">
        <f t="shared" si="17"/>
        <v>1.7996278299003743</v>
      </c>
      <c r="I61" s="9">
        <f t="shared" si="18"/>
        <v>4.1985113196014963</v>
      </c>
      <c r="J61" s="9">
        <f t="shared" si="19"/>
        <v>4.8508392860991698</v>
      </c>
      <c r="K61" s="11">
        <f t="shared" si="20"/>
        <v>0.56818181818181823</v>
      </c>
      <c r="L61" s="11">
        <f t="shared" si="21"/>
        <v>0.24752475247524752</v>
      </c>
      <c r="M61" s="11">
        <f t="shared" si="22"/>
        <v>0.21459227467811159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-0.25520449040612203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0.22514322247675417</v>
      </c>
      <c r="Q61" s="11">
        <f>2*'OddsRatio_working_3-way'!K61*'OddsRatio_working_3-way'!L61*'OddsRatio_working_3-way'!M61</f>
        <v>6.0360113264545337E-2</v>
      </c>
      <c r="R61" s="11">
        <f t="shared" si="23"/>
        <v>0</v>
      </c>
      <c r="S61" s="11">
        <f t="shared" si="24"/>
        <v>-0.88220713561297615</v>
      </c>
      <c r="T61" s="11">
        <f t="shared" si="25"/>
        <v>-0.23651665834128041</v>
      </c>
      <c r="U61" s="11">
        <f>'OddsRatio_working_3-way'!S61-'OddsRatio_working_3-way'!R61^2/3</f>
        <v>-0.88220713561297615</v>
      </c>
      <c r="V61" s="11">
        <f>'OddsRatio_working_3-way'!S61*'OddsRatio_working_3-way'!R61/3-2*'OddsRatio_working_3-way'!R61^3/27-'OddsRatio_working_3-way'!T61</f>
        <v>0.23651665834128041</v>
      </c>
      <c r="W61" s="11">
        <f>'OddsRatio_working_3-way'!V61^2+4*'OddsRatio_working_3-way'!U61^3/27</f>
        <v>-4.5780239042587059E-2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0.15946815412137388</v>
      </c>
      <c r="Y61" s="11">
        <f>IF('OddsRatio_working_3-way'!W61&gt;=0,IF('OddsRatio_working_3-way'!V61+SQRT('OddsRatio_working_3-way'!W61)&gt;0,0,PI()),ACOS('OddsRatio_working_3-way'!V61/(2*'OddsRatio_working_3-way'!X61)))</f>
        <v>0.73537445730886841</v>
      </c>
      <c r="Z61" s="11">
        <f>'OddsRatio_working_3-way'!X61^(1/3)*COS('OddsRatio_working_3-way'!Y61/3)</f>
        <v>0.52607094072393035</v>
      </c>
      <c r="AA61" s="11">
        <f>'OddsRatio_working_3-way'!X61^(1/3)*COS(('OddsRatio_working_3-way'!Y61+2*PI())/3)</f>
        <v>-0.3770039216878619</v>
      </c>
      <c r="AB61" s="11">
        <f>'OddsRatio_working_3-way'!X61^(1/3)*COS(('OddsRatio_working_3-way'!Y61+4*PI())/3)</f>
        <v>-0.14906701903606834</v>
      </c>
      <c r="AC61" s="11">
        <f>'OddsRatio_working_3-way'!X61^(1/3)*SIN('OddsRatio_working_3-way'!Y61/3)</f>
        <v>0.13159943210426253</v>
      </c>
      <c r="AD61" s="11">
        <f>'OddsRatio_working_3-way'!X61^(1/3)*SIN(('OddsRatio_working_3-way'!Y61+2*PI())/3)</f>
        <v>0.38979108280757002</v>
      </c>
      <c r="AE61" s="11">
        <f>'OddsRatio_working_3-way'!X61^(1/3)*SIN(('OddsRatio_working_3-way'!Y61+4*PI())/3)</f>
        <v>-0.52139051491183253</v>
      </c>
      <c r="AF61" s="11">
        <f>-'OddsRatio_working_3-way'!U61/(3*'OddsRatio_working_3-way'!X61^(1/3))*COS(('OddsRatio_working_3-way'!Y61)/3)</f>
        <v>0.52607094072393035</v>
      </c>
      <c r="AG61" s="11">
        <f>-'OddsRatio_working_3-way'!U61/(3*'OddsRatio_working_3-way'!X61^(1/3))*COS(('OddsRatio_working_3-way'!Y61+2*PI())/3)</f>
        <v>-0.3770039216878619</v>
      </c>
      <c r="AH61" s="11">
        <f>-'OddsRatio_working_3-way'!U61/(3*'OddsRatio_working_3-way'!X61^(1/3))*COS(('OddsRatio_working_3-way'!Y61+4*PI())/3)</f>
        <v>-0.14906701903606834</v>
      </c>
      <c r="AI61" s="11">
        <f>'OddsRatio_working_3-way'!U61/(3*'OddsRatio_working_3-way'!X61^(1/3))*SIN(('OddsRatio_working_3-way'!Y61)/3)</f>
        <v>-0.13159943210426253</v>
      </c>
      <c r="AJ61" s="11">
        <f>'OddsRatio_working_3-way'!U61/(3*'OddsRatio_working_3-way'!X61^(1/3))*SIN(('OddsRatio_working_3-way'!Y61+2*PI())/3)</f>
        <v>-0.38979108280757002</v>
      </c>
      <c r="AK61" s="11">
        <f>'OddsRatio_working_3-way'!U61/(3*'OddsRatio_working_3-way'!X61^(1/3))*SIN(('OddsRatio_working_3-way'!Y61+4*PI())/3)</f>
        <v>0.52139051491183253</v>
      </c>
      <c r="AL61" s="11">
        <f>'OddsRatio_working_3-way'!Z61+'OddsRatio_working_3-way'!AF61</f>
        <v>1.0521418814478607</v>
      </c>
      <c r="AM61" s="11">
        <f>'OddsRatio_working_3-way'!AA61+'OddsRatio_working_3-way'!AG61</f>
        <v>-0.7540078433757238</v>
      </c>
      <c r="AN61" s="11">
        <f>'OddsRatio_working_3-way'!AB61+'OddsRatio_working_3-way'!AH61</f>
        <v>-0.29813403807213668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1.0521418814478607</v>
      </c>
      <c r="AS61" s="11">
        <f>IF(('OddsRatio_working_3-way'!X61=0),IF(Q61&gt;0,-Q61^(1/3),(-Q61)^(1/3)),'OddsRatio_working_3-way'!AM61-'OddsRatio_working_3-way'!R61/3)</f>
        <v>-0.7540078433757238</v>
      </c>
      <c r="AT61" s="11">
        <f>IF(('OddsRatio_working_3-way'!X61=0),IF(Q61&gt;0,-Q61^(1/3),(-Q61)^(1/3)),'OddsRatio_working_3-way'!AN61-'OddsRatio_working_3-way'!R61/3)</f>
        <v>-0.29813403807213668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6.9</v>
      </c>
      <c r="B62" s="4">
        <f>IF('True_Odds_Calculator_3-way'!B61="","",'True_Odds_Calculator_3-way'!B61)</f>
        <v>4.1399999999999997</v>
      </c>
      <c r="C62" s="4">
        <f>IF('True_Odds_Calculator_3-way'!C61="","",'True_Odds_Calculator_3-way'!C61)</f>
        <v>1.53</v>
      </c>
      <c r="D62" s="9">
        <f t="shared" si="13"/>
        <v>0.13579436600203332</v>
      </c>
      <c r="E62" s="9">
        <f t="shared" si="14"/>
        <v>0.22794710378254221</v>
      </c>
      <c r="F62" s="9">
        <f t="shared" si="15"/>
        <v>0.63625853021542433</v>
      </c>
      <c r="G62" s="9">
        <f t="shared" si="16"/>
        <v>1.0786569096975851</v>
      </c>
      <c r="H62" s="9">
        <f t="shared" si="17"/>
        <v>7.3640757672157511</v>
      </c>
      <c r="I62" s="9">
        <f t="shared" si="18"/>
        <v>4.3869826964504171</v>
      </c>
      <c r="J62" s="9">
        <f t="shared" si="19"/>
        <v>1.5716881621397203</v>
      </c>
      <c r="K62" s="11">
        <f t="shared" si="20"/>
        <v>0.14492753623188406</v>
      </c>
      <c r="L62" s="11">
        <f t="shared" si="21"/>
        <v>0.24154589371980678</v>
      </c>
      <c r="M62" s="11">
        <f t="shared" si="22"/>
        <v>0.65359477124183007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-0.22465529888587321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0.21896317163006068</v>
      </c>
      <c r="Q62" s="11">
        <f>2*'OddsRatio_working_3-way'!K62*'OddsRatio_working_3-way'!L62*'OddsRatio_working_3-way'!M62</f>
        <v>4.5760328449333483E-2</v>
      </c>
      <c r="R62" s="11">
        <f t="shared" si="23"/>
        <v>0</v>
      </c>
      <c r="S62" s="11">
        <f t="shared" si="24"/>
        <v>-0.97466283998623071</v>
      </c>
      <c r="T62" s="11">
        <f t="shared" si="25"/>
        <v>-0.20369129362303676</v>
      </c>
      <c r="U62" s="11">
        <f>'OddsRatio_working_3-way'!S62-'OddsRatio_working_3-way'!R62^2/3</f>
        <v>-0.97466283998623071</v>
      </c>
      <c r="V62" s="11">
        <f>'OddsRatio_working_3-way'!S62*'OddsRatio_working_3-way'!R62/3-2*'OddsRatio_working_3-way'!R62^3/27-'OddsRatio_working_3-way'!T62</f>
        <v>0.20369129362303676</v>
      </c>
      <c r="W62" s="11">
        <f>'OddsRatio_working_3-way'!V62^2+4*'OddsRatio_working_3-way'!U62^3/27</f>
        <v>-9.5679956050657294E-2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0.18518240949701692</v>
      </c>
      <c r="Y62" s="11">
        <f>IF('OddsRatio_working_3-way'!W62&gt;=0,IF('OddsRatio_working_3-way'!V62+SQRT('OddsRatio_working_3-way'!W62)&gt;0,0,PI()),ACOS('OddsRatio_working_3-way'!V62/(2*'OddsRatio_working_3-way'!X62)))</f>
        <v>0.98846233871084455</v>
      </c>
      <c r="Z62" s="11">
        <f>'OddsRatio_working_3-way'!X62^(1/3)*COS('OddsRatio_working_3-way'!Y62/3)</f>
        <v>0.53932845484879255</v>
      </c>
      <c r="AA62" s="11">
        <f>'OddsRatio_working_3-way'!X62^(1/3)*COS(('OddsRatio_working_3-way'!Y62+2*PI())/3)</f>
        <v>-0.42938061149117923</v>
      </c>
      <c r="AB62" s="11">
        <f>'OddsRatio_working_3-way'!X62^(1/3)*COS(('OddsRatio_working_3-way'!Y62+4*PI())/3)</f>
        <v>-0.10994784335761353</v>
      </c>
      <c r="AC62" s="11">
        <f>'OddsRatio_working_3-way'!X62^(1/3)*SIN('OddsRatio_working_3-way'!Y62/3)</f>
        <v>0.18442459466990166</v>
      </c>
      <c r="AD62" s="11">
        <f>'OddsRatio_working_3-way'!X62^(1/3)*SIN(('OddsRatio_working_3-way'!Y62+2*PI())/3)</f>
        <v>0.37485984554791224</v>
      </c>
      <c r="AE62" s="11">
        <f>'OddsRatio_working_3-way'!X62^(1/3)*SIN(('OddsRatio_working_3-way'!Y62+4*PI())/3)</f>
        <v>-0.55928444021781376</v>
      </c>
      <c r="AF62" s="11">
        <f>-'OddsRatio_working_3-way'!U62/(3*'OddsRatio_working_3-way'!X62^(1/3))*COS(('OddsRatio_working_3-way'!Y62)/3)</f>
        <v>0.53932845484879255</v>
      </c>
      <c r="AG62" s="11">
        <f>-'OddsRatio_working_3-way'!U62/(3*'OddsRatio_working_3-way'!X62^(1/3))*COS(('OddsRatio_working_3-way'!Y62+2*PI())/3)</f>
        <v>-0.42938061149117923</v>
      </c>
      <c r="AH62" s="11">
        <f>-'OddsRatio_working_3-way'!U62/(3*'OddsRatio_working_3-way'!X62^(1/3))*COS(('OddsRatio_working_3-way'!Y62+4*PI())/3)</f>
        <v>-0.10994784335761353</v>
      </c>
      <c r="AI62" s="11">
        <f>'OddsRatio_working_3-way'!U62/(3*'OddsRatio_working_3-way'!X62^(1/3))*SIN(('OddsRatio_working_3-way'!Y62)/3)</f>
        <v>-0.18442459466990166</v>
      </c>
      <c r="AJ62" s="11">
        <f>'OddsRatio_working_3-way'!U62/(3*'OddsRatio_working_3-way'!X62^(1/3))*SIN(('OddsRatio_working_3-way'!Y62+2*PI())/3)</f>
        <v>-0.37485984554791224</v>
      </c>
      <c r="AK62" s="11">
        <f>'OddsRatio_working_3-way'!U62/(3*'OddsRatio_working_3-way'!X62^(1/3))*SIN(('OddsRatio_working_3-way'!Y62+4*PI())/3)</f>
        <v>0.55928444021781376</v>
      </c>
      <c r="AL62" s="11">
        <f>'OddsRatio_working_3-way'!Z62+'OddsRatio_working_3-way'!AF62</f>
        <v>1.0786569096975851</v>
      </c>
      <c r="AM62" s="11">
        <f>'OddsRatio_working_3-way'!AA62+'OddsRatio_working_3-way'!AG62</f>
        <v>-0.85876122298235846</v>
      </c>
      <c r="AN62" s="11">
        <f>'OddsRatio_working_3-way'!AB62+'OddsRatio_working_3-way'!AH62</f>
        <v>-0.21989568671522705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1.0786569096975851</v>
      </c>
      <c r="AS62" s="11">
        <f>IF(('OddsRatio_working_3-way'!X62=0),IF(Q62&gt;0,-Q62^(1/3),(-Q62)^(1/3)),'OddsRatio_working_3-way'!AM62-'OddsRatio_working_3-way'!R62/3)</f>
        <v>-0.85876122298235846</v>
      </c>
      <c r="AT62" s="11">
        <f>IF(('OddsRatio_working_3-way'!X62=0),IF(Q62&gt;0,-Q62^(1/3),(-Q62)^(1/3)),'OddsRatio_working_3-way'!AN62-'OddsRatio_working_3-way'!R62/3)</f>
        <v>-0.21989568671522705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2.42</v>
      </c>
      <c r="B63" s="4">
        <f>IF('True_Odds_Calculator_3-way'!B62="","",'True_Odds_Calculator_3-way'!B62)</f>
        <v>3.61</v>
      </c>
      <c r="C63" s="4">
        <f>IF('True_Odds_Calculator_3-way'!C62="","",'True_Odds_Calculator_3-way'!C62)</f>
        <v>2.96</v>
      </c>
      <c r="D63" s="9">
        <f t="shared" si="13"/>
        <v>0.40298234479335704</v>
      </c>
      <c r="E63" s="9">
        <f t="shared" si="14"/>
        <v>0.26859802314264258</v>
      </c>
      <c r="F63" s="9">
        <f t="shared" si="15"/>
        <v>0.3284196320640006</v>
      </c>
      <c r="G63" s="9">
        <f t="shared" si="16"/>
        <v>1.0433086557947715</v>
      </c>
      <c r="H63" s="9">
        <f t="shared" si="17"/>
        <v>2.4814982912285752</v>
      </c>
      <c r="I63" s="9">
        <f t="shared" si="18"/>
        <v>3.7230355916243529</v>
      </c>
      <c r="J63" s="9">
        <f t="shared" si="19"/>
        <v>3.0448849653577517</v>
      </c>
      <c r="K63" s="11">
        <f t="shared" si="20"/>
        <v>0.41322314049586778</v>
      </c>
      <c r="L63" s="11">
        <f t="shared" si="21"/>
        <v>0.2770083102493075</v>
      </c>
      <c r="M63" s="11">
        <f t="shared" si="22"/>
        <v>0.33783783783783783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-0.28091222790291048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0.23163945979357717</v>
      </c>
      <c r="Q63" s="11">
        <f>2*'OddsRatio_working_3-way'!K63*'OddsRatio_working_3-way'!L63*'OddsRatio_working_3-way'!M63</f>
        <v>7.7342056692346298E-2</v>
      </c>
      <c r="R63" s="11">
        <f t="shared" si="23"/>
        <v>0</v>
      </c>
      <c r="S63" s="11">
        <f t="shared" si="24"/>
        <v>-0.82459728265597931</v>
      </c>
      <c r="T63" s="11">
        <f t="shared" si="25"/>
        <v>-0.27532463527745554</v>
      </c>
      <c r="U63" s="11">
        <f>'OddsRatio_working_3-way'!S63-'OddsRatio_working_3-way'!R63^2/3</f>
        <v>-0.82459728265597931</v>
      </c>
      <c r="V63" s="11">
        <f>'OddsRatio_working_3-way'!S63*'OddsRatio_working_3-way'!R63/3-2*'OddsRatio_working_3-way'!R63^3/27-'OddsRatio_working_3-way'!T63</f>
        <v>0.27532463527745554</v>
      </c>
      <c r="W63" s="11">
        <f>'OddsRatio_working_3-way'!V63^2+4*'OddsRatio_working_3-way'!U63^3/27</f>
        <v>-7.2620826695554974E-3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0.14410563613216124</v>
      </c>
      <c r="Y63" s="11">
        <f>IF('OddsRatio_working_3-way'!W63&gt;=0,IF('OddsRatio_working_3-way'!V63+SQRT('OddsRatio_working_3-way'!W63)&gt;0,0,PI()),ACOS('OddsRatio_working_3-way'!V63/(2*'OddsRatio_working_3-way'!X63)))</f>
        <v>0.3001656163497306</v>
      </c>
      <c r="Z63" s="11">
        <f>'OddsRatio_working_3-way'!X63^(1/3)*COS('OddsRatio_working_3-way'!Y63/3)</f>
        <v>0.52165432789738575</v>
      </c>
      <c r="AA63" s="11">
        <f>'OddsRatio_working_3-way'!X63^(1/3)*COS(('OddsRatio_working_3-way'!Y63+2*PI())/3)</f>
        <v>-0.30618013853074116</v>
      </c>
      <c r="AB63" s="11">
        <f>'OddsRatio_working_3-way'!X63^(1/3)*COS(('OddsRatio_working_3-way'!Y63+4*PI())/3)</f>
        <v>-0.2154741893666445</v>
      </c>
      <c r="AC63" s="11">
        <f>'OddsRatio_working_3-way'!X63^(1/3)*SIN('OddsRatio_working_3-way'!Y63/3)</f>
        <v>5.2369104166991781E-2</v>
      </c>
      <c r="AD63" s="11">
        <f>'OddsRatio_working_3-way'!X63^(1/3)*SIN(('OddsRatio_working_3-way'!Y63+2*PI())/3)</f>
        <v>0.42558134786973767</v>
      </c>
      <c r="AE63" s="11">
        <f>'OddsRatio_working_3-way'!X63^(1/3)*SIN(('OddsRatio_working_3-way'!Y63+4*PI())/3)</f>
        <v>-0.47795045203672931</v>
      </c>
      <c r="AF63" s="11">
        <f>-'OddsRatio_working_3-way'!U63/(3*'OddsRatio_working_3-way'!X63^(1/3))*COS(('OddsRatio_working_3-way'!Y63)/3)</f>
        <v>0.52165432789738575</v>
      </c>
      <c r="AG63" s="11">
        <f>-'OddsRatio_working_3-way'!U63/(3*'OddsRatio_working_3-way'!X63^(1/3))*COS(('OddsRatio_working_3-way'!Y63+2*PI())/3)</f>
        <v>-0.30618013853074116</v>
      </c>
      <c r="AH63" s="11">
        <f>-'OddsRatio_working_3-way'!U63/(3*'OddsRatio_working_3-way'!X63^(1/3))*COS(('OddsRatio_working_3-way'!Y63+4*PI())/3)</f>
        <v>-0.2154741893666445</v>
      </c>
      <c r="AI63" s="11">
        <f>'OddsRatio_working_3-way'!U63/(3*'OddsRatio_working_3-way'!X63^(1/3))*SIN(('OddsRatio_working_3-way'!Y63)/3)</f>
        <v>-5.2369104166991781E-2</v>
      </c>
      <c r="AJ63" s="11">
        <f>'OddsRatio_working_3-way'!U63/(3*'OddsRatio_working_3-way'!X63^(1/3))*SIN(('OddsRatio_working_3-way'!Y63+2*PI())/3)</f>
        <v>-0.42558134786973767</v>
      </c>
      <c r="AK63" s="11">
        <f>'OddsRatio_working_3-way'!U63/(3*'OddsRatio_working_3-way'!X63^(1/3))*SIN(('OddsRatio_working_3-way'!Y63+4*PI())/3)</f>
        <v>0.47795045203672931</v>
      </c>
      <c r="AL63" s="11">
        <f>'OddsRatio_working_3-way'!Z63+'OddsRatio_working_3-way'!AF63</f>
        <v>1.0433086557947715</v>
      </c>
      <c r="AM63" s="11">
        <f>'OddsRatio_working_3-way'!AA63+'OddsRatio_working_3-way'!AG63</f>
        <v>-0.61236027706148233</v>
      </c>
      <c r="AN63" s="11">
        <f>'OddsRatio_working_3-way'!AB63+'OddsRatio_working_3-way'!AH63</f>
        <v>-0.43094837873328901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1.0433086557947715</v>
      </c>
      <c r="AS63" s="11">
        <f>IF(('OddsRatio_working_3-way'!X63=0),IF(Q63&gt;0,-Q63^(1/3),(-Q63)^(1/3)),'OddsRatio_working_3-way'!AM63-'OddsRatio_working_3-way'!R63/3)</f>
        <v>-0.61236027706148233</v>
      </c>
      <c r="AT63" s="11">
        <f>IF(('OddsRatio_working_3-way'!X63=0),IF(Q63&gt;0,-Q63^(1/3),(-Q63)^(1/3)),'OddsRatio_working_3-way'!AN63-'OddsRatio_working_3-way'!R63/3)</f>
        <v>-0.43094837873328901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1.56</v>
      </c>
      <c r="B64" s="4">
        <f>IF('True_Odds_Calculator_3-way'!B63="","",'True_Odds_Calculator_3-way'!B63)</f>
        <v>4.25</v>
      </c>
      <c r="C64" s="4">
        <f>IF('True_Odds_Calculator_3-way'!C63="","",'True_Odds_Calculator_3-way'!C63)</f>
        <v>6.37</v>
      </c>
      <c r="D64" s="9">
        <f t="shared" si="13"/>
        <v>0.62667531559902823</v>
      </c>
      <c r="E64" s="9">
        <f t="shared" si="14"/>
        <v>0.22435010849490727</v>
      </c>
      <c r="F64" s="9">
        <f t="shared" si="15"/>
        <v>0.14897457590606453</v>
      </c>
      <c r="G64" s="9">
        <f t="shared" si="16"/>
        <v>1.0637904598290295</v>
      </c>
      <c r="H64" s="9">
        <f t="shared" si="17"/>
        <v>1.5957226575042565</v>
      </c>
      <c r="I64" s="9">
        <f t="shared" si="18"/>
        <v>4.4573189944443463</v>
      </c>
      <c r="J64" s="9">
        <f t="shared" si="19"/>
        <v>6.7125547692818879</v>
      </c>
      <c r="K64" s="11">
        <f t="shared" si="20"/>
        <v>0.64102564102564097</v>
      </c>
      <c r="L64" s="11">
        <f t="shared" si="21"/>
        <v>0.23529411764705882</v>
      </c>
      <c r="M64" s="11">
        <f t="shared" si="22"/>
        <v>0.15698587127158556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-0.23141564318034902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0.21736505252988769</v>
      </c>
      <c r="Q64" s="11">
        <f>2*'OddsRatio_working_3-way'!K64*'OddsRatio_working_3-way'!L64*'OddsRatio_working_3-way'!M64</f>
        <v>4.735622059474677E-2</v>
      </c>
      <c r="R64" s="11">
        <f t="shared" si="23"/>
        <v>0</v>
      </c>
      <c r="S64" s="11">
        <f t="shared" si="24"/>
        <v>-0.93928417950764331</v>
      </c>
      <c r="T64" s="11">
        <f t="shared" si="25"/>
        <v>-0.20463707614545606</v>
      </c>
      <c r="U64" s="11">
        <f>'OddsRatio_working_3-way'!S64-'OddsRatio_working_3-way'!R64^2/3</f>
        <v>-0.93928417950764331</v>
      </c>
      <c r="V64" s="11">
        <f>'OddsRatio_working_3-way'!S64*'OddsRatio_working_3-way'!R64/3-2*'OddsRatio_working_3-way'!R64^3/27-'OddsRatio_working_3-way'!T64</f>
        <v>0.20463707614545606</v>
      </c>
      <c r="W64" s="11">
        <f>'OddsRatio_working_3-way'!V64^2+4*'OddsRatio_working_3-way'!U64^3/27</f>
        <v>-8.0892251901778248E-2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0.17519174126877346</v>
      </c>
      <c r="Y64" s="11">
        <f>IF('OddsRatio_working_3-way'!W64&gt;=0,IF('OddsRatio_working_3-way'!V64+SQRT('OddsRatio_working_3-way'!W64)&gt;0,0,PI()),ACOS('OddsRatio_working_3-way'!V64/(2*'OddsRatio_working_3-way'!X64)))</f>
        <v>0.94710257940470244</v>
      </c>
      <c r="Z64" s="11">
        <f>'OddsRatio_working_3-way'!X64^(1/3)*COS('OddsRatio_working_3-way'!Y64/3)</f>
        <v>0.53189522991451488</v>
      </c>
      <c r="AA64" s="11">
        <f>'OddsRatio_working_3-way'!X64^(1/3)*COS(('OddsRatio_working_3-way'!Y64+2*PI())/3)</f>
        <v>-0.4164024027592742</v>
      </c>
      <c r="AB64" s="11">
        <f>'OddsRatio_working_3-way'!X64^(1/3)*COS(('OddsRatio_working_3-way'!Y64+4*PI())/3)</f>
        <v>-0.11549282715524044</v>
      </c>
      <c r="AC64" s="11">
        <f>'OddsRatio_working_3-way'!X64^(1/3)*SIN('OddsRatio_working_3-way'!Y64/3)</f>
        <v>0.1737302244767249</v>
      </c>
      <c r="AD64" s="11">
        <f>'OddsRatio_working_3-way'!X64^(1/3)*SIN(('OddsRatio_working_3-way'!Y64+2*PI())/3)</f>
        <v>0.37376966901937231</v>
      </c>
      <c r="AE64" s="11">
        <f>'OddsRatio_working_3-way'!X64^(1/3)*SIN(('OddsRatio_working_3-way'!Y64+4*PI())/3)</f>
        <v>-0.54749989349609707</v>
      </c>
      <c r="AF64" s="11">
        <f>-'OddsRatio_working_3-way'!U64/(3*'OddsRatio_working_3-way'!X64^(1/3))*COS(('OddsRatio_working_3-way'!Y64)/3)</f>
        <v>0.53189522991451466</v>
      </c>
      <c r="AG64" s="11">
        <f>-'OddsRatio_working_3-way'!U64/(3*'OddsRatio_working_3-way'!X64^(1/3))*COS(('OddsRatio_working_3-way'!Y64+2*PI())/3)</f>
        <v>-0.41640240275927404</v>
      </c>
      <c r="AH64" s="11">
        <f>-'OddsRatio_working_3-way'!U64/(3*'OddsRatio_working_3-way'!X64^(1/3))*COS(('OddsRatio_working_3-way'!Y64+4*PI())/3)</f>
        <v>-0.1154928271552404</v>
      </c>
      <c r="AI64" s="11">
        <f>'OddsRatio_working_3-way'!U64/(3*'OddsRatio_working_3-way'!X64^(1/3))*SIN(('OddsRatio_working_3-way'!Y64)/3)</f>
        <v>-0.17373022447672484</v>
      </c>
      <c r="AJ64" s="11">
        <f>'OddsRatio_working_3-way'!U64/(3*'OddsRatio_working_3-way'!X64^(1/3))*SIN(('OddsRatio_working_3-way'!Y64+2*PI())/3)</f>
        <v>-0.37376966901937214</v>
      </c>
      <c r="AK64" s="11">
        <f>'OddsRatio_working_3-way'!U64/(3*'OddsRatio_working_3-way'!X64^(1/3))*SIN(('OddsRatio_working_3-way'!Y64+4*PI())/3)</f>
        <v>0.54749989349609685</v>
      </c>
      <c r="AL64" s="11">
        <f>'OddsRatio_working_3-way'!Z64+'OddsRatio_working_3-way'!AF64</f>
        <v>1.0637904598290295</v>
      </c>
      <c r="AM64" s="11">
        <f>'OddsRatio_working_3-way'!AA64+'OddsRatio_working_3-way'!AG64</f>
        <v>-0.83280480551854819</v>
      </c>
      <c r="AN64" s="11">
        <f>'OddsRatio_working_3-way'!AB64+'OddsRatio_working_3-way'!AH64</f>
        <v>-0.23098565431048085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1.0637904598290295</v>
      </c>
      <c r="AS64" s="11">
        <f>IF(('OddsRatio_working_3-way'!X64=0),IF(Q64&gt;0,-Q64^(1/3),(-Q64)^(1/3)),'OddsRatio_working_3-way'!AM64-'OddsRatio_working_3-way'!R64/3)</f>
        <v>-0.83280480551854819</v>
      </c>
      <c r="AT64" s="11">
        <f>IF(('OddsRatio_working_3-way'!X64=0),IF(Q64&gt;0,-Q64^(1/3),(-Q64)^(1/3)),'OddsRatio_working_3-way'!AN64-'OddsRatio_working_3-way'!R64/3)</f>
        <v>-0.23098565431048085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3.6</v>
      </c>
      <c r="B65" s="4">
        <f>IF('True_Odds_Calculator_3-way'!B64="","",'True_Odds_Calculator_3-way'!B64)</f>
        <v>3.43</v>
      </c>
      <c r="C65" s="4">
        <f>IF('True_Odds_Calculator_3-way'!C64="","",'True_Odds_Calculator_3-way'!C64)</f>
        <v>2.1800000000000002</v>
      </c>
      <c r="D65" s="9">
        <f t="shared" si="13"/>
        <v>0.26922276326525579</v>
      </c>
      <c r="E65" s="9">
        <f t="shared" si="14"/>
        <v>0.28273215475524693</v>
      </c>
      <c r="F65" s="9">
        <f t="shared" si="15"/>
        <v>0.44804508197949733</v>
      </c>
      <c r="G65" s="9">
        <f t="shared" si="16"/>
        <v>1.043998525852641</v>
      </c>
      <c r="H65" s="9">
        <f t="shared" si="17"/>
        <v>3.7143961672168668</v>
      </c>
      <c r="I65" s="9">
        <f t="shared" si="18"/>
        <v>3.5369164178219177</v>
      </c>
      <c r="J65" s="9">
        <f t="shared" si="19"/>
        <v>2.2319182605061165</v>
      </c>
      <c r="K65" s="11">
        <f t="shared" si="20"/>
        <v>0.27777777777777779</v>
      </c>
      <c r="L65" s="11">
        <f t="shared" si="21"/>
        <v>0.29154518950437314</v>
      </c>
      <c r="M65" s="11">
        <f t="shared" si="22"/>
        <v>0.4587155963302752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-0.27695455639660849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0.23069516141974483</v>
      </c>
      <c r="Q65" s="11">
        <f>2*'OddsRatio_working_3-way'!K65*'OddsRatio_working_3-way'!L65*'OddsRatio_working_3-way'!M65</f>
        <v>7.4297958589289781E-2</v>
      </c>
      <c r="R65" s="11">
        <f t="shared" si="23"/>
        <v>0</v>
      </c>
      <c r="S65" s="11">
        <f t="shared" si="24"/>
        <v>-0.83297117195422266</v>
      </c>
      <c r="T65" s="11">
        <f t="shared" si="25"/>
        <v>-0.26826768823002334</v>
      </c>
      <c r="U65" s="11">
        <f>'OddsRatio_working_3-way'!S65-'OddsRatio_working_3-way'!R65^2/3</f>
        <v>-0.83297117195422266</v>
      </c>
      <c r="V65" s="11">
        <f>'OddsRatio_working_3-way'!S65*'OddsRatio_working_3-way'!R65/3-2*'OddsRatio_working_3-way'!R65^3/27-'OddsRatio_working_3-way'!T65</f>
        <v>0.26826768823002334</v>
      </c>
      <c r="W65" s="11">
        <f>'OddsRatio_working_3-way'!V65^2+4*'OddsRatio_working_3-way'!U65^3/27</f>
        <v>-1.3654599849528812E-2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0.14630631599303037</v>
      </c>
      <c r="Y65" s="11">
        <f>IF('OddsRatio_working_3-way'!W65&gt;=0,IF('OddsRatio_working_3-way'!V65+SQRT('OddsRatio_working_3-way'!W65)&gt;0,0,PI()),ACOS('OddsRatio_working_3-way'!V65/(2*'OddsRatio_working_3-way'!X65)))</f>
        <v>0.41080045542995292</v>
      </c>
      <c r="Z65" s="11">
        <f>'OddsRatio_working_3-way'!X65^(1/3)*COS('OddsRatio_working_3-way'!Y65/3)</f>
        <v>0.52199926292632048</v>
      </c>
      <c r="AA65" s="11">
        <f>'OddsRatio_working_3-way'!X65^(1/3)*COS(('OddsRatio_working_3-way'!Y65+2*PI())/3)</f>
        <v>-0.32329224833578213</v>
      </c>
      <c r="AB65" s="11">
        <f>'OddsRatio_working_3-way'!X65^(1/3)*COS(('OddsRatio_working_3-way'!Y65+4*PI())/3)</f>
        <v>-0.1987070145905383</v>
      </c>
      <c r="AC65" s="11">
        <f>'OddsRatio_working_3-way'!X65^(1/3)*SIN('OddsRatio_working_3-way'!Y65/3)</f>
        <v>7.1929318239868881E-2</v>
      </c>
      <c r="AD65" s="11">
        <f>'OddsRatio_working_3-way'!X65^(1/3)*SIN(('OddsRatio_working_3-way'!Y65+2*PI())/3)</f>
        <v>0.41609996333101157</v>
      </c>
      <c r="AE65" s="11">
        <f>'OddsRatio_working_3-way'!X65^(1/3)*SIN(('OddsRatio_working_3-way'!Y65+4*PI())/3)</f>
        <v>-0.48802928157088055</v>
      </c>
      <c r="AF65" s="11">
        <f>-'OddsRatio_working_3-way'!U65/(3*'OddsRatio_working_3-way'!X65^(1/3))*COS(('OddsRatio_working_3-way'!Y65)/3)</f>
        <v>0.52199926292632048</v>
      </c>
      <c r="AG65" s="11">
        <f>-'OddsRatio_working_3-way'!U65/(3*'OddsRatio_working_3-way'!X65^(1/3))*COS(('OddsRatio_working_3-way'!Y65+2*PI())/3)</f>
        <v>-0.32329224833578213</v>
      </c>
      <c r="AH65" s="11">
        <f>-'OddsRatio_working_3-way'!U65/(3*'OddsRatio_working_3-way'!X65^(1/3))*COS(('OddsRatio_working_3-way'!Y65+4*PI())/3)</f>
        <v>-0.1987070145905383</v>
      </c>
      <c r="AI65" s="11">
        <f>'OddsRatio_working_3-way'!U65/(3*'OddsRatio_working_3-way'!X65^(1/3))*SIN(('OddsRatio_working_3-way'!Y65)/3)</f>
        <v>-7.1929318239868881E-2</v>
      </c>
      <c r="AJ65" s="11">
        <f>'OddsRatio_working_3-way'!U65/(3*'OddsRatio_working_3-way'!X65^(1/3))*SIN(('OddsRatio_working_3-way'!Y65+2*PI())/3)</f>
        <v>-0.41609996333101157</v>
      </c>
      <c r="AK65" s="11">
        <f>'OddsRatio_working_3-way'!U65/(3*'OddsRatio_working_3-way'!X65^(1/3))*SIN(('OddsRatio_working_3-way'!Y65+4*PI())/3)</f>
        <v>0.48802928157088055</v>
      </c>
      <c r="AL65" s="11">
        <f>'OddsRatio_working_3-way'!Z65+'OddsRatio_working_3-way'!AF65</f>
        <v>1.043998525852641</v>
      </c>
      <c r="AM65" s="11">
        <f>'OddsRatio_working_3-way'!AA65+'OddsRatio_working_3-way'!AG65</f>
        <v>-0.64658449667156426</v>
      </c>
      <c r="AN65" s="11">
        <f>'OddsRatio_working_3-way'!AB65+'OddsRatio_working_3-way'!AH65</f>
        <v>-0.3974140291810766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1.043998525852641</v>
      </c>
      <c r="AS65" s="11">
        <f>IF(('OddsRatio_working_3-way'!X65=0),IF(Q65&gt;0,-Q65^(1/3),(-Q65)^(1/3)),'OddsRatio_working_3-way'!AM65-'OddsRatio_working_3-way'!R65/3)</f>
        <v>-0.64658449667156426</v>
      </c>
      <c r="AT65" s="11">
        <f>IF(('OddsRatio_working_3-way'!X65=0),IF(Q65&gt;0,-Q65^(1/3),(-Q65)^(1/3)),'OddsRatio_working_3-way'!AN65-'OddsRatio_working_3-way'!R65/3)</f>
        <v>-0.3974140291810766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2.89</v>
      </c>
      <c r="B66" s="4">
        <f>IF('True_Odds_Calculator_3-way'!B65="","",'True_Odds_Calculator_3-way'!B65)</f>
        <v>3.2</v>
      </c>
      <c r="C66" s="4">
        <f>IF('True_Odds_Calculator_3-way'!C65="","",'True_Odds_Calculator_3-way'!C65)</f>
        <v>2.72</v>
      </c>
      <c r="D66" s="9">
        <f t="shared" si="13"/>
        <v>0.33722902109339897</v>
      </c>
      <c r="E66" s="9">
        <f t="shared" si="14"/>
        <v>0.30416383656936208</v>
      </c>
      <c r="F66" s="9">
        <f t="shared" si="15"/>
        <v>0.35860714233723889</v>
      </c>
      <c r="G66" s="9">
        <f t="shared" si="16"/>
        <v>1.0398644650302382</v>
      </c>
      <c r="H66" s="9">
        <f t="shared" si="17"/>
        <v>2.9653438389071503</v>
      </c>
      <c r="I66" s="9">
        <f t="shared" si="18"/>
        <v>3.287701823066524</v>
      </c>
      <c r="J66" s="9">
        <f t="shared" si="19"/>
        <v>2.7885668798520102</v>
      </c>
      <c r="K66" s="11">
        <f t="shared" si="20"/>
        <v>0.34602076124567471</v>
      </c>
      <c r="L66" s="11">
        <f t="shared" si="21"/>
        <v>0.3125</v>
      </c>
      <c r="M66" s="11">
        <f t="shared" si="22"/>
        <v>0.36764705882352938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-0.28431266537756972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0.23097203846936695</v>
      </c>
      <c r="Q66" s="11">
        <f>2*'OddsRatio_working_3-way'!K66*'OddsRatio_working_3-way'!L66*'OddsRatio_working_3-way'!M66</f>
        <v>7.950844697740686E-2</v>
      </c>
      <c r="R66" s="11">
        <f t="shared" si="23"/>
        <v>0</v>
      </c>
      <c r="S66" s="11">
        <f t="shared" si="24"/>
        <v>-0.8123874402944169</v>
      </c>
      <c r="T66" s="11">
        <f t="shared" si="25"/>
        <v>-0.27965144244214002</v>
      </c>
      <c r="U66" s="11">
        <f>'OddsRatio_working_3-way'!S66-'OddsRatio_working_3-way'!R66^2/3</f>
        <v>-0.8123874402944169</v>
      </c>
      <c r="V66" s="11">
        <f>'OddsRatio_working_3-way'!S66*'OddsRatio_working_3-way'!R66/3-2*'OddsRatio_working_3-way'!R66^3/27-'OddsRatio_working_3-way'!T66</f>
        <v>0.27965144244214002</v>
      </c>
      <c r="W66" s="11">
        <f>'OddsRatio_working_3-way'!V66^2+4*'OddsRatio_working_3-way'!U66^3/27</f>
        <v>-1.2253022995149243E-3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0.14091684743092686</v>
      </c>
      <c r="Y66" s="11">
        <f>IF('OddsRatio_working_3-way'!W66&gt;=0,IF('OddsRatio_working_3-way'!V66+SQRT('OddsRatio_working_3-way'!W66)&gt;0,0,PI()),ACOS('OddsRatio_working_3-way'!V66/(2*'OddsRatio_working_3-way'!X66)))</f>
        <v>0.1245235982195747</v>
      </c>
      <c r="Z66" s="11">
        <f>'OddsRatio_working_3-way'!X66^(1/3)*COS('OddsRatio_working_3-way'!Y66/3)</f>
        <v>0.51993223251511911</v>
      </c>
      <c r="AA66" s="11">
        <f>'OddsRatio_working_3-way'!X66^(1/3)*COS(('OddsRatio_working_3-way'!Y66+2*PI())/3)</f>
        <v>-0.27866679184662196</v>
      </c>
      <c r="AB66" s="11">
        <f>'OddsRatio_working_3-way'!X66^(1/3)*COS(('OddsRatio_working_3-way'!Y66+4*PI())/3)</f>
        <v>-0.2412654406684972</v>
      </c>
      <c r="AC66" s="11">
        <f>'OddsRatio_working_3-way'!X66^(1/3)*SIN('OddsRatio_working_3-way'!Y66/3)</f>
        <v>2.1593680170746025E-2</v>
      </c>
      <c r="AD66" s="11">
        <f>'OddsRatio_working_3-way'!X66^(1/3)*SIN(('OddsRatio_working_3-way'!Y66+2*PI())/3)</f>
        <v>0.43947768151907757</v>
      </c>
      <c r="AE66" s="11">
        <f>'OddsRatio_working_3-way'!X66^(1/3)*SIN(('OddsRatio_working_3-way'!Y66+4*PI())/3)</f>
        <v>-0.46107136168982366</v>
      </c>
      <c r="AF66" s="11">
        <f>-'OddsRatio_working_3-way'!U66/(3*'OddsRatio_working_3-way'!X66^(1/3))*COS(('OddsRatio_working_3-way'!Y66)/3)</f>
        <v>0.51993223251511911</v>
      </c>
      <c r="AG66" s="11">
        <f>-'OddsRatio_working_3-way'!U66/(3*'OddsRatio_working_3-way'!X66^(1/3))*COS(('OddsRatio_working_3-way'!Y66+2*PI())/3)</f>
        <v>-0.27866679184662196</v>
      </c>
      <c r="AH66" s="11">
        <f>-'OddsRatio_working_3-way'!U66/(3*'OddsRatio_working_3-way'!X66^(1/3))*COS(('OddsRatio_working_3-way'!Y66+4*PI())/3)</f>
        <v>-0.2412654406684972</v>
      </c>
      <c r="AI66" s="11">
        <f>'OddsRatio_working_3-way'!U66/(3*'OddsRatio_working_3-way'!X66^(1/3))*SIN(('OddsRatio_working_3-way'!Y66)/3)</f>
        <v>-2.1593680170746025E-2</v>
      </c>
      <c r="AJ66" s="11">
        <f>'OddsRatio_working_3-way'!U66/(3*'OddsRatio_working_3-way'!X66^(1/3))*SIN(('OddsRatio_working_3-way'!Y66+2*PI())/3)</f>
        <v>-0.43947768151907757</v>
      </c>
      <c r="AK66" s="11">
        <f>'OddsRatio_working_3-way'!U66/(3*'OddsRatio_working_3-way'!X66^(1/3))*SIN(('OddsRatio_working_3-way'!Y66+4*PI())/3)</f>
        <v>0.46107136168982366</v>
      </c>
      <c r="AL66" s="11">
        <f>'OddsRatio_working_3-way'!Z66+'OddsRatio_working_3-way'!AF66</f>
        <v>1.0398644650302382</v>
      </c>
      <c r="AM66" s="11">
        <f>'OddsRatio_working_3-way'!AA66+'OddsRatio_working_3-way'!AG66</f>
        <v>-0.55733358369324393</v>
      </c>
      <c r="AN66" s="11">
        <f>'OddsRatio_working_3-way'!AB66+'OddsRatio_working_3-way'!AH66</f>
        <v>-0.4825308813369944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1.0398644650302382</v>
      </c>
      <c r="AS66" s="11">
        <f>IF(('OddsRatio_working_3-way'!X66=0),IF(Q66&gt;0,-Q66^(1/3),(-Q66)^(1/3)),'OddsRatio_working_3-way'!AM66-'OddsRatio_working_3-way'!R66/3)</f>
        <v>-0.55733358369324393</v>
      </c>
      <c r="AT66" s="11">
        <f>IF(('OddsRatio_working_3-way'!X66=0),IF(Q66&gt;0,-Q66^(1/3),(-Q66)^(1/3)),'OddsRatio_working_3-way'!AN66-'OddsRatio_working_3-way'!R66/3)</f>
        <v>-0.4825308813369944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2.14</v>
      </c>
      <c r="B67" s="4">
        <f>IF('True_Odds_Calculator_3-way'!B66="","",'True_Odds_Calculator_3-way'!B66)</f>
        <v>3.37</v>
      </c>
      <c r="C67" s="4">
        <f>IF('True_Odds_Calculator_3-way'!C66="","",'True_Odds_Calculator_3-way'!C66)</f>
        <v>3.79</v>
      </c>
      <c r="D67" s="9">
        <f t="shared" si="13"/>
        <v>0.45659106433744984</v>
      </c>
      <c r="E67" s="9">
        <f t="shared" si="14"/>
        <v>0.28783224441482497</v>
      </c>
      <c r="F67" s="9">
        <f t="shared" si="15"/>
        <v>0.25557669124772514</v>
      </c>
      <c r="G67" s="9">
        <f t="shared" si="16"/>
        <v>1.0439856190765409</v>
      </c>
      <c r="H67" s="9">
        <f t="shared" si="17"/>
        <v>2.1901436057472567</v>
      </c>
      <c r="I67" s="9">
        <f t="shared" si="18"/>
        <v>3.4742459172114022</v>
      </c>
      <c r="J67" s="9">
        <f t="shared" si="19"/>
        <v>3.912719877223549</v>
      </c>
      <c r="K67" s="11">
        <f t="shared" si="20"/>
        <v>0.46728971962616822</v>
      </c>
      <c r="L67" s="11">
        <f t="shared" si="21"/>
        <v>0.29673590504451036</v>
      </c>
      <c r="M67" s="11">
        <f t="shared" si="22"/>
        <v>0.26385224274406333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-0.27578746090491835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0.23049296004986258</v>
      </c>
      <c r="Q67" s="11">
        <f>2*'OddsRatio_working_3-way'!K67*'OddsRatio_working_3-way'!L67*'OddsRatio_working_3-way'!M67</f>
        <v>7.3172368269797644E-2</v>
      </c>
      <c r="R67" s="11">
        <f t="shared" si="23"/>
        <v>0</v>
      </c>
      <c r="S67" s="11">
        <f t="shared" si="24"/>
        <v>-0.83576301581502399</v>
      </c>
      <c r="T67" s="11">
        <f t="shared" si="25"/>
        <v>-0.26532159232222985</v>
      </c>
      <c r="U67" s="11">
        <f>'OddsRatio_working_3-way'!S67-'OddsRatio_working_3-way'!R67^2/3</f>
        <v>-0.83576301581502399</v>
      </c>
      <c r="V67" s="11">
        <f>'OddsRatio_working_3-way'!S67*'OddsRatio_working_3-way'!R67/3-2*'OddsRatio_working_3-way'!R67^3/27-'OddsRatio_working_3-way'!T67</f>
        <v>0.26532159232222985</v>
      </c>
      <c r="W67" s="11">
        <f>'OddsRatio_working_3-way'!V67^2+4*'OddsRatio_working_3-way'!U67^3/27</f>
        <v>-1.6090425231731792E-2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0.14704248755388299</v>
      </c>
      <c r="Y67" s="11">
        <f>IF('OddsRatio_working_3-way'!W67&gt;=0,IF('OddsRatio_working_3-way'!V67+SQRT('OddsRatio_working_3-way'!W67)&gt;0,0,PI()),ACOS('OddsRatio_working_3-way'!V67/(2*'OddsRatio_working_3-way'!X67)))</f>
        <v>0.44596782752090092</v>
      </c>
      <c r="Z67" s="11">
        <f>'OddsRatio_working_3-way'!X67^(1/3)*COS('OddsRatio_working_3-way'!Y67/3)</f>
        <v>0.52199280953827032</v>
      </c>
      <c r="AA67" s="11">
        <f>'OddsRatio_working_3-way'!X67^(1/3)*COS(('OddsRatio_working_3-way'!Y67+2*PI())/3)</f>
        <v>-0.32869709934838798</v>
      </c>
      <c r="AB67" s="11">
        <f>'OddsRatio_working_3-way'!X67^(1/3)*COS(('OddsRatio_working_3-way'!Y67+4*PI())/3)</f>
        <v>-0.19329571018988245</v>
      </c>
      <c r="AC67" s="11">
        <f>'OddsRatio_working_3-way'!X67^(1/3)*SIN('OddsRatio_working_3-way'!Y67/3)</f>
        <v>7.8174028479312416E-2</v>
      </c>
      <c r="AD67" s="11">
        <f>'OddsRatio_working_3-way'!X67^(1/3)*SIN(('OddsRatio_working_3-way'!Y67+2*PI())/3)</f>
        <v>0.41297201941329786</v>
      </c>
      <c r="AE67" s="11">
        <f>'OddsRatio_working_3-way'!X67^(1/3)*SIN(('OddsRatio_working_3-way'!Y67+4*PI())/3)</f>
        <v>-0.49114604789261035</v>
      </c>
      <c r="AF67" s="11">
        <f>-'OddsRatio_working_3-way'!U67/(3*'OddsRatio_working_3-way'!X67^(1/3))*COS(('OddsRatio_working_3-way'!Y67)/3)</f>
        <v>0.52199280953827043</v>
      </c>
      <c r="AG67" s="11">
        <f>-'OddsRatio_working_3-way'!U67/(3*'OddsRatio_working_3-way'!X67^(1/3))*COS(('OddsRatio_working_3-way'!Y67+2*PI())/3)</f>
        <v>-0.32869709934838803</v>
      </c>
      <c r="AH67" s="11">
        <f>-'OddsRatio_working_3-way'!U67/(3*'OddsRatio_working_3-way'!X67^(1/3))*COS(('OddsRatio_working_3-way'!Y67+4*PI())/3)</f>
        <v>-0.19329571018988251</v>
      </c>
      <c r="AI67" s="11">
        <f>'OddsRatio_working_3-way'!U67/(3*'OddsRatio_working_3-way'!X67^(1/3))*SIN(('OddsRatio_working_3-way'!Y67)/3)</f>
        <v>-7.817402847931243E-2</v>
      </c>
      <c r="AJ67" s="11">
        <f>'OddsRatio_working_3-way'!U67/(3*'OddsRatio_working_3-way'!X67^(1/3))*SIN(('OddsRatio_working_3-way'!Y67+2*PI())/3)</f>
        <v>-0.41297201941329797</v>
      </c>
      <c r="AK67" s="11">
        <f>'OddsRatio_working_3-way'!U67/(3*'OddsRatio_working_3-way'!X67^(1/3))*SIN(('OddsRatio_working_3-way'!Y67+4*PI())/3)</f>
        <v>0.4911460478926104</v>
      </c>
      <c r="AL67" s="11">
        <f>'OddsRatio_working_3-way'!Z67+'OddsRatio_working_3-way'!AF67</f>
        <v>1.0439856190765409</v>
      </c>
      <c r="AM67" s="11">
        <f>'OddsRatio_working_3-way'!AA67+'OddsRatio_working_3-way'!AG67</f>
        <v>-0.65739419869677596</v>
      </c>
      <c r="AN67" s="11">
        <f>'OddsRatio_working_3-way'!AB67+'OddsRatio_working_3-way'!AH67</f>
        <v>-0.38659142037976496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1.0439856190765409</v>
      </c>
      <c r="AS67" s="11">
        <f>IF(('OddsRatio_working_3-way'!X67=0),IF(Q67&gt;0,-Q67^(1/3),(-Q67)^(1/3)),'OddsRatio_working_3-way'!AM67-'OddsRatio_working_3-way'!R67/3)</f>
        <v>-0.65739419869677596</v>
      </c>
      <c r="AT67" s="11">
        <f>IF(('OddsRatio_working_3-way'!X67=0),IF(Q67&gt;0,-Q67^(1/3),(-Q67)^(1/3)),'OddsRatio_working_3-way'!AN67-'OddsRatio_working_3-way'!R67/3)</f>
        <v>-0.38659142037976496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3.44</v>
      </c>
      <c r="B68" s="4">
        <f>IF('True_Odds_Calculator_3-way'!B67="","",'True_Odds_Calculator_3-way'!B67)</f>
        <v>4.26</v>
      </c>
      <c r="C68" s="4">
        <f>IF('True_Odds_Calculator_3-way'!C67="","",'True_Odds_Calculator_3-way'!C67)</f>
        <v>1.99</v>
      </c>
      <c r="D68" s="9">
        <f t="shared" ref="D68:D131" si="26">(K68/(AR68+K68-(AR68*K68)))</f>
        <v>0.28166011801630797</v>
      </c>
      <c r="E68" s="9">
        <f t="shared" ref="E68:E131" si="27">(L68/(AR68+L68-(AR68*L68)))</f>
        <v>0.22688739078431397</v>
      </c>
      <c r="F68" s="9">
        <f t="shared" ref="F68:F131" si="28">(M68/(AR68+M68-(AR68*M68)))</f>
        <v>0.49145249119937834</v>
      </c>
      <c r="G68" s="9">
        <f t="shared" ref="G68:G131" si="29">AR68</f>
        <v>1.0452370504221591</v>
      </c>
      <c r="H68" s="9">
        <f t="shared" ref="H68:H131" si="30">IF(A68="","",1/D68)</f>
        <v>3.5503784030300682</v>
      </c>
      <c r="I68" s="9">
        <f t="shared" ref="I68:I131" si="31">IF(B68="","",1/E68)</f>
        <v>4.4074727843762389</v>
      </c>
      <c r="J68" s="9">
        <f t="shared" ref="J68:J131" si="32">IF(C68="","",1/F68)</f>
        <v>2.0347846799179372</v>
      </c>
      <c r="K68" s="11">
        <f t="shared" ref="K68:K131" si="33">1/A68</f>
        <v>0.29069767441860467</v>
      </c>
      <c r="L68" s="11">
        <f t="shared" ref="L68:L131" si="34">1/B68</f>
        <v>0.23474178403755869</v>
      </c>
      <c r="M68" s="11">
        <f t="shared" ref="M68:M131" si="35">1/C68</f>
        <v>0.50251256281407031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-0.27003589845723885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0.22940612002034408</v>
      </c>
      <c r="Q68" s="11">
        <f>2*'OddsRatio_working_3-way'!K68*'OddsRatio_working_3-way'!L68*'OddsRatio_working_3-way'!M68</f>
        <v>6.8581799707128271E-2</v>
      </c>
      <c r="R68" s="11">
        <f t="shared" ref="R68:R131" si="36">O68/N68</f>
        <v>0</v>
      </c>
      <c r="S68" s="11">
        <f t="shared" ref="S68:S131" si="37">P68/N68</f>
        <v>-0.84953934395752706</v>
      </c>
      <c r="T68" s="11">
        <f t="shared" ref="T68:T131" si="38">Q68/N68</f>
        <v>-0.25397289804410372</v>
      </c>
      <c r="U68" s="11">
        <f>'OddsRatio_working_3-way'!S68-'OddsRatio_working_3-way'!R68^2/3</f>
        <v>-0.84953934395752706</v>
      </c>
      <c r="V68" s="11">
        <f>'OddsRatio_working_3-way'!S68*'OddsRatio_working_3-way'!R68/3-2*'OddsRatio_working_3-way'!R68^3/27-'OddsRatio_working_3-way'!T68</f>
        <v>0.25397289804410372</v>
      </c>
      <c r="W68" s="11">
        <f>'OddsRatio_working_3-way'!V68^2+4*'OddsRatio_working_3-way'!U68^3/27</f>
        <v>-2.6331406918391878E-2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0.15069309859720897</v>
      </c>
      <c r="Y68" s="11">
        <f>IF('OddsRatio_working_3-way'!W68&gt;=0,IF('OddsRatio_working_3-way'!V68+SQRT('OddsRatio_working_3-way'!W68)&gt;0,0,PI()),ACOS('OddsRatio_working_3-way'!V68/(2*'OddsRatio_working_3-way'!X68)))</f>
        <v>0.56854995713544931</v>
      </c>
      <c r="Z68" s="11">
        <f>'OddsRatio_working_3-way'!X68^(1/3)*COS('OddsRatio_working_3-way'!Y68/3)</f>
        <v>0.52261852521107965</v>
      </c>
      <c r="AA68" s="11">
        <f>'OddsRatio_working_3-way'!X68^(1/3)*COS(('OddsRatio_working_3-way'!Y68+2*PI())/3)</f>
        <v>-0.34812656398624886</v>
      </c>
      <c r="AB68" s="11">
        <f>'OddsRatio_working_3-way'!X68^(1/3)*COS(('OddsRatio_working_3-way'!Y68+4*PI())/3)</f>
        <v>-0.1744919612248309</v>
      </c>
      <c r="AC68" s="11">
        <f>'OddsRatio_working_3-way'!X68^(1/3)*SIN('OddsRatio_working_3-way'!Y68/3)</f>
        <v>0.10024798464493863</v>
      </c>
      <c r="AD68" s="11">
        <f>'OddsRatio_working_3-way'!X68^(1/3)*SIN(('OddsRatio_working_3-way'!Y68+2*PI())/3)</f>
        <v>0.40247692699868387</v>
      </c>
      <c r="AE68" s="11">
        <f>'OddsRatio_working_3-way'!X68^(1/3)*SIN(('OddsRatio_working_3-way'!Y68+4*PI())/3)</f>
        <v>-0.50272491164362232</v>
      </c>
      <c r="AF68" s="11">
        <f>-'OddsRatio_working_3-way'!U68/(3*'OddsRatio_working_3-way'!X68^(1/3))*COS(('OddsRatio_working_3-way'!Y68)/3)</f>
        <v>0.52261852521107954</v>
      </c>
      <c r="AG68" s="11">
        <f>-'OddsRatio_working_3-way'!U68/(3*'OddsRatio_working_3-way'!X68^(1/3))*COS(('OddsRatio_working_3-way'!Y68+2*PI())/3)</f>
        <v>-0.3481265639862488</v>
      </c>
      <c r="AH68" s="11">
        <f>-'OddsRatio_working_3-way'!U68/(3*'OddsRatio_working_3-way'!X68^(1/3))*COS(('OddsRatio_working_3-way'!Y68+4*PI())/3)</f>
        <v>-0.17449196122483085</v>
      </c>
      <c r="AI68" s="11">
        <f>'OddsRatio_working_3-way'!U68/(3*'OddsRatio_working_3-way'!X68^(1/3))*SIN(('OddsRatio_working_3-way'!Y68)/3)</f>
        <v>-0.10024798464493861</v>
      </c>
      <c r="AJ68" s="11">
        <f>'OddsRatio_working_3-way'!U68/(3*'OddsRatio_working_3-way'!X68^(1/3))*SIN(('OddsRatio_working_3-way'!Y68+2*PI())/3)</f>
        <v>-0.40247692699868381</v>
      </c>
      <c r="AK68" s="11">
        <f>'OddsRatio_working_3-way'!U68/(3*'OddsRatio_working_3-way'!X68^(1/3))*SIN(('OddsRatio_working_3-way'!Y68+4*PI())/3)</f>
        <v>0.50272491164362221</v>
      </c>
      <c r="AL68" s="11">
        <f>'OddsRatio_working_3-way'!Z68+'OddsRatio_working_3-way'!AF68</f>
        <v>1.0452370504221591</v>
      </c>
      <c r="AM68" s="11">
        <f>'OddsRatio_working_3-way'!AA68+'OddsRatio_working_3-way'!AG68</f>
        <v>-0.69625312797249772</v>
      </c>
      <c r="AN68" s="11">
        <f>'OddsRatio_working_3-way'!AB68+'OddsRatio_working_3-way'!AH68</f>
        <v>-0.34898392244966175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1.0452370504221591</v>
      </c>
      <c r="AS68" s="11">
        <f>IF(('OddsRatio_working_3-way'!X68=0),IF(Q68&gt;0,-Q68^(1/3),(-Q68)^(1/3)),'OddsRatio_working_3-way'!AM68-'OddsRatio_working_3-way'!R68/3)</f>
        <v>-0.69625312797249772</v>
      </c>
      <c r="AT68" s="11">
        <f>IF(('OddsRatio_working_3-way'!X68=0),IF(Q68&gt;0,-Q68^(1/3),(-Q68)^(1/3)),'OddsRatio_working_3-way'!AN68-'OddsRatio_working_3-way'!R68/3)</f>
        <v>-0.34898392244966175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2.16</v>
      </c>
      <c r="B69" s="4">
        <f>IF('True_Odds_Calculator_3-way'!B68="","",'True_Odds_Calculator_3-way'!B68)</f>
        <v>3.24</v>
      </c>
      <c r="C69" s="4">
        <f>IF('True_Odds_Calculator_3-way'!C68="","",'True_Odds_Calculator_3-way'!C68)</f>
        <v>3.88</v>
      </c>
      <c r="D69" s="9">
        <f t="shared" si="26"/>
        <v>0.45174292461300314</v>
      </c>
      <c r="E69" s="9">
        <f t="shared" si="27"/>
        <v>0.29907911441779811</v>
      </c>
      <c r="F69" s="9">
        <f t="shared" si="28"/>
        <v>0.24917796096919875</v>
      </c>
      <c r="G69" s="9">
        <f t="shared" si="29"/>
        <v>1.0462486163369831</v>
      </c>
      <c r="H69" s="9">
        <f t="shared" si="30"/>
        <v>2.2136483949509005</v>
      </c>
      <c r="I69" s="9">
        <f t="shared" si="31"/>
        <v>3.3435969005948425</v>
      </c>
      <c r="J69" s="9">
        <f t="shared" si="32"/>
        <v>4.0131960150505099</v>
      </c>
      <c r="K69" s="11">
        <f t="shared" si="33"/>
        <v>0.46296296296296291</v>
      </c>
      <c r="L69" s="11">
        <f t="shared" si="34"/>
        <v>0.30864197530864196</v>
      </c>
      <c r="M69" s="11">
        <f t="shared" si="35"/>
        <v>0.25773195876288663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-0.27559288956768913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0.23127524877556693</v>
      </c>
      <c r="Q69" s="11">
        <f>2*'OddsRatio_working_3-way'!K69*'OddsRatio_working_3-way'!L69*'OddsRatio_working_3-way'!M69</f>
        <v>7.3654537826613686E-2</v>
      </c>
      <c r="R69" s="11">
        <f t="shared" si="36"/>
        <v>0</v>
      </c>
      <c r="S69" s="11">
        <f t="shared" si="37"/>
        <v>-0.83919163929939777</v>
      </c>
      <c r="T69" s="11">
        <f t="shared" si="38"/>
        <v>-0.26725848385331141</v>
      </c>
      <c r="U69" s="11">
        <f>'OddsRatio_working_3-way'!S69-'OddsRatio_working_3-way'!R69^2/3</f>
        <v>-0.83919163929939777</v>
      </c>
      <c r="V69" s="11">
        <f>'OddsRatio_working_3-way'!S69*'OddsRatio_working_3-way'!R69/3-2*'OddsRatio_working_3-way'!R69^3/27-'OddsRatio_working_3-way'!T69</f>
        <v>0.26725848385331141</v>
      </c>
      <c r="W69" s="11">
        <f>'OddsRatio_working_3-way'!V69^2+4*'OddsRatio_working_3-way'!U69^3/27</f>
        <v>-1.6127644768020463E-2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0.14794825274364612</v>
      </c>
      <c r="Y69" s="11">
        <f>IF('OddsRatio_working_3-way'!W69&gt;=0,IF('OddsRatio_working_3-way'!V69+SQRT('OddsRatio_working_3-way'!W69)&gt;0,0,PI()),ACOS('OddsRatio_working_3-way'!V69/(2*'OddsRatio_working_3-way'!X69)))</f>
        <v>0.44359145981681802</v>
      </c>
      <c r="Z69" s="11">
        <f>'OddsRatio_working_3-way'!X69^(1/3)*COS('OddsRatio_working_3-way'!Y69/3)</f>
        <v>0.52312430816849154</v>
      </c>
      <c r="AA69" s="11">
        <f>'OddsRatio_working_3-way'!X69^(1/3)*COS(('OddsRatio_working_3-way'!Y69+2*PI())/3)</f>
        <v>-0.32904273260338196</v>
      </c>
      <c r="AB69" s="11">
        <f>'OddsRatio_working_3-way'!X69^(1/3)*COS(('OddsRatio_working_3-way'!Y69+4*PI())/3)</f>
        <v>-0.19408157556510944</v>
      </c>
      <c r="AC69" s="11">
        <f>'OddsRatio_working_3-way'!X69^(1/3)*SIN('OddsRatio_working_3-way'!Y69/3)</f>
        <v>7.7919860346189987E-2</v>
      </c>
      <c r="AD69" s="11">
        <f>'OddsRatio_working_3-way'!X69^(1/3)*SIN(('OddsRatio_working_3-way'!Y69+2*PI())/3)</f>
        <v>0.41407901003797798</v>
      </c>
      <c r="AE69" s="11">
        <f>'OddsRatio_working_3-way'!X69^(1/3)*SIN(('OddsRatio_working_3-way'!Y69+4*PI())/3)</f>
        <v>-0.49199887038416801</v>
      </c>
      <c r="AF69" s="11">
        <f>-'OddsRatio_working_3-way'!U69/(3*'OddsRatio_working_3-way'!X69^(1/3))*COS(('OddsRatio_working_3-way'!Y69)/3)</f>
        <v>0.52312430816849154</v>
      </c>
      <c r="AG69" s="11">
        <f>-'OddsRatio_working_3-way'!U69/(3*'OddsRatio_working_3-way'!X69^(1/3))*COS(('OddsRatio_working_3-way'!Y69+2*PI())/3)</f>
        <v>-0.32904273260338196</v>
      </c>
      <c r="AH69" s="11">
        <f>-'OddsRatio_working_3-way'!U69/(3*'OddsRatio_working_3-way'!X69^(1/3))*COS(('OddsRatio_working_3-way'!Y69+4*PI())/3)</f>
        <v>-0.19408157556510944</v>
      </c>
      <c r="AI69" s="11">
        <f>'OddsRatio_working_3-way'!U69/(3*'OddsRatio_working_3-way'!X69^(1/3))*SIN(('OddsRatio_working_3-way'!Y69)/3)</f>
        <v>-7.7919860346189987E-2</v>
      </c>
      <c r="AJ69" s="11">
        <f>'OddsRatio_working_3-way'!U69/(3*'OddsRatio_working_3-way'!X69^(1/3))*SIN(('OddsRatio_working_3-way'!Y69+2*PI())/3)</f>
        <v>-0.41407901003797798</v>
      </c>
      <c r="AK69" s="11">
        <f>'OddsRatio_working_3-way'!U69/(3*'OddsRatio_working_3-way'!X69^(1/3))*SIN(('OddsRatio_working_3-way'!Y69+4*PI())/3)</f>
        <v>0.49199887038416801</v>
      </c>
      <c r="AL69" s="11">
        <f>'OddsRatio_working_3-way'!Z69+'OddsRatio_working_3-way'!AF69</f>
        <v>1.0462486163369831</v>
      </c>
      <c r="AM69" s="11">
        <f>'OddsRatio_working_3-way'!AA69+'OddsRatio_working_3-way'!AG69</f>
        <v>-0.65808546520676392</v>
      </c>
      <c r="AN69" s="11">
        <f>'OddsRatio_working_3-way'!AB69+'OddsRatio_working_3-way'!AH69</f>
        <v>-0.38816315113021888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1.0462486163369831</v>
      </c>
      <c r="AS69" s="11">
        <f>IF(('OddsRatio_working_3-way'!X69=0),IF(Q69&gt;0,-Q69^(1/3),(-Q69)^(1/3)),'OddsRatio_working_3-way'!AM69-'OddsRatio_working_3-way'!R69/3)</f>
        <v>-0.65808546520676392</v>
      </c>
      <c r="AT69" s="11">
        <f>IF(('OddsRatio_working_3-way'!X69=0),IF(Q69&gt;0,-Q69^(1/3),(-Q69)^(1/3)),'OddsRatio_working_3-way'!AN69-'OddsRatio_working_3-way'!R69/3)</f>
        <v>-0.38816315113021888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4.18</v>
      </c>
      <c r="B70" s="4">
        <f>IF('True_Odds_Calculator_3-way'!B69="","",'True_Odds_Calculator_3-way'!B69)</f>
        <v>3.31</v>
      </c>
      <c r="C70" s="4">
        <f>IF('True_Odds_Calculator_3-way'!C69="","",'True_Odds_Calculator_3-way'!C69)</f>
        <v>2.0499999999999998</v>
      </c>
      <c r="D70" s="9">
        <f t="shared" si="26"/>
        <v>0.23102231484554855</v>
      </c>
      <c r="E70" s="9">
        <f t="shared" si="27"/>
        <v>0.29257429646556438</v>
      </c>
      <c r="F70" s="9">
        <f t="shared" si="28"/>
        <v>0.47640338868888726</v>
      </c>
      <c r="G70" s="9">
        <f t="shared" si="29"/>
        <v>1.0467252147729087</v>
      </c>
      <c r="H70" s="9">
        <f t="shared" si="30"/>
        <v>4.3285861829778494</v>
      </c>
      <c r="I70" s="9">
        <f t="shared" si="31"/>
        <v>3.4179352461254187</v>
      </c>
      <c r="J70" s="9">
        <f t="shared" si="32"/>
        <v>2.099061475511554</v>
      </c>
      <c r="K70" s="11">
        <f t="shared" si="33"/>
        <v>0.23923444976076558</v>
      </c>
      <c r="L70" s="11">
        <f t="shared" si="34"/>
        <v>0.30211480362537763</v>
      </c>
      <c r="M70" s="11">
        <f t="shared" si="35"/>
        <v>0.48780487804878053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-0.27193822741216755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0.23057892586182399</v>
      </c>
      <c r="Q70" s="11">
        <f>2*'OddsRatio_working_3-way'!K70*'OddsRatio_working_3-way'!L70*'OddsRatio_working_3-way'!M70</f>
        <v>7.0513432985267285E-2</v>
      </c>
      <c r="R70" s="11">
        <f t="shared" si="36"/>
        <v>0</v>
      </c>
      <c r="S70" s="11">
        <f t="shared" si="37"/>
        <v>-0.84790920370435208</v>
      </c>
      <c r="T70" s="11">
        <f t="shared" si="38"/>
        <v>-0.25929945067411381</v>
      </c>
      <c r="U70" s="11">
        <f>'OddsRatio_working_3-way'!S70-'OddsRatio_working_3-way'!R70^2/3</f>
        <v>-0.84790920370435208</v>
      </c>
      <c r="V70" s="11">
        <f>'OddsRatio_working_3-way'!S70*'OddsRatio_working_3-way'!R70/3-2*'OddsRatio_working_3-way'!R70^3/27-'OddsRatio_working_3-way'!T70</f>
        <v>0.25929945067411381</v>
      </c>
      <c r="W70" s="11">
        <f>'OddsRatio_working_3-way'!V70^2+4*'OddsRatio_working_3-way'!U70^3/27</f>
        <v>-2.3075548514732078E-2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0.15025957010672336</v>
      </c>
      <c r="Y70" s="11">
        <f>IF('OddsRatio_working_3-way'!W70&gt;=0,IF('OddsRatio_working_3-way'!V70+SQRT('OddsRatio_working_3-way'!W70)&gt;0,0,PI()),ACOS('OddsRatio_working_3-way'!V70/(2*'OddsRatio_working_3-way'!X70)))</f>
        <v>0.52993804621462637</v>
      </c>
      <c r="Z70" s="11">
        <f>'OddsRatio_working_3-way'!X70^(1/3)*COS('OddsRatio_working_3-way'!Y70/3)</f>
        <v>0.52336260738645446</v>
      </c>
      <c r="AA70" s="11">
        <f>'OddsRatio_working_3-way'!X70^(1/3)*COS(('OddsRatio_working_3-way'!Y70+2*PI())/3)</f>
        <v>-0.34258857665633569</v>
      </c>
      <c r="AB70" s="11">
        <f>'OddsRatio_working_3-way'!X70^(1/3)*COS(('OddsRatio_working_3-way'!Y70+4*PI())/3)</f>
        <v>-0.18077403073011891</v>
      </c>
      <c r="AC70" s="11">
        <f>'OddsRatio_working_3-way'!X70^(1/3)*SIN('OddsRatio_working_3-way'!Y70/3)</f>
        <v>9.3423671649298518E-2</v>
      </c>
      <c r="AD70" s="11">
        <f>'OddsRatio_working_3-way'!X70^(1/3)*SIN(('OddsRatio_working_3-way'!Y70+2*PI())/3)</f>
        <v>0.40653347756288172</v>
      </c>
      <c r="AE70" s="11">
        <f>'OddsRatio_working_3-way'!X70^(1/3)*SIN(('OddsRatio_working_3-way'!Y70+4*PI())/3)</f>
        <v>-0.4999571492121801</v>
      </c>
      <c r="AF70" s="11">
        <f>-'OddsRatio_working_3-way'!U70/(3*'OddsRatio_working_3-way'!X70^(1/3))*COS(('OddsRatio_working_3-way'!Y70)/3)</f>
        <v>0.52336260738645435</v>
      </c>
      <c r="AG70" s="11">
        <f>-'OddsRatio_working_3-way'!U70/(3*'OddsRatio_working_3-way'!X70^(1/3))*COS(('OddsRatio_working_3-way'!Y70+2*PI())/3)</f>
        <v>-0.34258857665633563</v>
      </c>
      <c r="AH70" s="11">
        <f>-'OddsRatio_working_3-way'!U70/(3*'OddsRatio_working_3-way'!X70^(1/3))*COS(('OddsRatio_working_3-way'!Y70+4*PI())/3)</f>
        <v>-0.18077403073011888</v>
      </c>
      <c r="AI70" s="11">
        <f>'OddsRatio_working_3-way'!U70/(3*'OddsRatio_working_3-way'!X70^(1/3))*SIN(('OddsRatio_working_3-way'!Y70)/3)</f>
        <v>-9.342367164929849E-2</v>
      </c>
      <c r="AJ70" s="11">
        <f>'OddsRatio_working_3-way'!U70/(3*'OddsRatio_working_3-way'!X70^(1/3))*SIN(('OddsRatio_working_3-way'!Y70+2*PI())/3)</f>
        <v>-0.40653347756288166</v>
      </c>
      <c r="AK70" s="11">
        <f>'OddsRatio_working_3-way'!U70/(3*'OddsRatio_working_3-way'!X70^(1/3))*SIN(('OddsRatio_working_3-way'!Y70+4*PI())/3)</f>
        <v>0.49995714921217999</v>
      </c>
      <c r="AL70" s="11">
        <f>'OddsRatio_working_3-way'!Z70+'OddsRatio_working_3-way'!AF70</f>
        <v>1.0467252147729087</v>
      </c>
      <c r="AM70" s="11">
        <f>'OddsRatio_working_3-way'!AA70+'OddsRatio_working_3-way'!AG70</f>
        <v>-0.68517715331267137</v>
      </c>
      <c r="AN70" s="11">
        <f>'OddsRatio_working_3-way'!AB70+'OddsRatio_working_3-way'!AH70</f>
        <v>-0.36154806146023777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1.0467252147729087</v>
      </c>
      <c r="AS70" s="11">
        <f>IF(('OddsRatio_working_3-way'!X70=0),IF(Q70&gt;0,-Q70^(1/3),(-Q70)^(1/3)),'OddsRatio_working_3-way'!AM70-'OddsRatio_working_3-way'!R70/3)</f>
        <v>-0.68517715331267137</v>
      </c>
      <c r="AT70" s="11">
        <f>IF(('OddsRatio_working_3-way'!X70=0),IF(Q70&gt;0,-Q70^(1/3),(-Q70)^(1/3)),'OddsRatio_working_3-way'!AN70-'OddsRatio_working_3-way'!R70/3)</f>
        <v>-0.36154806146023777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2.46</v>
      </c>
      <c r="B71" s="4">
        <f>IF('True_Odds_Calculator_3-way'!B70="","",'True_Odds_Calculator_3-way'!B70)</f>
        <v>3.24</v>
      </c>
      <c r="C71" s="4">
        <f>IF('True_Odds_Calculator_3-way'!C70="","",'True_Odds_Calculator_3-way'!C70)</f>
        <v>3.2</v>
      </c>
      <c r="D71" s="9">
        <f t="shared" si="26"/>
        <v>0.39651613825425186</v>
      </c>
      <c r="E71" s="9">
        <f t="shared" si="27"/>
        <v>0.29984375662880686</v>
      </c>
      <c r="F71" s="9">
        <f t="shared" si="28"/>
        <v>0.30364010511694112</v>
      </c>
      <c r="G71" s="9">
        <f t="shared" si="29"/>
        <v>1.0424420872366009</v>
      </c>
      <c r="H71" s="9">
        <f t="shared" si="30"/>
        <v>2.5219654473654378</v>
      </c>
      <c r="I71" s="9">
        <f t="shared" si="31"/>
        <v>3.3350702754099868</v>
      </c>
      <c r="J71" s="9">
        <f t="shared" si="32"/>
        <v>3.2933725919205217</v>
      </c>
      <c r="K71" s="11">
        <f t="shared" si="33"/>
        <v>0.4065040650406504</v>
      </c>
      <c r="L71" s="11">
        <f t="shared" si="34"/>
        <v>0.30864197530864196</v>
      </c>
      <c r="M71" s="11">
        <f t="shared" si="35"/>
        <v>0.3125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-0.2820937468633945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0.23132465120947501</v>
      </c>
      <c r="Q71" s="11">
        <f>2*'OddsRatio_working_3-way'!K71*'OddsRatio_working_3-way'!L71*'OddsRatio_working_3-way'!M71</f>
        <v>7.8415136003211885E-2</v>
      </c>
      <c r="R71" s="11">
        <f t="shared" si="36"/>
        <v>0</v>
      </c>
      <c r="S71" s="11">
        <f t="shared" si="37"/>
        <v>-0.82002757516456148</v>
      </c>
      <c r="T71" s="11">
        <f t="shared" si="38"/>
        <v>-0.27797544920832601</v>
      </c>
      <c r="U71" s="11">
        <f>'OddsRatio_working_3-way'!S71-'OddsRatio_working_3-way'!R71^2/3</f>
        <v>-0.82002757516456148</v>
      </c>
      <c r="V71" s="11">
        <f>'OddsRatio_working_3-way'!S71*'OddsRatio_working_3-way'!R71/3-2*'OddsRatio_working_3-way'!R71^3/27-'OddsRatio_working_3-way'!T71</f>
        <v>0.27797544920832601</v>
      </c>
      <c r="W71" s="11">
        <f>'OddsRatio_working_3-way'!V71^2+4*'OddsRatio_working_3-way'!U71^3/27</f>
        <v>-4.4220387474342704E-3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0.14290940234113789</v>
      </c>
      <c r="Y71" s="11">
        <f>IF('OddsRatio_working_3-way'!W71&gt;=0,IF('OddsRatio_working_3-way'!V71+SQRT('OddsRatio_working_3-way'!W71)&gt;0,0,PI()),ACOS('OddsRatio_working_3-way'!V71/(2*'OddsRatio_working_3-way'!X71)))</f>
        <v>0.23481115825838206</v>
      </c>
      <c r="Z71" s="11">
        <f>'OddsRatio_working_3-way'!X71^(1/3)*COS('OddsRatio_working_3-way'!Y71/3)</f>
        <v>0.52122104361830046</v>
      </c>
      <c r="AA71" s="11">
        <f>'OddsRatio_working_3-way'!X71^(1/3)*COS(('OddsRatio_working_3-way'!Y71+2*PI())/3)</f>
        <v>-0.2960133685623097</v>
      </c>
      <c r="AB71" s="11">
        <f>'OddsRatio_working_3-way'!X71^(1/3)*COS(('OddsRatio_working_3-way'!Y71+4*PI())/3)</f>
        <v>-0.22520767505599079</v>
      </c>
      <c r="AC71" s="11">
        <f>'OddsRatio_working_3-way'!X71^(1/3)*SIN('OddsRatio_working_3-way'!Y71/3)</f>
        <v>4.0879686206031551E-2</v>
      </c>
      <c r="AD71" s="11">
        <f>'OddsRatio_working_3-way'!X71^(1/3)*SIN(('OddsRatio_working_3-way'!Y71+2*PI())/3)</f>
        <v>0.4309508216574694</v>
      </c>
      <c r="AE71" s="11">
        <f>'OddsRatio_working_3-way'!X71^(1/3)*SIN(('OddsRatio_working_3-way'!Y71+4*PI())/3)</f>
        <v>-0.47183050786350078</v>
      </c>
      <c r="AF71" s="11">
        <f>-'OddsRatio_working_3-way'!U71/(3*'OddsRatio_working_3-way'!X71^(1/3))*COS(('OddsRatio_working_3-way'!Y71)/3)</f>
        <v>0.52122104361830057</v>
      </c>
      <c r="AG71" s="11">
        <f>-'OddsRatio_working_3-way'!U71/(3*'OddsRatio_working_3-way'!X71^(1/3))*COS(('OddsRatio_working_3-way'!Y71+2*PI())/3)</f>
        <v>-0.29601336856230975</v>
      </c>
      <c r="AH71" s="11">
        <f>-'OddsRatio_working_3-way'!U71/(3*'OddsRatio_working_3-way'!X71^(1/3))*COS(('OddsRatio_working_3-way'!Y71+4*PI())/3)</f>
        <v>-0.22520767505599082</v>
      </c>
      <c r="AI71" s="11">
        <f>'OddsRatio_working_3-way'!U71/(3*'OddsRatio_working_3-way'!X71^(1/3))*SIN(('OddsRatio_working_3-way'!Y71)/3)</f>
        <v>-4.0879686206031558E-2</v>
      </c>
      <c r="AJ71" s="11">
        <f>'OddsRatio_working_3-way'!U71/(3*'OddsRatio_working_3-way'!X71^(1/3))*SIN(('OddsRatio_working_3-way'!Y71+2*PI())/3)</f>
        <v>-0.43095082165746945</v>
      </c>
      <c r="AK71" s="11">
        <f>'OddsRatio_working_3-way'!U71/(3*'OddsRatio_working_3-way'!X71^(1/3))*SIN(('OddsRatio_working_3-way'!Y71+4*PI())/3)</f>
        <v>0.47183050786350089</v>
      </c>
      <c r="AL71" s="11">
        <f>'OddsRatio_working_3-way'!Z71+'OddsRatio_working_3-way'!AF71</f>
        <v>1.0424420872366009</v>
      </c>
      <c r="AM71" s="11">
        <f>'OddsRatio_working_3-way'!AA71+'OddsRatio_working_3-way'!AG71</f>
        <v>-0.59202673712461951</v>
      </c>
      <c r="AN71" s="11">
        <f>'OddsRatio_working_3-way'!AB71+'OddsRatio_working_3-way'!AH71</f>
        <v>-0.45041535011198164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1.0424420872366009</v>
      </c>
      <c r="AS71" s="11">
        <f>IF(('OddsRatio_working_3-way'!X71=0),IF(Q71&gt;0,-Q71^(1/3),(-Q71)^(1/3)),'OddsRatio_working_3-way'!AM71-'OddsRatio_working_3-way'!R71/3)</f>
        <v>-0.59202673712461951</v>
      </c>
      <c r="AT71" s="11">
        <f>IF(('OddsRatio_working_3-way'!X71=0),IF(Q71&gt;0,-Q71^(1/3),(-Q71)^(1/3)),'OddsRatio_working_3-way'!AN71-'OddsRatio_working_3-way'!R71/3)</f>
        <v>-0.45041535011198164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2.66</v>
      </c>
      <c r="B72" s="4">
        <f>IF('True_Odds_Calculator_3-way'!B71="","",'True_Odds_Calculator_3-way'!B71)</f>
        <v>3.21</v>
      </c>
      <c r="C72" s="4">
        <f>IF('True_Odds_Calculator_3-way'!C71="","",'True_Odds_Calculator_3-way'!C71)</f>
        <v>2.9</v>
      </c>
      <c r="D72" s="9">
        <f t="shared" si="26"/>
        <v>0.36469903501969919</v>
      </c>
      <c r="E72" s="9">
        <f t="shared" si="27"/>
        <v>0.30128183487762911</v>
      </c>
      <c r="F72" s="9">
        <f t="shared" si="28"/>
        <v>0.33401913010267159</v>
      </c>
      <c r="G72" s="9">
        <f t="shared" si="29"/>
        <v>1.0493897376675427</v>
      </c>
      <c r="H72" s="9">
        <f t="shared" si="30"/>
        <v>2.7419869645281212</v>
      </c>
      <c r="I72" s="9">
        <f t="shared" si="31"/>
        <v>3.3191513202452696</v>
      </c>
      <c r="J72" s="9">
        <f t="shared" si="32"/>
        <v>2.9938405015683314</v>
      </c>
      <c r="K72" s="11">
        <f t="shared" si="33"/>
        <v>0.37593984962406013</v>
      </c>
      <c r="L72" s="11">
        <f t="shared" si="34"/>
        <v>0.3115264797507788</v>
      </c>
      <c r="M72" s="11">
        <f t="shared" si="35"/>
        <v>0.34482758620689657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-0.28149409941224313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0.23301889916541277</v>
      </c>
      <c r="Q72" s="11">
        <f>2*'OddsRatio_working_3-way'!K72*'OddsRatio_working_3-way'!L72*'OddsRatio_working_3-way'!M72</f>
        <v>8.0769115828565927E-2</v>
      </c>
      <c r="R72" s="11">
        <f t="shared" si="36"/>
        <v>0</v>
      </c>
      <c r="S72" s="11">
        <f t="shared" si="37"/>
        <v>-0.82779319229764992</v>
      </c>
      <c r="T72" s="11">
        <f t="shared" si="38"/>
        <v>-0.28693004932327548</v>
      </c>
      <c r="U72" s="11">
        <f>'OddsRatio_working_3-way'!S72-'OddsRatio_working_3-way'!R72^2/3</f>
        <v>-0.82779319229764992</v>
      </c>
      <c r="V72" s="11">
        <f>'OddsRatio_working_3-way'!S72*'OddsRatio_working_3-way'!R72/3-2*'OddsRatio_working_3-way'!R72^3/27-'OddsRatio_working_3-way'!T72</f>
        <v>0.28693004932327548</v>
      </c>
      <c r="W72" s="11">
        <f>'OddsRatio_working_3-way'!V72^2+4*'OddsRatio_working_3-way'!U72^3/27</f>
        <v>-1.7064513990441288E-3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0.14494421737663549</v>
      </c>
      <c r="Y72" s="11">
        <f>IF('OddsRatio_working_3-way'!W72&gt;=0,IF('OddsRatio_working_3-way'!V72+SQRT('OddsRatio_working_3-way'!W72)&gt;0,0,PI()),ACOS('OddsRatio_working_3-way'!V72/(2*'OddsRatio_working_3-way'!X72)))</f>
        <v>0.14298713490998183</v>
      </c>
      <c r="Z72" s="11">
        <f>'OddsRatio_working_3-way'!X72^(1/3)*COS('OddsRatio_working_3-way'!Y72/3)</f>
        <v>0.52469486883377137</v>
      </c>
      <c r="AA72" s="11">
        <f>'OddsRatio_working_3-way'!X72^(1/3)*COS(('OddsRatio_working_3-way'!Y72+2*PI())/3)</f>
        <v>-0.28402159043381203</v>
      </c>
      <c r="AB72" s="11">
        <f>'OddsRatio_working_3-way'!X72^(1/3)*COS(('OddsRatio_working_3-way'!Y72+4*PI())/3)</f>
        <v>-0.24067327839995947</v>
      </c>
      <c r="AC72" s="11">
        <f>'OddsRatio_working_3-way'!X72^(1/3)*SIN('OddsRatio_working_3-way'!Y72/3)</f>
        <v>2.50271596216609E-2</v>
      </c>
      <c r="AD72" s="11">
        <f>'OddsRatio_working_3-way'!X72^(1/3)*SIN(('OddsRatio_working_3-way'!Y72+2*PI())/3)</f>
        <v>0.44188550583455954</v>
      </c>
      <c r="AE72" s="11">
        <f>'OddsRatio_working_3-way'!X72^(1/3)*SIN(('OddsRatio_working_3-way'!Y72+4*PI())/3)</f>
        <v>-0.46691266545622029</v>
      </c>
      <c r="AF72" s="11">
        <f>-'OddsRatio_working_3-way'!U72/(3*'OddsRatio_working_3-way'!X72^(1/3))*COS(('OddsRatio_working_3-way'!Y72)/3)</f>
        <v>0.52469486883377137</v>
      </c>
      <c r="AG72" s="11">
        <f>-'OddsRatio_working_3-way'!U72/(3*'OddsRatio_working_3-way'!X72^(1/3))*COS(('OddsRatio_working_3-way'!Y72+2*PI())/3)</f>
        <v>-0.28402159043381203</v>
      </c>
      <c r="AH72" s="11">
        <f>-'OddsRatio_working_3-way'!U72/(3*'OddsRatio_working_3-way'!X72^(1/3))*COS(('OddsRatio_working_3-way'!Y72+4*PI())/3)</f>
        <v>-0.24067327839995947</v>
      </c>
      <c r="AI72" s="11">
        <f>'OddsRatio_working_3-way'!U72/(3*'OddsRatio_working_3-way'!X72^(1/3))*SIN(('OddsRatio_working_3-way'!Y72)/3)</f>
        <v>-2.50271596216609E-2</v>
      </c>
      <c r="AJ72" s="11">
        <f>'OddsRatio_working_3-way'!U72/(3*'OddsRatio_working_3-way'!X72^(1/3))*SIN(('OddsRatio_working_3-way'!Y72+2*PI())/3)</f>
        <v>-0.44188550583455954</v>
      </c>
      <c r="AK72" s="11">
        <f>'OddsRatio_working_3-way'!U72/(3*'OddsRatio_working_3-way'!X72^(1/3))*SIN(('OddsRatio_working_3-way'!Y72+4*PI())/3)</f>
        <v>0.46691266545622029</v>
      </c>
      <c r="AL72" s="11">
        <f>'OddsRatio_working_3-way'!Z72+'OddsRatio_working_3-way'!AF72</f>
        <v>1.0493897376675427</v>
      </c>
      <c r="AM72" s="11">
        <f>'OddsRatio_working_3-way'!AA72+'OddsRatio_working_3-way'!AG72</f>
        <v>-0.56804318086762406</v>
      </c>
      <c r="AN72" s="11">
        <f>'OddsRatio_working_3-way'!AB72+'OddsRatio_working_3-way'!AH72</f>
        <v>-0.48134655679991895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1.0493897376675427</v>
      </c>
      <c r="AS72" s="11">
        <f>IF(('OddsRatio_working_3-way'!X72=0),IF(Q72&gt;0,-Q72^(1/3),(-Q72)^(1/3)),'OddsRatio_working_3-way'!AM72-'OddsRatio_working_3-way'!R72/3)</f>
        <v>-0.56804318086762406</v>
      </c>
      <c r="AT72" s="11">
        <f>IF(('OddsRatio_working_3-way'!X72=0),IF(Q72&gt;0,-Q72^(1/3),(-Q72)^(1/3)),'OddsRatio_working_3-way'!AN72-'OddsRatio_working_3-way'!R72/3)</f>
        <v>-0.48134655679991895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1.62</v>
      </c>
      <c r="B73" s="4">
        <f>IF('True_Odds_Calculator_3-way'!B72="","",'True_Odds_Calculator_3-way'!B72)</f>
        <v>4.2300000000000004</v>
      </c>
      <c r="C73" s="4">
        <f>IF('True_Odds_Calculator_3-way'!C72="","",'True_Odds_Calculator_3-way'!C72)</f>
        <v>5.41</v>
      </c>
      <c r="D73" s="9">
        <f t="shared" si="26"/>
        <v>0.60098292880177151</v>
      </c>
      <c r="E73" s="9">
        <f t="shared" si="27"/>
        <v>0.22426969184563686</v>
      </c>
      <c r="F73" s="9">
        <f t="shared" si="28"/>
        <v>0.17474737935259149</v>
      </c>
      <c r="G73" s="9">
        <f t="shared" si="29"/>
        <v>1.0708722169040892</v>
      </c>
      <c r="H73" s="9">
        <f t="shared" si="30"/>
        <v>1.6639407744805352</v>
      </c>
      <c r="I73" s="9">
        <f t="shared" si="31"/>
        <v>4.4589172606002085</v>
      </c>
      <c r="J73" s="9">
        <f t="shared" si="32"/>
        <v>5.7225464765470315</v>
      </c>
      <c r="K73" s="11">
        <f t="shared" si="33"/>
        <v>0.61728395061728392</v>
      </c>
      <c r="L73" s="11">
        <f t="shared" si="34"/>
        <v>0.23640661938534277</v>
      </c>
      <c r="M73" s="11">
        <f t="shared" si="35"/>
        <v>0.18484288354898337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-0.23822106082433014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0.22280626595957778</v>
      </c>
      <c r="Q73" s="11">
        <f>2*'OddsRatio_working_3-way'!K73*'OddsRatio_working_3-way'!L73*'OddsRatio_working_3-way'!M73</f>
        <v>5.394824841636265E-2</v>
      </c>
      <c r="R73" s="11">
        <f t="shared" si="36"/>
        <v>0</v>
      </c>
      <c r="S73" s="11">
        <f t="shared" si="37"/>
        <v>-0.93529205683405303</v>
      </c>
      <c r="T73" s="11">
        <f t="shared" si="38"/>
        <v>-0.22646296775642927</v>
      </c>
      <c r="U73" s="11">
        <f>'OddsRatio_working_3-way'!S73-'OddsRatio_working_3-way'!R73^2/3</f>
        <v>-0.93529205683405303</v>
      </c>
      <c r="V73" s="11">
        <f>'OddsRatio_working_3-way'!S73*'OddsRatio_working_3-way'!R73/3-2*'OddsRatio_working_3-way'!R73^3/27-'OddsRatio_working_3-way'!T73</f>
        <v>0.22646296775642927</v>
      </c>
      <c r="W73" s="11">
        <f>'OddsRatio_working_3-way'!V73^2+4*'OddsRatio_working_3-way'!U73^3/27</f>
        <v>-6.9924388596549245E-2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0.17407603537075311</v>
      </c>
      <c r="Y73" s="11">
        <f>IF('OddsRatio_working_3-way'!W73&gt;=0,IF('OddsRatio_working_3-way'!V73+SQRT('OddsRatio_working_3-way'!W73)&gt;0,0,PI()),ACOS('OddsRatio_working_3-way'!V73/(2*'OddsRatio_working_3-way'!X73)))</f>
        <v>0.86259139759778602</v>
      </c>
      <c r="Z73" s="11">
        <f>'OddsRatio_working_3-way'!X73^(1/3)*COS('OddsRatio_working_3-way'!Y73/3)</f>
        <v>0.53543610845204459</v>
      </c>
      <c r="AA73" s="11">
        <f>'OddsRatio_working_3-way'!X73^(1/3)*COS(('OddsRatio_working_3-way'!Y73+2*PI())/3)</f>
        <v>-0.40484625895725551</v>
      </c>
      <c r="AB73" s="11">
        <f>'OddsRatio_working_3-way'!X73^(1/3)*COS(('OddsRatio_working_3-way'!Y73+4*PI())/3)</f>
        <v>-0.13058984949478902</v>
      </c>
      <c r="AC73" s="11">
        <f>'OddsRatio_working_3-way'!X73^(1/3)*SIN('OddsRatio_working_3-way'!Y73/3)</f>
        <v>0.15834201183013524</v>
      </c>
      <c r="AD73" s="11">
        <f>'OddsRatio_working_3-way'!X73^(1/3)*SIN(('OddsRatio_working_3-way'!Y73+2*PI())/3)</f>
        <v>0.38453026610788288</v>
      </c>
      <c r="AE73" s="11">
        <f>'OddsRatio_working_3-way'!X73^(1/3)*SIN(('OddsRatio_working_3-way'!Y73+4*PI())/3)</f>
        <v>-0.54287227793801807</v>
      </c>
      <c r="AF73" s="11">
        <f>-'OddsRatio_working_3-way'!U73/(3*'OddsRatio_working_3-way'!X73^(1/3))*COS(('OddsRatio_working_3-way'!Y73)/3)</f>
        <v>0.53543610845204459</v>
      </c>
      <c r="AG73" s="11">
        <f>-'OddsRatio_working_3-way'!U73/(3*'OddsRatio_working_3-way'!X73^(1/3))*COS(('OddsRatio_working_3-way'!Y73+2*PI())/3)</f>
        <v>-0.40484625895725551</v>
      </c>
      <c r="AH73" s="11">
        <f>-'OddsRatio_working_3-way'!U73/(3*'OddsRatio_working_3-way'!X73^(1/3))*COS(('OddsRatio_working_3-way'!Y73+4*PI())/3)</f>
        <v>-0.13058984949478902</v>
      </c>
      <c r="AI73" s="11">
        <f>'OddsRatio_working_3-way'!U73/(3*'OddsRatio_working_3-way'!X73^(1/3))*SIN(('OddsRatio_working_3-way'!Y73)/3)</f>
        <v>-0.15834201183013524</v>
      </c>
      <c r="AJ73" s="11">
        <f>'OddsRatio_working_3-way'!U73/(3*'OddsRatio_working_3-way'!X73^(1/3))*SIN(('OddsRatio_working_3-way'!Y73+2*PI())/3)</f>
        <v>-0.38453026610788288</v>
      </c>
      <c r="AK73" s="11">
        <f>'OddsRatio_working_3-way'!U73/(3*'OddsRatio_working_3-way'!X73^(1/3))*SIN(('OddsRatio_working_3-way'!Y73+4*PI())/3)</f>
        <v>0.54287227793801807</v>
      </c>
      <c r="AL73" s="11">
        <f>'OddsRatio_working_3-way'!Z73+'OddsRatio_working_3-way'!AF73</f>
        <v>1.0708722169040892</v>
      </c>
      <c r="AM73" s="11">
        <f>'OddsRatio_working_3-way'!AA73+'OddsRatio_working_3-way'!AG73</f>
        <v>-0.80969251791451102</v>
      </c>
      <c r="AN73" s="11">
        <f>'OddsRatio_working_3-way'!AB73+'OddsRatio_working_3-way'!AH73</f>
        <v>-0.26117969898957805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1.0708722169040892</v>
      </c>
      <c r="AS73" s="11">
        <f>IF(('OddsRatio_working_3-way'!X73=0),IF(Q73&gt;0,-Q73^(1/3),(-Q73)^(1/3)),'OddsRatio_working_3-way'!AM73-'OddsRatio_working_3-way'!R73/3)</f>
        <v>-0.80969251791451102</v>
      </c>
      <c r="AT73" s="11">
        <f>IF(('OddsRatio_working_3-way'!X73=0),IF(Q73&gt;0,-Q73^(1/3),(-Q73)^(1/3)),'OddsRatio_working_3-way'!AN73-'OddsRatio_working_3-way'!R73/3)</f>
        <v>-0.26117969898957805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3.37</v>
      </c>
      <c r="B74" s="4">
        <f>IF('True_Odds_Calculator_3-way'!B73="","",'True_Odds_Calculator_3-way'!B73)</f>
        <v>3.82</v>
      </c>
      <c r="C74" s="4">
        <f>IF('True_Odds_Calculator_3-way'!C73="","",'True_Odds_Calculator_3-way'!C73)</f>
        <v>2.13</v>
      </c>
      <c r="D74" s="9">
        <f t="shared" si="26"/>
        <v>0.28778204862980672</v>
      </c>
      <c r="E74" s="9">
        <f t="shared" si="27"/>
        <v>0.25350081488632353</v>
      </c>
      <c r="F74" s="9">
        <f t="shared" si="28"/>
        <v>0.45871713648386975</v>
      </c>
      <c r="G74" s="9">
        <f t="shared" si="29"/>
        <v>1.0442413102642765</v>
      </c>
      <c r="H74" s="9">
        <f t="shared" si="30"/>
        <v>3.4748519053263354</v>
      </c>
      <c r="I74" s="9">
        <f t="shared" si="31"/>
        <v>3.9447604949452586</v>
      </c>
      <c r="J74" s="9">
        <f t="shared" si="32"/>
        <v>2.1799926805986325</v>
      </c>
      <c r="K74" s="11">
        <f t="shared" si="33"/>
        <v>0.29673590504451036</v>
      </c>
      <c r="L74" s="11">
        <f t="shared" si="34"/>
        <v>0.26178010471204188</v>
      </c>
      <c r="M74" s="11">
        <f t="shared" si="35"/>
        <v>0.46948356807511737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-0.27542479229471317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0.2304858196152331</v>
      </c>
      <c r="Q74" s="11">
        <f>2*'OddsRatio_working_3-way'!K74*'OddsRatio_working_3-way'!L74*'OddsRatio_working_3-way'!M74</f>
        <v>7.2938550511149711E-2</v>
      </c>
      <c r="R74" s="11">
        <f t="shared" si="36"/>
        <v>0</v>
      </c>
      <c r="S74" s="11">
        <f t="shared" si="37"/>
        <v>-0.8368375907445762</v>
      </c>
      <c r="T74" s="11">
        <f t="shared" si="38"/>
        <v>-0.26482202238752411</v>
      </c>
      <c r="U74" s="11">
        <f>'OddsRatio_working_3-way'!S74-'OddsRatio_working_3-way'!R74^2/3</f>
        <v>-0.8368375907445762</v>
      </c>
      <c r="V74" s="11">
        <f>'OddsRatio_working_3-way'!S74*'OddsRatio_working_3-way'!R74/3-2*'OddsRatio_working_3-way'!R74^3/27-'OddsRatio_working_3-way'!T74</f>
        <v>0.26482202238752411</v>
      </c>
      <c r="W74" s="11">
        <f>'OddsRatio_working_3-way'!V74^2+4*'OddsRatio_working_3-way'!U74^3/27</f>
        <v>-1.6689293874698294E-2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0.1473261665625939</v>
      </c>
      <c r="Y74" s="11">
        <f>IF('OddsRatio_working_3-way'!W74&gt;=0,IF('OddsRatio_working_3-way'!V74+SQRT('OddsRatio_working_3-way'!W74)&gt;0,0,PI()),ACOS('OddsRatio_working_3-way'!V74/(2*'OddsRatio_working_3-way'!X74)))</f>
        <v>0.45386100863676848</v>
      </c>
      <c r="Z74" s="11">
        <f>'OddsRatio_working_3-way'!X74^(1/3)*COS('OddsRatio_working_3-way'!Y74/3)</f>
        <v>0.52212065513213823</v>
      </c>
      <c r="AA74" s="11">
        <f>'OddsRatio_working_3-way'!X74^(1/3)*COS(('OddsRatio_working_3-way'!Y74+2*PI())/3)</f>
        <v>-0.3299944540886714</v>
      </c>
      <c r="AB74" s="11">
        <f>'OddsRatio_working_3-way'!X74^(1/3)*COS(('OddsRatio_working_3-way'!Y74+4*PI())/3)</f>
        <v>-0.19212620104346692</v>
      </c>
      <c r="AC74" s="11">
        <f>'OddsRatio_working_3-way'!X74^(1/3)*SIN('OddsRatio_working_3-way'!Y74/3)</f>
        <v>7.9598273008352427E-2</v>
      </c>
      <c r="AD74" s="11">
        <f>'OddsRatio_working_3-way'!X74^(1/3)*SIN(('OddsRatio_working_3-way'!Y74+2*PI())/3)</f>
        <v>0.41237061468082947</v>
      </c>
      <c r="AE74" s="11">
        <f>'OddsRatio_working_3-way'!X74^(1/3)*SIN(('OddsRatio_working_3-way'!Y74+4*PI())/3)</f>
        <v>-0.49196888768918179</v>
      </c>
      <c r="AF74" s="11">
        <f>-'OddsRatio_working_3-way'!U74/(3*'OddsRatio_working_3-way'!X74^(1/3))*COS(('OddsRatio_working_3-way'!Y74)/3)</f>
        <v>0.52212065513213823</v>
      </c>
      <c r="AG74" s="11">
        <f>-'OddsRatio_working_3-way'!U74/(3*'OddsRatio_working_3-way'!X74^(1/3))*COS(('OddsRatio_working_3-way'!Y74+2*PI())/3)</f>
        <v>-0.3299944540886714</v>
      </c>
      <c r="AH74" s="11">
        <f>-'OddsRatio_working_3-way'!U74/(3*'OddsRatio_working_3-way'!X74^(1/3))*COS(('OddsRatio_working_3-way'!Y74+4*PI())/3)</f>
        <v>-0.19212620104346692</v>
      </c>
      <c r="AI74" s="11">
        <f>'OddsRatio_working_3-way'!U74/(3*'OddsRatio_working_3-way'!X74^(1/3))*SIN(('OddsRatio_working_3-way'!Y74)/3)</f>
        <v>-7.9598273008352427E-2</v>
      </c>
      <c r="AJ74" s="11">
        <f>'OddsRatio_working_3-way'!U74/(3*'OddsRatio_working_3-way'!X74^(1/3))*SIN(('OddsRatio_working_3-way'!Y74+2*PI())/3)</f>
        <v>-0.41237061468082947</v>
      </c>
      <c r="AK74" s="11">
        <f>'OddsRatio_working_3-way'!U74/(3*'OddsRatio_working_3-way'!X74^(1/3))*SIN(('OddsRatio_working_3-way'!Y74+4*PI())/3)</f>
        <v>0.49196888768918179</v>
      </c>
      <c r="AL74" s="11">
        <f>'OddsRatio_working_3-way'!Z74+'OddsRatio_working_3-way'!AF74</f>
        <v>1.0442413102642765</v>
      </c>
      <c r="AM74" s="11">
        <f>'OddsRatio_working_3-way'!AA74+'OddsRatio_working_3-way'!AG74</f>
        <v>-0.65998890817734279</v>
      </c>
      <c r="AN74" s="11">
        <f>'OddsRatio_working_3-way'!AB74+'OddsRatio_working_3-way'!AH74</f>
        <v>-0.38425240208693384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1.0442413102642765</v>
      </c>
      <c r="AS74" s="11">
        <f>IF(('OddsRatio_working_3-way'!X74=0),IF(Q74&gt;0,-Q74^(1/3),(-Q74)^(1/3)),'OddsRatio_working_3-way'!AM74-'OddsRatio_working_3-way'!R74/3)</f>
        <v>-0.65998890817734279</v>
      </c>
      <c r="AT74" s="11">
        <f>IF(('OddsRatio_working_3-way'!X74=0),IF(Q74&gt;0,-Q74^(1/3),(-Q74)^(1/3)),'OddsRatio_working_3-way'!AN74-'OddsRatio_working_3-way'!R74/3)</f>
        <v>-0.38425240208693384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2.4300000000000002</v>
      </c>
      <c r="B75" s="4">
        <f>IF('True_Odds_Calculator_3-way'!B74="","",'True_Odds_Calculator_3-way'!B74)</f>
        <v>3.11</v>
      </c>
      <c r="C75" s="4">
        <f>IF('True_Odds_Calculator_3-way'!C74="","",'True_Odds_Calculator_3-way'!C74)</f>
        <v>3.28</v>
      </c>
      <c r="D75" s="9">
        <f t="shared" si="26"/>
        <v>0.39780514132948497</v>
      </c>
      <c r="E75" s="9">
        <f t="shared" si="27"/>
        <v>0.30924907326142653</v>
      </c>
      <c r="F75" s="9">
        <f t="shared" si="28"/>
        <v>0.29294578540908855</v>
      </c>
      <c r="G75" s="9">
        <f t="shared" si="29"/>
        <v>1.0585968908702093</v>
      </c>
      <c r="H75" s="9">
        <f t="shared" si="30"/>
        <v>2.513793553944399</v>
      </c>
      <c r="I75" s="9">
        <f t="shared" si="31"/>
        <v>3.2336394397361405</v>
      </c>
      <c r="J75" s="9">
        <f t="shared" si="32"/>
        <v>3.4136009111840777</v>
      </c>
      <c r="K75" s="11">
        <f t="shared" si="33"/>
        <v>0.41152263374485593</v>
      </c>
      <c r="L75" s="11">
        <f t="shared" si="34"/>
        <v>0.32154340836012862</v>
      </c>
      <c r="M75" s="11">
        <f t="shared" si="35"/>
        <v>0.3048780487804878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-0.27753185177439477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0.23479155834788068</v>
      </c>
      <c r="Q75" s="11">
        <f>2*'OddsRatio_working_3-way'!K75*'OddsRatio_working_3-way'!L75*'OddsRatio_working_3-way'!M75</f>
        <v>8.068438431198649E-2</v>
      </c>
      <c r="R75" s="11">
        <f t="shared" si="36"/>
        <v>0</v>
      </c>
      <c r="S75" s="11">
        <f t="shared" si="37"/>
        <v>-0.84599860104973601</v>
      </c>
      <c r="T75" s="11">
        <f t="shared" si="38"/>
        <v>-0.29072116874561377</v>
      </c>
      <c r="U75" s="11">
        <f>'OddsRatio_working_3-way'!S75-'OddsRatio_working_3-way'!R75^2/3</f>
        <v>-0.84599860104973601</v>
      </c>
      <c r="V75" s="11">
        <f>'OddsRatio_working_3-way'!S75*'OddsRatio_working_3-way'!R75/3-2*'OddsRatio_working_3-way'!R75^3/27-'OddsRatio_working_3-way'!T75</f>
        <v>0.29072116874561377</v>
      </c>
      <c r="W75" s="11">
        <f>'OddsRatio_working_3-way'!V75^2+4*'OddsRatio_working_3-way'!U75^3/27</f>
        <v>-5.1838290434370465E-3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0.1497519841273002</v>
      </c>
      <c r="Y75" s="11">
        <f>IF('OddsRatio_working_3-way'!W75&gt;=0,IF('OddsRatio_working_3-way'!V75+SQRT('OddsRatio_working_3-way'!W75)&gt;0,0,PI()),ACOS('OddsRatio_working_3-way'!V75/(2*'OddsRatio_working_3-way'!X75)))</f>
        <v>0.24277123774818188</v>
      </c>
      <c r="Z75" s="11">
        <f>'OddsRatio_working_3-way'!X75^(1/3)*COS('OddsRatio_working_3-way'!Y75/3)</f>
        <v>0.52929844543510474</v>
      </c>
      <c r="AA75" s="11">
        <f>'OddsRatio_working_3-way'!X75^(1/3)*COS(('OddsRatio_working_3-way'!Y75+2*PI())/3)</f>
        <v>-0.30182471205421296</v>
      </c>
      <c r="AB75" s="11">
        <f>'OddsRatio_working_3-way'!X75^(1/3)*COS(('OddsRatio_working_3-way'!Y75+4*PI())/3)</f>
        <v>-0.22747373338089188</v>
      </c>
      <c r="AC75" s="11">
        <f>'OddsRatio_working_3-way'!X75^(1/3)*SIN('OddsRatio_working_3-way'!Y75/3)</f>
        <v>4.2926557551554154E-2</v>
      </c>
      <c r="AD75" s="11">
        <f>'OddsRatio_working_3-way'!X75^(1/3)*SIN(('OddsRatio_working_3-way'!Y75+2*PI())/3)</f>
        <v>0.43692262115463515</v>
      </c>
      <c r="AE75" s="11">
        <f>'OddsRatio_working_3-way'!X75^(1/3)*SIN(('OddsRatio_working_3-way'!Y75+4*PI())/3)</f>
        <v>-0.47984917870618921</v>
      </c>
      <c r="AF75" s="11">
        <f>-'OddsRatio_working_3-way'!U75/(3*'OddsRatio_working_3-way'!X75^(1/3))*COS(('OddsRatio_working_3-way'!Y75)/3)</f>
        <v>0.52929844543510451</v>
      </c>
      <c r="AG75" s="11">
        <f>-'OddsRatio_working_3-way'!U75/(3*'OddsRatio_working_3-way'!X75^(1/3))*COS(('OddsRatio_working_3-way'!Y75+2*PI())/3)</f>
        <v>-0.30182471205421285</v>
      </c>
      <c r="AH75" s="11">
        <f>-'OddsRatio_working_3-way'!U75/(3*'OddsRatio_working_3-way'!X75^(1/3))*COS(('OddsRatio_working_3-way'!Y75+4*PI())/3)</f>
        <v>-0.22747373338089177</v>
      </c>
      <c r="AI75" s="11">
        <f>'OddsRatio_working_3-way'!U75/(3*'OddsRatio_working_3-way'!X75^(1/3))*SIN(('OddsRatio_working_3-way'!Y75)/3)</f>
        <v>-4.292655755155414E-2</v>
      </c>
      <c r="AJ75" s="11">
        <f>'OddsRatio_working_3-way'!U75/(3*'OddsRatio_working_3-way'!X75^(1/3))*SIN(('OddsRatio_working_3-way'!Y75+2*PI())/3)</f>
        <v>-0.43692262115463498</v>
      </c>
      <c r="AK75" s="11">
        <f>'OddsRatio_working_3-way'!U75/(3*'OddsRatio_working_3-way'!X75^(1/3))*SIN(('OddsRatio_working_3-way'!Y75+4*PI())/3)</f>
        <v>0.47984917870618904</v>
      </c>
      <c r="AL75" s="11">
        <f>'OddsRatio_working_3-way'!Z75+'OddsRatio_working_3-way'!AF75</f>
        <v>1.0585968908702093</v>
      </c>
      <c r="AM75" s="11">
        <f>'OddsRatio_working_3-way'!AA75+'OddsRatio_working_3-way'!AG75</f>
        <v>-0.60364942410842581</v>
      </c>
      <c r="AN75" s="11">
        <f>'OddsRatio_working_3-way'!AB75+'OddsRatio_working_3-way'!AH75</f>
        <v>-0.45494746676178366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1.0585968908702093</v>
      </c>
      <c r="AS75" s="11">
        <f>IF(('OddsRatio_working_3-way'!X75=0),IF(Q75&gt;0,-Q75^(1/3),(-Q75)^(1/3)),'OddsRatio_working_3-way'!AM75-'OddsRatio_working_3-way'!R75/3)</f>
        <v>-0.60364942410842581</v>
      </c>
      <c r="AT75" s="11">
        <f>IF(('OddsRatio_working_3-way'!X75=0),IF(Q75&gt;0,-Q75^(1/3),(-Q75)^(1/3)),'OddsRatio_working_3-way'!AN75-'OddsRatio_working_3-way'!R75/3)</f>
        <v>-0.45494746676178366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2.34</v>
      </c>
      <c r="B76" s="4">
        <f>IF('True_Odds_Calculator_3-way'!B75="","",'True_Odds_Calculator_3-way'!B75)</f>
        <v>3.16</v>
      </c>
      <c r="C76" s="4">
        <f>IF('True_Odds_Calculator_3-way'!C75="","",'True_Odds_Calculator_3-way'!C75)</f>
        <v>3.38</v>
      </c>
      <c r="D76" s="9">
        <f t="shared" si="26"/>
        <v>0.41278289519467248</v>
      </c>
      <c r="E76" s="9">
        <f t="shared" si="27"/>
        <v>0.30366379672542915</v>
      </c>
      <c r="F76" s="9">
        <f t="shared" si="28"/>
        <v>0.28355330807989848</v>
      </c>
      <c r="G76" s="9">
        <f t="shared" si="29"/>
        <v>1.0616276137055198</v>
      </c>
      <c r="H76" s="9">
        <f t="shared" si="30"/>
        <v>2.4225810023653964</v>
      </c>
      <c r="I76" s="9">
        <f t="shared" si="31"/>
        <v>3.293115645603923</v>
      </c>
      <c r="J76" s="9">
        <f t="shared" si="32"/>
        <v>3.526673720619137</v>
      </c>
      <c r="K76" s="11">
        <f t="shared" si="33"/>
        <v>0.42735042735042739</v>
      </c>
      <c r="L76" s="11">
        <f t="shared" si="34"/>
        <v>0.31645569620253161</v>
      </c>
      <c r="M76" s="11">
        <f t="shared" si="35"/>
        <v>0.29585798816568049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-0.27562326071801035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0.23526519669130713</v>
      </c>
      <c r="Q76" s="11">
        <f>2*'OddsRatio_working_3-way'!K76*'OddsRatio_working_3-way'!L76*'OddsRatio_working_3-way'!M76</f>
        <v>8.0022175745342553E-2</v>
      </c>
      <c r="R76" s="11">
        <f t="shared" si="36"/>
        <v>0</v>
      </c>
      <c r="S76" s="11">
        <f t="shared" si="37"/>
        <v>-0.85357526095015079</v>
      </c>
      <c r="T76" s="11">
        <f t="shared" si="38"/>
        <v>-0.2903317214116159</v>
      </c>
      <c r="U76" s="11">
        <f>'OddsRatio_working_3-way'!S76-'OddsRatio_working_3-way'!R76^2/3</f>
        <v>-0.85357526095015079</v>
      </c>
      <c r="V76" s="11">
        <f>'OddsRatio_working_3-way'!S76*'OddsRatio_working_3-way'!R76/3-2*'OddsRatio_working_3-way'!R76^3/27-'OddsRatio_working_3-way'!T76</f>
        <v>0.2903317214116159</v>
      </c>
      <c r="W76" s="11">
        <f>'OddsRatio_working_3-way'!V76^2+4*'OddsRatio_working_3-way'!U76^3/27</f>
        <v>-7.8418647513366635E-3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0.1517682223072149</v>
      </c>
      <c r="Y76" s="11">
        <f>IF('OddsRatio_working_3-way'!W76&gt;=0,IF('OddsRatio_working_3-way'!V76+SQRT('OddsRatio_working_3-way'!W76)&gt;0,0,PI()),ACOS('OddsRatio_working_3-way'!V76/(2*'OddsRatio_working_3-way'!X76)))</f>
        <v>0.29604747434184664</v>
      </c>
      <c r="Z76" s="11">
        <f>'OddsRatio_working_3-way'!X76^(1/3)*COS('OddsRatio_working_3-way'!Y76/3)</f>
        <v>0.53081380685275992</v>
      </c>
      <c r="AA76" s="11">
        <f>'OddsRatio_working_3-way'!X76^(1/3)*COS(('OddsRatio_working_3-way'!Y76+2*PI())/3)</f>
        <v>-0.31091890270567341</v>
      </c>
      <c r="AB76" s="11">
        <f>'OddsRatio_working_3-way'!X76^(1/3)*COS(('OddsRatio_working_3-way'!Y76+4*PI())/3)</f>
        <v>-0.21989490414708618</v>
      </c>
      <c r="AC76" s="11">
        <f>'OddsRatio_working_3-way'!X76^(1/3)*SIN('OddsRatio_working_3-way'!Y76/3)</f>
        <v>5.2552730070516432E-2</v>
      </c>
      <c r="AD76" s="11">
        <f>'OddsRatio_working_3-way'!X76^(1/3)*SIN(('OddsRatio_working_3-way'!Y76+2*PI())/3)</f>
        <v>0.43342187637875829</v>
      </c>
      <c r="AE76" s="11">
        <f>'OddsRatio_working_3-way'!X76^(1/3)*SIN(('OddsRatio_working_3-way'!Y76+4*PI())/3)</f>
        <v>-0.4859746064492747</v>
      </c>
      <c r="AF76" s="11">
        <f>-'OddsRatio_working_3-way'!U76/(3*'OddsRatio_working_3-way'!X76^(1/3))*COS(('OddsRatio_working_3-way'!Y76)/3)</f>
        <v>0.53081380685275981</v>
      </c>
      <c r="AG76" s="11">
        <f>-'OddsRatio_working_3-way'!U76/(3*'OddsRatio_working_3-way'!X76^(1/3))*COS(('OddsRatio_working_3-way'!Y76+2*PI())/3)</f>
        <v>-0.31091890270567335</v>
      </c>
      <c r="AH76" s="11">
        <f>-'OddsRatio_working_3-way'!U76/(3*'OddsRatio_working_3-way'!X76^(1/3))*COS(('OddsRatio_working_3-way'!Y76+4*PI())/3)</f>
        <v>-0.21989490414708612</v>
      </c>
      <c r="AI76" s="11">
        <f>'OddsRatio_working_3-way'!U76/(3*'OddsRatio_working_3-way'!X76^(1/3))*SIN(('OddsRatio_working_3-way'!Y76)/3)</f>
        <v>-5.2552730070516418E-2</v>
      </c>
      <c r="AJ76" s="11">
        <f>'OddsRatio_working_3-way'!U76/(3*'OddsRatio_working_3-way'!X76^(1/3))*SIN(('OddsRatio_working_3-way'!Y76+2*PI())/3)</f>
        <v>-0.43342187637875818</v>
      </c>
      <c r="AK76" s="11">
        <f>'OddsRatio_working_3-way'!U76/(3*'OddsRatio_working_3-way'!X76^(1/3))*SIN(('OddsRatio_working_3-way'!Y76+4*PI())/3)</f>
        <v>0.48597460644927459</v>
      </c>
      <c r="AL76" s="11">
        <f>'OddsRatio_working_3-way'!Z76+'OddsRatio_working_3-way'!AF76</f>
        <v>1.0616276137055198</v>
      </c>
      <c r="AM76" s="11">
        <f>'OddsRatio_working_3-way'!AA76+'OddsRatio_working_3-way'!AG76</f>
        <v>-0.6218378054113467</v>
      </c>
      <c r="AN76" s="11">
        <f>'OddsRatio_working_3-way'!AB76+'OddsRatio_working_3-way'!AH76</f>
        <v>-0.4397898082941723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1.0616276137055198</v>
      </c>
      <c r="AS76" s="11">
        <f>IF(('OddsRatio_working_3-way'!X76=0),IF(Q76&gt;0,-Q76^(1/3),(-Q76)^(1/3)),'OddsRatio_working_3-way'!AM76-'OddsRatio_working_3-way'!R76/3)</f>
        <v>-0.6218378054113467</v>
      </c>
      <c r="AT76" s="11">
        <f>IF(('OddsRatio_working_3-way'!X76=0),IF(Q76&gt;0,-Q76^(1/3),(-Q76)^(1/3)),'OddsRatio_working_3-way'!AN76-'OddsRatio_working_3-way'!R76/3)</f>
        <v>-0.4397898082941723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1.95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4.0199999999999996</v>
      </c>
      <c r="D77" s="9">
        <f t="shared" si="26"/>
        <v>0.49901985628014756</v>
      </c>
      <c r="E77" s="9">
        <f t="shared" si="27"/>
        <v>0.26239837771606073</v>
      </c>
      <c r="F77" s="9">
        <f t="shared" si="28"/>
        <v>0.23858176600379191</v>
      </c>
      <c r="G77" s="9">
        <f t="shared" si="29"/>
        <v>1.0567666057140968</v>
      </c>
      <c r="H77" s="9">
        <f t="shared" si="30"/>
        <v>2.0039282754283918</v>
      </c>
      <c r="I77" s="9">
        <f t="shared" si="31"/>
        <v>3.810999171199497</v>
      </c>
      <c r="J77" s="9">
        <f t="shared" si="32"/>
        <v>4.1914351492565718</v>
      </c>
      <c r="K77" s="11">
        <f t="shared" si="33"/>
        <v>0.51282051282051289</v>
      </c>
      <c r="L77" s="11">
        <f t="shared" si="34"/>
        <v>0.27322404371584696</v>
      </c>
      <c r="M77" s="11">
        <f t="shared" si="35"/>
        <v>0.24875621890547267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-0.26599313924980672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0.23108501209798002</v>
      </c>
      <c r="Q77" s="11">
        <f>2*'OddsRatio_working_3-way'!K77*'OddsRatio_working_3-way'!L77*'OddsRatio_working_3-way'!M77</f>
        <v>6.9708902593659153E-2</v>
      </c>
      <c r="R77" s="11">
        <f t="shared" si="36"/>
        <v>0</v>
      </c>
      <c r="S77" s="11">
        <f t="shared" si="37"/>
        <v>-0.8687630543769671</v>
      </c>
      <c r="T77" s="11">
        <f t="shared" si="38"/>
        <v>-0.26207030297947737</v>
      </c>
      <c r="U77" s="11">
        <f>'OddsRatio_working_3-way'!S77-'OddsRatio_working_3-way'!R77^2/3</f>
        <v>-0.8687630543769671</v>
      </c>
      <c r="V77" s="11">
        <f>'OddsRatio_working_3-way'!S77*'OddsRatio_working_3-way'!R77/3-2*'OddsRatio_working_3-way'!R77^3/27-'OddsRatio_working_3-way'!T77</f>
        <v>0.26207030297947737</v>
      </c>
      <c r="W77" s="11">
        <f>'OddsRatio_working_3-way'!V77^2+4*'OddsRatio_working_3-way'!U77^3/27</f>
        <v>-2.8459639121606081E-2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0.15583684001653872</v>
      </c>
      <c r="Y77" s="11">
        <f>IF('OddsRatio_working_3-way'!W77&gt;=0,IF('OddsRatio_working_3-way'!V77+SQRT('OddsRatio_working_3-way'!W77)&gt;0,0,PI()),ACOS('OddsRatio_working_3-way'!V77/(2*'OddsRatio_working_3-way'!X77)))</f>
        <v>0.57194765701592276</v>
      </c>
      <c r="Z77" s="11">
        <f>'OddsRatio_working_3-way'!X77^(1/3)*COS('OddsRatio_working_3-way'!Y77/3)</f>
        <v>0.52838330285704849</v>
      </c>
      <c r="AA77" s="11">
        <f>'OddsRatio_working_3-way'!X77^(1/3)*COS(('OddsRatio_working_3-way'!Y77+2*PI())/3)</f>
        <v>-0.352504037539699</v>
      </c>
      <c r="AB77" s="11">
        <f>'OddsRatio_working_3-way'!X77^(1/3)*COS(('OddsRatio_working_3-way'!Y77+4*PI())/3)</f>
        <v>-0.1758792653173496</v>
      </c>
      <c r="AC77" s="11">
        <f>'OddsRatio_working_3-way'!X77^(1/3)*SIN('OddsRatio_working_3-way'!Y77/3)</f>
        <v>0.10197435978812988</v>
      </c>
      <c r="AD77" s="11">
        <f>'OddsRatio_working_3-way'!X77^(1/3)*SIN(('OddsRatio_working_3-way'!Y77+2*PI())/3)</f>
        <v>0.40660618331566584</v>
      </c>
      <c r="AE77" s="11">
        <f>'OddsRatio_working_3-way'!X77^(1/3)*SIN(('OddsRatio_working_3-way'!Y77+4*PI())/3)</f>
        <v>-0.50858054310379563</v>
      </c>
      <c r="AF77" s="11">
        <f>-'OddsRatio_working_3-way'!U77/(3*'OddsRatio_working_3-way'!X77^(1/3))*COS(('OddsRatio_working_3-way'!Y77)/3)</f>
        <v>0.52838330285704838</v>
      </c>
      <c r="AG77" s="11">
        <f>-'OddsRatio_working_3-way'!U77/(3*'OddsRatio_working_3-way'!X77^(1/3))*COS(('OddsRatio_working_3-way'!Y77+2*PI())/3)</f>
        <v>-0.35250403753969894</v>
      </c>
      <c r="AH77" s="11">
        <f>-'OddsRatio_working_3-way'!U77/(3*'OddsRatio_working_3-way'!X77^(1/3))*COS(('OddsRatio_working_3-way'!Y77+4*PI())/3)</f>
        <v>-0.17587926531734957</v>
      </c>
      <c r="AI77" s="11">
        <f>'OddsRatio_working_3-way'!U77/(3*'OddsRatio_working_3-way'!X77^(1/3))*SIN(('OddsRatio_working_3-way'!Y77)/3)</f>
        <v>-0.10197435978812985</v>
      </c>
      <c r="AJ77" s="11">
        <f>'OddsRatio_working_3-way'!U77/(3*'OddsRatio_working_3-way'!X77^(1/3))*SIN(('OddsRatio_working_3-way'!Y77+2*PI())/3)</f>
        <v>-0.40660618331566578</v>
      </c>
      <c r="AK77" s="11">
        <f>'OddsRatio_working_3-way'!U77/(3*'OddsRatio_working_3-way'!X77^(1/3))*SIN(('OddsRatio_working_3-way'!Y77+4*PI())/3)</f>
        <v>0.50858054310379552</v>
      </c>
      <c r="AL77" s="11">
        <f>'OddsRatio_working_3-way'!Z77+'OddsRatio_working_3-way'!AF77</f>
        <v>1.0567666057140968</v>
      </c>
      <c r="AM77" s="11">
        <f>'OddsRatio_working_3-way'!AA77+'OddsRatio_working_3-way'!AG77</f>
        <v>-0.70500807507939789</v>
      </c>
      <c r="AN77" s="11">
        <f>'OddsRatio_working_3-way'!AB77+'OddsRatio_working_3-way'!AH77</f>
        <v>-0.3517585306346992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1.0567666057140968</v>
      </c>
      <c r="AS77" s="11">
        <f>IF(('OddsRatio_working_3-way'!X77=0),IF(Q77&gt;0,-Q77^(1/3),(-Q77)^(1/3)),'OddsRatio_working_3-way'!AM77-'OddsRatio_working_3-way'!R77/3)</f>
        <v>-0.70500807507939789</v>
      </c>
      <c r="AT77" s="11">
        <f>IF(('OddsRatio_working_3-way'!X77=0),IF(Q77&gt;0,-Q77^(1/3),(-Q77)^(1/3)),'OddsRatio_working_3-way'!AN77-'OddsRatio_working_3-way'!R77/3)</f>
        <v>-0.3517585306346992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3.41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2.19</v>
      </c>
      <c r="D78" s="9">
        <f t="shared" si="26"/>
        <v>0.28084664659603492</v>
      </c>
      <c r="E78" s="9">
        <f t="shared" si="27"/>
        <v>0.27753395818586335</v>
      </c>
      <c r="F78" s="9">
        <f t="shared" si="28"/>
        <v>0.44161939521810195</v>
      </c>
      <c r="G78" s="9">
        <f t="shared" si="29"/>
        <v>1.0625153787565158</v>
      </c>
      <c r="H78" s="9">
        <f t="shared" si="30"/>
        <v>3.5606620628032037</v>
      </c>
      <c r="I78" s="9">
        <f t="shared" si="31"/>
        <v>3.6031626779534638</v>
      </c>
      <c r="J78" s="9">
        <f t="shared" si="32"/>
        <v>2.2643933007202537</v>
      </c>
      <c r="K78" s="11">
        <f t="shared" si="33"/>
        <v>0.29325513196480935</v>
      </c>
      <c r="L78" s="11">
        <f t="shared" si="34"/>
        <v>0.28985507246376813</v>
      </c>
      <c r="M78" s="11">
        <f t="shared" si="35"/>
        <v>0.45662100456621008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-0.2727171812264706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0.23482146097374051</v>
      </c>
      <c r="Q78" s="11">
        <f>2*'OddsRatio_working_3-way'!K78*'OddsRatio_working_3-way'!L78*'OddsRatio_working_3-way'!M78</f>
        <v>7.7626929247517532E-2</v>
      </c>
      <c r="R78" s="11">
        <f t="shared" si="36"/>
        <v>0</v>
      </c>
      <c r="S78" s="11">
        <f t="shared" si="37"/>
        <v>-0.86104388406221977</v>
      </c>
      <c r="T78" s="11">
        <f t="shared" si="38"/>
        <v>-0.28464260630156024</v>
      </c>
      <c r="U78" s="11">
        <f>'OddsRatio_working_3-way'!S78-'OddsRatio_working_3-way'!R78^2/3</f>
        <v>-0.86104388406221977</v>
      </c>
      <c r="V78" s="11">
        <f>'OddsRatio_working_3-way'!S78*'OddsRatio_working_3-way'!R78/3-2*'OddsRatio_working_3-way'!R78^3/27-'OddsRatio_working_3-way'!T78</f>
        <v>0.28464260630156024</v>
      </c>
      <c r="W78" s="11">
        <f>'OddsRatio_working_3-way'!V78^2+4*'OddsRatio_working_3-way'!U78^3/27</f>
        <v>-1.3552658160095071E-2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0.15376448832731185</v>
      </c>
      <c r="Y78" s="11">
        <f>IF('OddsRatio_working_3-way'!W78&gt;=0,IF('OddsRatio_working_3-way'!V78+SQRT('OddsRatio_working_3-way'!W78)&gt;0,0,PI()),ACOS('OddsRatio_working_3-way'!V78/(2*'OddsRatio_working_3-way'!X78)))</f>
        <v>0.38823198650960911</v>
      </c>
      <c r="Z78" s="11">
        <f>'OddsRatio_working_3-way'!X78^(1/3)*COS('OddsRatio_working_3-way'!Y78/3)</f>
        <v>0.53125768937825801</v>
      </c>
      <c r="AA78" s="11">
        <f>'OddsRatio_working_3-way'!X78^(1/3)*COS(('OddsRatio_working_3-way'!Y78+2*PI())/3)</f>
        <v>-0.32550305969785137</v>
      </c>
      <c r="AB78" s="11">
        <f>'OddsRatio_working_3-way'!X78^(1/3)*COS(('OddsRatio_working_3-way'!Y78+4*PI())/3)</f>
        <v>-0.20575462968040675</v>
      </c>
      <c r="AC78" s="11">
        <f>'OddsRatio_working_3-way'!X78^(1/3)*SIN('OddsRatio_working_3-way'!Y78/3)</f>
        <v>6.9136788305606711E-2</v>
      </c>
      <c r="AD78" s="11">
        <f>'OddsRatio_working_3-way'!X78^(1/3)*SIN(('OddsRatio_working_3-way'!Y78+2*PI())/3)</f>
        <v>0.42551426080459043</v>
      </c>
      <c r="AE78" s="11">
        <f>'OddsRatio_working_3-way'!X78^(1/3)*SIN(('OddsRatio_working_3-way'!Y78+4*PI())/3)</f>
        <v>-0.49465104911019708</v>
      </c>
      <c r="AF78" s="11">
        <f>-'OddsRatio_working_3-way'!U78/(3*'OddsRatio_working_3-way'!X78^(1/3))*COS(('OddsRatio_working_3-way'!Y78)/3)</f>
        <v>0.5312576893782579</v>
      </c>
      <c r="AG78" s="11">
        <f>-'OddsRatio_working_3-way'!U78/(3*'OddsRatio_working_3-way'!X78^(1/3))*COS(('OddsRatio_working_3-way'!Y78+2*PI())/3)</f>
        <v>-0.32550305969785132</v>
      </c>
      <c r="AH78" s="11">
        <f>-'OddsRatio_working_3-way'!U78/(3*'OddsRatio_working_3-way'!X78^(1/3))*COS(('OddsRatio_working_3-way'!Y78+4*PI())/3)</f>
        <v>-0.2057546296804067</v>
      </c>
      <c r="AI78" s="11">
        <f>'OddsRatio_working_3-way'!U78/(3*'OddsRatio_working_3-way'!X78^(1/3))*SIN(('OddsRatio_working_3-way'!Y78)/3)</f>
        <v>-6.9136788305606697E-2</v>
      </c>
      <c r="AJ78" s="11">
        <f>'OddsRatio_working_3-way'!U78/(3*'OddsRatio_working_3-way'!X78^(1/3))*SIN(('OddsRatio_working_3-way'!Y78+2*PI())/3)</f>
        <v>-0.42551426080459032</v>
      </c>
      <c r="AK78" s="11">
        <f>'OddsRatio_working_3-way'!U78/(3*'OddsRatio_working_3-way'!X78^(1/3))*SIN(('OddsRatio_working_3-way'!Y78+4*PI())/3)</f>
        <v>0.49465104911019697</v>
      </c>
      <c r="AL78" s="11">
        <f>'OddsRatio_working_3-way'!Z78+'OddsRatio_working_3-way'!AF78</f>
        <v>1.0625153787565158</v>
      </c>
      <c r="AM78" s="11">
        <f>'OddsRatio_working_3-way'!AA78+'OddsRatio_working_3-way'!AG78</f>
        <v>-0.65100611939570263</v>
      </c>
      <c r="AN78" s="11">
        <f>'OddsRatio_working_3-way'!AB78+'OddsRatio_working_3-way'!AH78</f>
        <v>-0.41150925936081345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1.0625153787565158</v>
      </c>
      <c r="AS78" s="11">
        <f>IF(('OddsRatio_working_3-way'!X78=0),IF(Q78&gt;0,-Q78^(1/3),(-Q78)^(1/3)),'OddsRatio_working_3-way'!AM78-'OddsRatio_working_3-way'!R78/3)</f>
        <v>-0.65100611939570263</v>
      </c>
      <c r="AT78" s="11">
        <f>IF(('OddsRatio_working_3-way'!X78=0),IF(Q78&gt;0,-Q78^(1/3),(-Q78)^(1/3)),'OddsRatio_working_3-way'!AN78-'OddsRatio_working_3-way'!R78/3)</f>
        <v>-0.41150925936081345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2.54</v>
      </c>
      <c r="B79" s="4">
        <f>IF('True_Odds_Calculator_3-way'!B78="","",'True_Odds_Calculator_3-way'!B78)</f>
        <v>3.04</v>
      </c>
      <c r="C79" s="4">
        <f>IF('True_Odds_Calculator_3-way'!C78="","",'True_Odds_Calculator_3-way'!C78)</f>
        <v>3.17</v>
      </c>
      <c r="D79" s="9">
        <f t="shared" si="26"/>
        <v>0.38019806324356864</v>
      </c>
      <c r="E79" s="9">
        <f t="shared" si="27"/>
        <v>0.31650614135761035</v>
      </c>
      <c r="F79" s="9">
        <f t="shared" si="28"/>
        <v>0.30329579539882107</v>
      </c>
      <c r="G79" s="9">
        <f t="shared" si="29"/>
        <v>1.0585766446783365</v>
      </c>
      <c r="H79" s="9">
        <f t="shared" si="30"/>
        <v>2.6302080328046378</v>
      </c>
      <c r="I79" s="9">
        <f t="shared" si="31"/>
        <v>3.1594963551438058</v>
      </c>
      <c r="J79" s="9">
        <f t="shared" si="32"/>
        <v>3.2971113189519907</v>
      </c>
      <c r="K79" s="11">
        <f t="shared" si="33"/>
        <v>0.39370078740157477</v>
      </c>
      <c r="L79" s="11">
        <f t="shared" si="34"/>
        <v>0.32894736842105265</v>
      </c>
      <c r="M79" s="11">
        <f t="shared" si="35"/>
        <v>0.31545741324921134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-0.27851209471304872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0.23490987958233597</v>
      </c>
      <c r="Q79" s="11">
        <f>2*'OddsRatio_working_3-way'!K79*'OddsRatio_working_3-way'!L79*'OddsRatio_working_3-way'!M79</f>
        <v>8.1707784202551634E-2</v>
      </c>
      <c r="R79" s="11">
        <f t="shared" si="36"/>
        <v>0</v>
      </c>
      <c r="S79" s="11">
        <f t="shared" si="37"/>
        <v>-0.84344588275192811</v>
      </c>
      <c r="T79" s="11">
        <f t="shared" si="38"/>
        <v>-0.29337248095719232</v>
      </c>
      <c r="U79" s="11">
        <f>'OddsRatio_working_3-way'!S79-'OddsRatio_working_3-way'!R79^2/3</f>
        <v>-0.84344588275192811</v>
      </c>
      <c r="V79" s="11">
        <f>'OddsRatio_working_3-way'!S79*'OddsRatio_working_3-way'!R79/3-2*'OddsRatio_working_3-way'!R79^3/27-'OddsRatio_working_3-way'!T79</f>
        <v>0.29337248095719232</v>
      </c>
      <c r="W79" s="11">
        <f>'OddsRatio_working_3-way'!V79^2+4*'OddsRatio_working_3-way'!U79^3/27</f>
        <v>-2.8256553100698412E-3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0.14907470266031725</v>
      </c>
      <c r="Y79" s="11">
        <f>IF('OddsRatio_working_3-way'!W79&gt;=0,IF('OddsRatio_working_3-way'!V79+SQRT('OddsRatio_working_3-way'!W79)&gt;0,0,PI()),ACOS('OddsRatio_working_3-way'!V79/(2*'OddsRatio_working_3-way'!X79)))</f>
        <v>0.17924777345752241</v>
      </c>
      <c r="Z79" s="11">
        <f>'OddsRatio_working_3-way'!X79^(1/3)*COS('OddsRatio_working_3-way'!Y79/3)</f>
        <v>0.52928832233916834</v>
      </c>
      <c r="AA79" s="11">
        <f>'OddsRatio_working_3-way'!X79^(1/3)*COS(('OddsRatio_working_3-way'!Y79+2*PI())/3)</f>
        <v>-0.29206449239521887</v>
      </c>
      <c r="AB79" s="11">
        <f>'OddsRatio_working_3-way'!X79^(1/3)*COS(('OddsRatio_working_3-way'!Y79+4*PI())/3)</f>
        <v>-0.23722382994394961</v>
      </c>
      <c r="AC79" s="11">
        <f>'OddsRatio_working_3-way'!X79^(1/3)*SIN('OddsRatio_working_3-way'!Y79/3)</f>
        <v>3.1662271228777947E-2</v>
      </c>
      <c r="AD79" s="11">
        <f>'OddsRatio_working_3-way'!X79^(1/3)*SIN(('OddsRatio_working_3-way'!Y79+2*PI())/3)</f>
        <v>0.44254599745777751</v>
      </c>
      <c r="AE79" s="11">
        <f>'OddsRatio_working_3-way'!X79^(1/3)*SIN(('OddsRatio_working_3-way'!Y79+4*PI())/3)</f>
        <v>-0.47420826868655525</v>
      </c>
      <c r="AF79" s="11">
        <f>-'OddsRatio_working_3-way'!U79/(3*'OddsRatio_working_3-way'!X79^(1/3))*COS(('OddsRatio_working_3-way'!Y79)/3)</f>
        <v>0.52928832233916823</v>
      </c>
      <c r="AG79" s="11">
        <f>-'OddsRatio_working_3-way'!U79/(3*'OddsRatio_working_3-way'!X79^(1/3))*COS(('OddsRatio_working_3-way'!Y79+2*PI())/3)</f>
        <v>-0.29206449239521881</v>
      </c>
      <c r="AH79" s="11">
        <f>-'OddsRatio_working_3-way'!U79/(3*'OddsRatio_working_3-way'!X79^(1/3))*COS(('OddsRatio_working_3-way'!Y79+4*PI())/3)</f>
        <v>-0.23722382994394955</v>
      </c>
      <c r="AI79" s="11">
        <f>'OddsRatio_working_3-way'!U79/(3*'OddsRatio_working_3-way'!X79^(1/3))*SIN(('OddsRatio_working_3-way'!Y79)/3)</f>
        <v>-3.166227122877794E-2</v>
      </c>
      <c r="AJ79" s="11">
        <f>'OddsRatio_working_3-way'!U79/(3*'OddsRatio_working_3-way'!X79^(1/3))*SIN(('OddsRatio_working_3-way'!Y79+2*PI())/3)</f>
        <v>-0.44254599745777745</v>
      </c>
      <c r="AK79" s="11">
        <f>'OddsRatio_working_3-way'!U79/(3*'OddsRatio_working_3-way'!X79^(1/3))*SIN(('OddsRatio_working_3-way'!Y79+4*PI())/3)</f>
        <v>0.47420826868655519</v>
      </c>
      <c r="AL79" s="11">
        <f>'OddsRatio_working_3-way'!Z79+'OddsRatio_working_3-way'!AF79</f>
        <v>1.0585766446783365</v>
      </c>
      <c r="AM79" s="11">
        <f>'OddsRatio_working_3-way'!AA79+'OddsRatio_working_3-way'!AG79</f>
        <v>-0.58412898479043762</v>
      </c>
      <c r="AN79" s="11">
        <f>'OddsRatio_working_3-way'!AB79+'OddsRatio_working_3-way'!AH79</f>
        <v>-0.47444765988789916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1.0585766446783365</v>
      </c>
      <c r="AS79" s="11">
        <f>IF(('OddsRatio_working_3-way'!X79=0),IF(Q79&gt;0,-Q79^(1/3),(-Q79)^(1/3)),'OddsRatio_working_3-way'!AM79-'OddsRatio_working_3-way'!R79/3)</f>
        <v>-0.58412898479043762</v>
      </c>
      <c r="AT79" s="11">
        <f>IF(('OddsRatio_working_3-way'!X79=0),IF(Q79&gt;0,-Q79^(1/3),(-Q79)^(1/3)),'OddsRatio_working_3-way'!AN79-'OddsRatio_working_3-way'!R79/3)</f>
        <v>-0.47444765988789916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5.28</v>
      </c>
      <c r="B80" s="4">
        <f>IF('True_Odds_Calculator_3-way'!B79="","",'True_Odds_Calculator_3-way'!B79)</f>
        <v>3.43</v>
      </c>
      <c r="C80" s="4">
        <f>IF('True_Odds_Calculator_3-way'!C79="","",'True_Odds_Calculator_3-way'!C79)</f>
        <v>1.76</v>
      </c>
      <c r="D80" s="9">
        <f t="shared" si="26"/>
        <v>0.17712735069433372</v>
      </c>
      <c r="E80" s="9">
        <f t="shared" si="27"/>
        <v>0.27490626970162663</v>
      </c>
      <c r="F80" s="9">
        <f t="shared" si="28"/>
        <v>0.54796637960403949</v>
      </c>
      <c r="G80" s="9">
        <f t="shared" si="29"/>
        <v>1.0854335258636818</v>
      </c>
      <c r="H80" s="9">
        <f t="shared" si="30"/>
        <v>5.6456554906965586</v>
      </c>
      <c r="I80" s="9">
        <f t="shared" si="31"/>
        <v>3.6376034678487472</v>
      </c>
      <c r="J80" s="9">
        <f t="shared" si="32"/>
        <v>1.824929479656398</v>
      </c>
      <c r="K80" s="11">
        <f t="shared" si="33"/>
        <v>0.18939393939393939</v>
      </c>
      <c r="L80" s="11">
        <f t="shared" si="34"/>
        <v>0.29154518950437314</v>
      </c>
      <c r="M80" s="11">
        <f t="shared" si="35"/>
        <v>0.56818181818181823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-0.24798357950027694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0.23435805845360574</v>
      </c>
      <c r="Q80" s="11">
        <f>2*'OddsRatio_working_3-way'!K80*'OddsRatio_working_3-way'!L80*'OddsRatio_working_3-way'!M80</f>
        <v>6.2746468126802069E-2</v>
      </c>
      <c r="R80" s="11">
        <f t="shared" si="36"/>
        <v>0</v>
      </c>
      <c r="S80" s="11">
        <f t="shared" si="37"/>
        <v>-0.94505474485799179</v>
      </c>
      <c r="T80" s="11">
        <f t="shared" si="38"/>
        <v>-0.25302670545060019</v>
      </c>
      <c r="U80" s="11">
        <f>'OddsRatio_working_3-way'!S80-'OddsRatio_working_3-way'!R80^2/3</f>
        <v>-0.94505474485799179</v>
      </c>
      <c r="V80" s="11">
        <f>'OddsRatio_working_3-way'!S80*'OddsRatio_working_3-way'!R80/3-2*'OddsRatio_working_3-way'!R80^3/27-'OddsRatio_working_3-way'!T80</f>
        <v>0.25302670545060019</v>
      </c>
      <c r="W80" s="11">
        <f>'OddsRatio_working_3-way'!V80^2+4*'OddsRatio_working_3-way'!U80^3/27</f>
        <v>-6.1022715821716214E-2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0.17680867448523346</v>
      </c>
      <c r="Y80" s="11">
        <f>IF('OddsRatio_working_3-way'!W80&gt;=0,IF('OddsRatio_working_3-way'!V80+SQRT('OddsRatio_working_3-way'!W80)&gt;0,0,PI()),ACOS('OddsRatio_working_3-way'!V80/(2*'OddsRatio_working_3-way'!X80)))</f>
        <v>0.77340216135203133</v>
      </c>
      <c r="Z80" s="11">
        <f>'OddsRatio_working_3-way'!X80^(1/3)*COS('OddsRatio_working_3-way'!Y80/3)</f>
        <v>0.5427167629318409</v>
      </c>
      <c r="AA80" s="11">
        <f>'OddsRatio_working_3-way'!X80^(1/3)*COS(('OddsRatio_working_3-way'!Y80+2*PI())/3)</f>
        <v>-0.39528405531555494</v>
      </c>
      <c r="AB80" s="11">
        <f>'OddsRatio_working_3-way'!X80^(1/3)*COS(('OddsRatio_working_3-way'!Y80+4*PI())/3)</f>
        <v>-0.14743270761628605</v>
      </c>
      <c r="AC80" s="11">
        <f>'OddsRatio_working_3-way'!X80^(1/3)*SIN('OddsRatio_working_3-way'!Y80/3)</f>
        <v>0.14309704231318446</v>
      </c>
      <c r="AD80" s="11">
        <f>'OddsRatio_working_3-way'!X80^(1/3)*SIN(('OddsRatio_working_3-way'!Y80+2*PI())/3)</f>
        <v>0.39845798260203869</v>
      </c>
      <c r="AE80" s="11">
        <f>'OddsRatio_working_3-way'!X80^(1/3)*SIN(('OddsRatio_working_3-way'!Y80+4*PI())/3)</f>
        <v>-0.54155502491522323</v>
      </c>
      <c r="AF80" s="11">
        <f>-'OddsRatio_working_3-way'!U80/(3*'OddsRatio_working_3-way'!X80^(1/3))*COS(('OddsRatio_working_3-way'!Y80)/3)</f>
        <v>0.5427167629318409</v>
      </c>
      <c r="AG80" s="11">
        <f>-'OddsRatio_working_3-way'!U80/(3*'OddsRatio_working_3-way'!X80^(1/3))*COS(('OddsRatio_working_3-way'!Y80+2*PI())/3)</f>
        <v>-0.39528405531555494</v>
      </c>
      <c r="AH80" s="11">
        <f>-'OddsRatio_working_3-way'!U80/(3*'OddsRatio_working_3-way'!X80^(1/3))*COS(('OddsRatio_working_3-way'!Y80+4*PI())/3)</f>
        <v>-0.14743270761628605</v>
      </c>
      <c r="AI80" s="11">
        <f>'OddsRatio_working_3-way'!U80/(3*'OddsRatio_working_3-way'!X80^(1/3))*SIN(('OddsRatio_working_3-way'!Y80)/3)</f>
        <v>-0.14309704231318446</v>
      </c>
      <c r="AJ80" s="11">
        <f>'OddsRatio_working_3-way'!U80/(3*'OddsRatio_working_3-way'!X80^(1/3))*SIN(('OddsRatio_working_3-way'!Y80+2*PI())/3)</f>
        <v>-0.39845798260203869</v>
      </c>
      <c r="AK80" s="11">
        <f>'OddsRatio_working_3-way'!U80/(3*'OddsRatio_working_3-way'!X80^(1/3))*SIN(('OddsRatio_working_3-way'!Y80+4*PI())/3)</f>
        <v>0.54155502491522323</v>
      </c>
      <c r="AL80" s="11">
        <f>'OddsRatio_working_3-way'!Z80+'OddsRatio_working_3-way'!AF80</f>
        <v>1.0854335258636818</v>
      </c>
      <c r="AM80" s="11">
        <f>'OddsRatio_working_3-way'!AA80+'OddsRatio_working_3-way'!AG80</f>
        <v>-0.79056811063110988</v>
      </c>
      <c r="AN80" s="11">
        <f>'OddsRatio_working_3-way'!AB80+'OddsRatio_working_3-way'!AH80</f>
        <v>-0.29486541523257209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1.0854335258636818</v>
      </c>
      <c r="AS80" s="11">
        <f>IF(('OddsRatio_working_3-way'!X80=0),IF(Q80&gt;0,-Q80^(1/3),(-Q80)^(1/3)),'OddsRatio_working_3-way'!AM80-'OddsRatio_working_3-way'!R80/3)</f>
        <v>-0.79056811063110988</v>
      </c>
      <c r="AT80" s="11">
        <f>IF(('OddsRatio_working_3-way'!X80=0),IF(Q80&gt;0,-Q80^(1/3),(-Q80)^(1/3)),'OddsRatio_working_3-way'!AN80-'OddsRatio_working_3-way'!R80/3)</f>
        <v>-0.29486541523257209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1.79</v>
      </c>
      <c r="B81" s="4">
        <f>IF('True_Odds_Calculator_3-way'!B80="","",'True_Odds_Calculator_3-way'!B80)</f>
        <v>3.84</v>
      </c>
      <c r="C81" s="4">
        <f>IF('True_Odds_Calculator_3-way'!C80="","",'True_Odds_Calculator_3-way'!C80)</f>
        <v>4.57</v>
      </c>
      <c r="D81" s="9">
        <f t="shared" si="26"/>
        <v>0.54316416260491729</v>
      </c>
      <c r="E81" s="9">
        <f t="shared" si="27"/>
        <v>0.24853538460259625</v>
      </c>
      <c r="F81" s="9">
        <f t="shared" si="28"/>
        <v>0.20830045279248643</v>
      </c>
      <c r="G81" s="9">
        <f t="shared" si="29"/>
        <v>1.0646380076314599</v>
      </c>
      <c r="H81" s="9">
        <f t="shared" si="30"/>
        <v>1.8410640260288538</v>
      </c>
      <c r="I81" s="9">
        <f t="shared" si="31"/>
        <v>4.023571941673346</v>
      </c>
      <c r="J81" s="9">
        <f t="shared" si="32"/>
        <v>4.8007576872443112</v>
      </c>
      <c r="K81" s="11">
        <f t="shared" si="33"/>
        <v>0.55865921787709494</v>
      </c>
      <c r="L81" s="11">
        <f t="shared" si="34"/>
        <v>0.26041666666666669</v>
      </c>
      <c r="M81" s="11">
        <f t="shared" si="35"/>
        <v>0.21881838074398249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-0.25498415400413188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0.22920919770668557</v>
      </c>
      <c r="Q81" s="11">
        <f>2*'OddsRatio_working_3-way'!K81*'OddsRatio_working_3-way'!L81*'OddsRatio_working_3-way'!M81</f>
        <v>6.3669221585190436E-2</v>
      </c>
      <c r="R81" s="11">
        <f t="shared" si="36"/>
        <v>0</v>
      </c>
      <c r="S81" s="11">
        <f t="shared" si="37"/>
        <v>-0.89891545849932053</v>
      </c>
      <c r="T81" s="11">
        <f t="shared" si="38"/>
        <v>-0.24969873847203347</v>
      </c>
      <c r="U81" s="11">
        <f>'OddsRatio_working_3-way'!S81-'OddsRatio_working_3-way'!R81^2/3</f>
        <v>-0.89891545849932053</v>
      </c>
      <c r="V81" s="11">
        <f>'OddsRatio_working_3-way'!S81*'OddsRatio_working_3-way'!R81/3-2*'OddsRatio_working_3-way'!R81^3/27-'OddsRatio_working_3-way'!T81</f>
        <v>0.24969873847203347</v>
      </c>
      <c r="W81" s="11">
        <f>'OddsRatio_working_3-way'!V81^2+4*'OddsRatio_working_3-way'!U81^3/27</f>
        <v>-4.526057536834887E-2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0.16401984282616069</v>
      </c>
      <c r="Y81" s="11">
        <f>IF('OddsRatio_working_3-way'!W81&gt;=0,IF('OddsRatio_working_3-way'!V81+SQRT('OddsRatio_working_3-way'!W81)&gt;0,0,PI()),ACOS('OddsRatio_working_3-way'!V81/(2*'OddsRatio_working_3-way'!X81)))</f>
        <v>0.70565867360482104</v>
      </c>
      <c r="Z81" s="11">
        <f>'OddsRatio_working_3-way'!X81^(1/3)*COS('OddsRatio_working_3-way'!Y81/3)</f>
        <v>0.53231900381572994</v>
      </c>
      <c r="AA81" s="11">
        <f>'OddsRatio_working_3-way'!X81^(1/3)*COS(('OddsRatio_working_3-way'!Y81+2*PI())/3)</f>
        <v>-0.37664127985021062</v>
      </c>
      <c r="AB81" s="11">
        <f>'OddsRatio_working_3-way'!X81^(1/3)*COS(('OddsRatio_working_3-way'!Y81+4*PI())/3)</f>
        <v>-0.15567772396551946</v>
      </c>
      <c r="AC81" s="11">
        <f>'OddsRatio_working_3-way'!X81^(1/3)*SIN('OddsRatio_working_3-way'!Y81/3)</f>
        <v>0.12757336847112333</v>
      </c>
      <c r="AD81" s="11">
        <f>'OddsRatio_working_3-way'!X81^(1/3)*SIN(('OddsRatio_working_3-way'!Y81+2*PI())/3)</f>
        <v>0.39721509598608595</v>
      </c>
      <c r="AE81" s="11">
        <f>'OddsRatio_working_3-way'!X81^(1/3)*SIN(('OddsRatio_working_3-way'!Y81+4*PI())/3)</f>
        <v>-0.52478846445720939</v>
      </c>
      <c r="AF81" s="11">
        <f>-'OddsRatio_working_3-way'!U81/(3*'OddsRatio_working_3-way'!X81^(1/3))*COS(('OddsRatio_working_3-way'!Y81)/3)</f>
        <v>0.53231900381572994</v>
      </c>
      <c r="AG81" s="11">
        <f>-'OddsRatio_working_3-way'!U81/(3*'OddsRatio_working_3-way'!X81^(1/3))*COS(('OddsRatio_working_3-way'!Y81+2*PI())/3)</f>
        <v>-0.37664127985021062</v>
      </c>
      <c r="AH81" s="11">
        <f>-'OddsRatio_working_3-way'!U81/(3*'OddsRatio_working_3-way'!X81^(1/3))*COS(('OddsRatio_working_3-way'!Y81+4*PI())/3)</f>
        <v>-0.15567772396551946</v>
      </c>
      <c r="AI81" s="11">
        <f>'OddsRatio_working_3-way'!U81/(3*'OddsRatio_working_3-way'!X81^(1/3))*SIN(('OddsRatio_working_3-way'!Y81)/3)</f>
        <v>-0.12757336847112333</v>
      </c>
      <c r="AJ81" s="11">
        <f>'OddsRatio_working_3-way'!U81/(3*'OddsRatio_working_3-way'!X81^(1/3))*SIN(('OddsRatio_working_3-way'!Y81+2*PI())/3)</f>
        <v>-0.39721509598608595</v>
      </c>
      <c r="AK81" s="11">
        <f>'OddsRatio_working_3-way'!U81/(3*'OddsRatio_working_3-way'!X81^(1/3))*SIN(('OddsRatio_working_3-way'!Y81+4*PI())/3)</f>
        <v>0.52478846445720939</v>
      </c>
      <c r="AL81" s="11">
        <f>'OddsRatio_working_3-way'!Z81+'OddsRatio_working_3-way'!AF81</f>
        <v>1.0646380076314599</v>
      </c>
      <c r="AM81" s="11">
        <f>'OddsRatio_working_3-way'!AA81+'OddsRatio_working_3-way'!AG81</f>
        <v>-0.75328255970042124</v>
      </c>
      <c r="AN81" s="11">
        <f>'OddsRatio_working_3-way'!AB81+'OddsRatio_working_3-way'!AH81</f>
        <v>-0.31135544793103892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1.0646380076314599</v>
      </c>
      <c r="AS81" s="11">
        <f>IF(('OddsRatio_working_3-way'!X81=0),IF(Q81&gt;0,-Q81^(1/3),(-Q81)^(1/3)),'OddsRatio_working_3-way'!AM81-'OddsRatio_working_3-way'!R81/3)</f>
        <v>-0.75328255970042124</v>
      </c>
      <c r="AT81" s="11">
        <f>IF(('OddsRatio_working_3-way'!X81=0),IF(Q81&gt;0,-Q81^(1/3),(-Q81)^(1/3)),'OddsRatio_working_3-way'!AN81-'OddsRatio_working_3-way'!R81/3)</f>
        <v>-0.31135544793103892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1.37</v>
      </c>
      <c r="B82" s="4">
        <f>IF('True_Odds_Calculator_3-way'!B81="","",'True_Odds_Calculator_3-way'!B81)</f>
        <v>5.31</v>
      </c>
      <c r="C82" s="4">
        <f>IF('True_Odds_Calculator_3-way'!C81="","",'True_Odds_Calculator_3-way'!C81)</f>
        <v>8.8000000000000007</v>
      </c>
      <c r="D82" s="9">
        <f t="shared" si="26"/>
        <v>0.71566157773330108</v>
      </c>
      <c r="E82" s="9">
        <f t="shared" si="27"/>
        <v>0.17767963452836072</v>
      </c>
      <c r="F82" s="9">
        <f t="shared" si="28"/>
        <v>0.1066587877383384</v>
      </c>
      <c r="G82" s="9">
        <f t="shared" si="29"/>
        <v>1.0738067352678429</v>
      </c>
      <c r="H82" s="9">
        <f t="shared" si="30"/>
        <v>1.3973084920491019</v>
      </c>
      <c r="I82" s="9">
        <f t="shared" si="31"/>
        <v>5.6281070290044006</v>
      </c>
      <c r="J82" s="9">
        <f t="shared" si="32"/>
        <v>9.3756925350891738</v>
      </c>
      <c r="K82" s="11">
        <f t="shared" si="33"/>
        <v>0.72992700729927007</v>
      </c>
      <c r="L82" s="11">
        <f t="shared" si="34"/>
        <v>0.18832391713747648</v>
      </c>
      <c r="M82" s="11">
        <f t="shared" si="35"/>
        <v>0.11363636363636363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-0.19430135825657302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0.194947120593539</v>
      </c>
      <c r="Q82" s="11">
        <f>2*'OddsRatio_working_3-way'!K82*'OddsRatio_working_3-way'!L82*'OddsRatio_working_3-way'!M82</f>
        <v>3.1241525736144072E-2</v>
      </c>
      <c r="R82" s="11">
        <f t="shared" si="36"/>
        <v>0</v>
      </c>
      <c r="S82" s="11">
        <f t="shared" si="37"/>
        <v>-1.0033235091239725</v>
      </c>
      <c r="T82" s="11">
        <f t="shared" si="38"/>
        <v>-0.16078902389807254</v>
      </c>
      <c r="U82" s="11">
        <f>'OddsRatio_working_3-way'!S82-'OddsRatio_working_3-way'!R82^2/3</f>
        <v>-1.0033235091239725</v>
      </c>
      <c r="V82" s="11">
        <f>'OddsRatio_working_3-way'!S82*'OddsRatio_working_3-way'!R82/3-2*'OddsRatio_working_3-way'!R82^3/27-'OddsRatio_working_3-way'!T82</f>
        <v>0.16078902389807254</v>
      </c>
      <c r="W82" s="11">
        <f>'OddsRatio_working_3-way'!V82^2+4*'OddsRatio_working_3-way'!U82^3/27</f>
        <v>-0.12377706775259194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0.19341030088821981</v>
      </c>
      <c r="Y82" s="11">
        <f>IF('OddsRatio_working_3-way'!W82&gt;=0,IF('OddsRatio_working_3-way'!V82+SQRT('OddsRatio_working_3-way'!W82)&gt;0,0,PI()),ACOS('OddsRatio_working_3-way'!V82/(2*'OddsRatio_working_3-way'!X82)))</f>
        <v>1.1421189690463238</v>
      </c>
      <c r="Z82" s="11">
        <f>'OddsRatio_working_3-way'!X82^(1/3)*COS('OddsRatio_working_3-way'!Y82/3)</f>
        <v>0.53690336763392144</v>
      </c>
      <c r="AA82" s="11">
        <f>'OddsRatio_working_3-way'!X82^(1/3)*COS(('OddsRatio_working_3-way'!Y82+2*PI())/3)</f>
        <v>-0.45454831905926918</v>
      </c>
      <c r="AB82" s="11">
        <f>'OddsRatio_working_3-way'!X82^(1/3)*COS(('OddsRatio_working_3-way'!Y82+4*PI())/3)</f>
        <v>-8.2355048574652145E-2</v>
      </c>
      <c r="AC82" s="11">
        <f>'OddsRatio_working_3-way'!X82^(1/3)*SIN('OddsRatio_working_3-way'!Y82/3)</f>
        <v>0.21488588490486074</v>
      </c>
      <c r="AD82" s="11">
        <f>'OddsRatio_working_3-way'!X82^(1/3)*SIN(('OddsRatio_working_3-way'!Y82+2*PI())/3)</f>
        <v>0.35752901329596126</v>
      </c>
      <c r="AE82" s="11">
        <f>'OddsRatio_working_3-way'!X82^(1/3)*SIN(('OddsRatio_working_3-way'!Y82+4*PI())/3)</f>
        <v>-0.57241489820082203</v>
      </c>
      <c r="AF82" s="11">
        <f>-'OddsRatio_working_3-way'!U82/(3*'OddsRatio_working_3-way'!X82^(1/3))*COS(('OddsRatio_working_3-way'!Y82)/3)</f>
        <v>0.53690336763392144</v>
      </c>
      <c r="AG82" s="11">
        <f>-'OddsRatio_working_3-way'!U82/(3*'OddsRatio_working_3-way'!X82^(1/3))*COS(('OddsRatio_working_3-way'!Y82+2*PI())/3)</f>
        <v>-0.45454831905926918</v>
      </c>
      <c r="AH82" s="11">
        <f>-'OddsRatio_working_3-way'!U82/(3*'OddsRatio_working_3-way'!X82^(1/3))*COS(('OddsRatio_working_3-way'!Y82+4*PI())/3)</f>
        <v>-8.2355048574652145E-2</v>
      </c>
      <c r="AI82" s="11">
        <f>'OddsRatio_working_3-way'!U82/(3*'OddsRatio_working_3-way'!X82^(1/3))*SIN(('OddsRatio_working_3-way'!Y82)/3)</f>
        <v>-0.21488588490486074</v>
      </c>
      <c r="AJ82" s="11">
        <f>'OddsRatio_working_3-way'!U82/(3*'OddsRatio_working_3-way'!X82^(1/3))*SIN(('OddsRatio_working_3-way'!Y82+2*PI())/3)</f>
        <v>-0.35752901329596126</v>
      </c>
      <c r="AK82" s="11">
        <f>'OddsRatio_working_3-way'!U82/(3*'OddsRatio_working_3-way'!X82^(1/3))*SIN(('OddsRatio_working_3-way'!Y82+4*PI())/3)</f>
        <v>0.57241489820082203</v>
      </c>
      <c r="AL82" s="11">
        <f>'OddsRatio_working_3-way'!Z82+'OddsRatio_working_3-way'!AF82</f>
        <v>1.0738067352678429</v>
      </c>
      <c r="AM82" s="11">
        <f>'OddsRatio_working_3-way'!AA82+'OddsRatio_working_3-way'!AG82</f>
        <v>-0.90909663811853836</v>
      </c>
      <c r="AN82" s="11">
        <f>'OddsRatio_working_3-way'!AB82+'OddsRatio_working_3-way'!AH82</f>
        <v>-0.16471009714930429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1.0738067352678429</v>
      </c>
      <c r="AS82" s="11">
        <f>IF(('OddsRatio_working_3-way'!X82=0),IF(Q82&gt;0,-Q82^(1/3),(-Q82)^(1/3)),'OddsRatio_working_3-way'!AM82-'OddsRatio_working_3-way'!R82/3)</f>
        <v>-0.90909663811853836</v>
      </c>
      <c r="AT82" s="11">
        <f>IF(('OddsRatio_working_3-way'!X82=0),IF(Q82&gt;0,-Q82^(1/3),(-Q82)^(1/3)),'OddsRatio_working_3-way'!AN82-'OddsRatio_working_3-way'!R82/3)</f>
        <v>-0.16471009714930429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1.52</v>
      </c>
      <c r="B83" s="4">
        <f>IF('True_Odds_Calculator_3-way'!B82="","",'True_Odds_Calculator_3-way'!B82)</f>
        <v>4.41</v>
      </c>
      <c r="C83" s="4">
        <f>IF('True_Odds_Calculator_3-way'!C82="","",'True_Odds_Calculator_3-way'!C82)</f>
        <v>6.6</v>
      </c>
      <c r="D83" s="9">
        <f t="shared" si="26"/>
        <v>0.64222490477082284</v>
      </c>
      <c r="E83" s="9">
        <f t="shared" si="27"/>
        <v>0.21490565780713727</v>
      </c>
      <c r="F83" s="9">
        <f t="shared" si="28"/>
        <v>0.14286943742203984</v>
      </c>
      <c r="G83" s="9">
        <f t="shared" si="29"/>
        <v>1.0713210032432512</v>
      </c>
      <c r="H83" s="9">
        <f t="shared" si="30"/>
        <v>1.5570869216864904</v>
      </c>
      <c r="I83" s="9">
        <f t="shared" si="31"/>
        <v>4.6532046210594871</v>
      </c>
      <c r="J83" s="9">
        <f t="shared" si="32"/>
        <v>6.999397618162206</v>
      </c>
      <c r="K83" s="11">
        <f t="shared" si="33"/>
        <v>0.65789473684210531</v>
      </c>
      <c r="L83" s="11">
        <f t="shared" si="34"/>
        <v>0.22675736961451246</v>
      </c>
      <c r="M83" s="11">
        <f t="shared" si="35"/>
        <v>0.15151515151515152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-0.22445001392369812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0.21541045977136206</v>
      </c>
      <c r="Q83" s="11">
        <f>2*'OddsRatio_working_3-way'!K83*'OddsRatio_working_3-way'!L83*'OddsRatio_working_3-way'!M83</f>
        <v>4.5206812124105357E-2</v>
      </c>
      <c r="R83" s="11">
        <f t="shared" si="36"/>
        <v>0</v>
      </c>
      <c r="S83" s="11">
        <f t="shared" si="37"/>
        <v>-0.9597257581128551</v>
      </c>
      <c r="T83" s="11">
        <f t="shared" si="38"/>
        <v>-0.20141149173407238</v>
      </c>
      <c r="U83" s="11">
        <f>'OddsRatio_working_3-way'!S83-'OddsRatio_working_3-way'!R83^2/3</f>
        <v>-0.9597257581128551</v>
      </c>
      <c r="V83" s="11">
        <f>'OddsRatio_working_3-way'!S83*'OddsRatio_working_3-way'!R83/3-2*'OddsRatio_working_3-way'!R83^3/27-'OddsRatio_working_3-way'!T83</f>
        <v>0.20141149173407238</v>
      </c>
      <c r="W83" s="11">
        <f>'OddsRatio_working_3-way'!V83^2+4*'OddsRatio_working_3-way'!U83^3/27</f>
        <v>-9.0393113606433595E-2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0.18094177420442323</v>
      </c>
      <c r="Y83" s="11">
        <f>IF('OddsRatio_working_3-way'!W83&gt;=0,IF('OddsRatio_working_3-way'!V83+SQRT('OddsRatio_working_3-way'!W83)&gt;0,0,PI()),ACOS('OddsRatio_working_3-way'!V83/(2*'OddsRatio_working_3-way'!X83)))</f>
        <v>0.98055157895198486</v>
      </c>
      <c r="Z83" s="11">
        <f>'OddsRatio_working_3-way'!X83^(1/3)*COS('OddsRatio_working_3-way'!Y83/3)</f>
        <v>0.53566050162162548</v>
      </c>
      <c r="AA83" s="11">
        <f>'OddsRatio_working_3-way'!X83^(1/3)*COS(('OddsRatio_working_3-way'!Y83+2*PI())/3)</f>
        <v>-0.42509534477659133</v>
      </c>
      <c r="AB83" s="11">
        <f>'OddsRatio_working_3-way'!X83^(1/3)*COS(('OddsRatio_working_3-way'!Y83+4*PI())/3)</f>
        <v>-0.11056515684503423</v>
      </c>
      <c r="AC83" s="11">
        <f>'OddsRatio_working_3-way'!X83^(1/3)*SIN('OddsRatio_working_3-way'!Y83/3)</f>
        <v>0.18159408867054805</v>
      </c>
      <c r="AD83" s="11">
        <f>'OddsRatio_working_3-way'!X83^(1/3)*SIN(('OddsRatio_working_3-way'!Y83+2*PI())/3)</f>
        <v>0.37309855787296903</v>
      </c>
      <c r="AE83" s="11">
        <f>'OddsRatio_working_3-way'!X83^(1/3)*SIN(('OddsRatio_working_3-way'!Y83+4*PI())/3)</f>
        <v>-0.55469264654351713</v>
      </c>
      <c r="AF83" s="11">
        <f>-'OddsRatio_working_3-way'!U83/(3*'OddsRatio_working_3-way'!X83^(1/3))*COS(('OddsRatio_working_3-way'!Y83)/3)</f>
        <v>0.5356605016216256</v>
      </c>
      <c r="AG83" s="11">
        <f>-'OddsRatio_working_3-way'!U83/(3*'OddsRatio_working_3-way'!X83^(1/3))*COS(('OddsRatio_working_3-way'!Y83+2*PI())/3)</f>
        <v>-0.42509534477659139</v>
      </c>
      <c r="AH83" s="11">
        <f>-'OddsRatio_working_3-way'!U83/(3*'OddsRatio_working_3-way'!X83^(1/3))*COS(('OddsRatio_working_3-way'!Y83+4*PI())/3)</f>
        <v>-0.11056515684503426</v>
      </c>
      <c r="AI83" s="11">
        <f>'OddsRatio_working_3-way'!U83/(3*'OddsRatio_working_3-way'!X83^(1/3))*SIN(('OddsRatio_working_3-way'!Y83)/3)</f>
        <v>-0.18159408867054808</v>
      </c>
      <c r="AJ83" s="11">
        <f>'OddsRatio_working_3-way'!U83/(3*'OddsRatio_working_3-way'!X83^(1/3))*SIN(('OddsRatio_working_3-way'!Y83+2*PI())/3)</f>
        <v>-0.37309855787296914</v>
      </c>
      <c r="AK83" s="11">
        <f>'OddsRatio_working_3-way'!U83/(3*'OddsRatio_working_3-way'!X83^(1/3))*SIN(('OddsRatio_working_3-way'!Y83+4*PI())/3)</f>
        <v>0.55469264654351724</v>
      </c>
      <c r="AL83" s="11">
        <f>'OddsRatio_working_3-way'!Z83+'OddsRatio_working_3-way'!AF83</f>
        <v>1.0713210032432512</v>
      </c>
      <c r="AM83" s="11">
        <f>'OddsRatio_working_3-way'!AA83+'OddsRatio_working_3-way'!AG83</f>
        <v>-0.85019068955318278</v>
      </c>
      <c r="AN83" s="11">
        <f>'OddsRatio_working_3-way'!AB83+'OddsRatio_working_3-way'!AH83</f>
        <v>-0.2211303136900685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1.0713210032432512</v>
      </c>
      <c r="AS83" s="11">
        <f>IF(('OddsRatio_working_3-way'!X83=0),IF(Q83&gt;0,-Q83^(1/3),(-Q83)^(1/3)),'OddsRatio_working_3-way'!AM83-'OddsRatio_working_3-way'!R83/3)</f>
        <v>-0.85019068955318278</v>
      </c>
      <c r="AT83" s="11">
        <f>IF(('OddsRatio_working_3-way'!X83=0),IF(Q83&gt;0,-Q83^(1/3),(-Q83)^(1/3)),'OddsRatio_working_3-way'!AN83-'OddsRatio_working_3-way'!R83/3)</f>
        <v>-0.2211303136900685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1.64</v>
      </c>
      <c r="B84" s="4">
        <f>IF('True_Odds_Calculator_3-way'!B83="","",'True_Odds_Calculator_3-way'!B83)</f>
        <v>4.09</v>
      </c>
      <c r="C84" s="4">
        <f>IF('True_Odds_Calculator_3-way'!C83="","",'True_Odds_Calculator_3-way'!C83)</f>
        <v>5.43</v>
      </c>
      <c r="D84" s="9">
        <f t="shared" si="26"/>
        <v>0.59355375025945145</v>
      </c>
      <c r="E84" s="9">
        <f t="shared" si="27"/>
        <v>0.23222640501757477</v>
      </c>
      <c r="F84" s="9">
        <f t="shared" si="28"/>
        <v>0.17421984472297344</v>
      </c>
      <c r="G84" s="9">
        <f t="shared" si="29"/>
        <v>1.0699490399007789</v>
      </c>
      <c r="H84" s="9">
        <f t="shared" si="30"/>
        <v>1.6847673855364989</v>
      </c>
      <c r="I84" s="9">
        <f t="shared" si="31"/>
        <v>4.3061425332934062</v>
      </c>
      <c r="J84" s="9">
        <f t="shared" si="32"/>
        <v>5.7398742467604515</v>
      </c>
      <c r="K84" s="11">
        <f t="shared" si="33"/>
        <v>0.6097560975609756</v>
      </c>
      <c r="L84" s="11">
        <f t="shared" si="34"/>
        <v>0.24449877750611249</v>
      </c>
      <c r="M84" s="11">
        <f t="shared" si="35"/>
        <v>0.18416206261510129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-0.24053329133704671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0.22403876661387481</v>
      </c>
      <c r="Q84" s="11">
        <f>2*'OddsRatio_working_3-way'!K84*'OddsRatio_working_3-way'!L84*'OddsRatio_working_3-way'!M84</f>
        <v>5.4911462405361475E-2</v>
      </c>
      <c r="R84" s="11">
        <f t="shared" si="36"/>
        <v>0</v>
      </c>
      <c r="S84" s="11">
        <f t="shared" si="37"/>
        <v>-0.93142519012031899</v>
      </c>
      <c r="T84" s="11">
        <f t="shared" si="38"/>
        <v>-0.22829048777458799</v>
      </c>
      <c r="U84" s="11">
        <f>'OddsRatio_working_3-way'!S84-'OddsRatio_working_3-way'!R84^2/3</f>
        <v>-0.93142519012031899</v>
      </c>
      <c r="V84" s="11">
        <f>'OddsRatio_working_3-way'!S84*'OddsRatio_working_3-way'!R84/3-2*'OddsRatio_working_3-way'!R84^3/27-'OddsRatio_working_3-way'!T84</f>
        <v>0.22829048777458799</v>
      </c>
      <c r="W84" s="11">
        <f>'OddsRatio_working_3-way'!V84^2+4*'OddsRatio_working_3-way'!U84^3/27</f>
        <v>-6.7596136251727099E-2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0.17299760335051351</v>
      </c>
      <c r="Y84" s="11">
        <f>IF('OddsRatio_working_3-way'!W84&gt;=0,IF('OddsRatio_working_3-way'!V84+SQRT('OddsRatio_working_3-way'!W84)&gt;0,0,PI()),ACOS('OddsRatio_working_3-way'!V84/(2*'OddsRatio_working_3-way'!X84)))</f>
        <v>0.85023278892672616</v>
      </c>
      <c r="Z84" s="11">
        <f>'OddsRatio_working_3-way'!X84^(1/3)*COS('OddsRatio_working_3-way'!Y84/3)</f>
        <v>0.53497451995038947</v>
      </c>
      <c r="AA84" s="11">
        <f>'OddsRatio_working_3-way'!X84^(1/3)*COS(('OddsRatio_working_3-way'!Y84+2*PI())/3)</f>
        <v>-0.40242426299129669</v>
      </c>
      <c r="AB84" s="11">
        <f>'OddsRatio_working_3-way'!X84^(1/3)*COS(('OddsRatio_working_3-way'!Y84+4*PI())/3)</f>
        <v>-0.13255025695909289</v>
      </c>
      <c r="AC84" s="11">
        <f>'OddsRatio_working_3-way'!X84^(1/3)*SIN('OddsRatio_working_3-way'!Y84/3)</f>
        <v>0.15581183002997567</v>
      </c>
      <c r="AD84" s="11">
        <f>'OddsRatio_working_3-way'!X84^(1/3)*SIN(('OddsRatio_working_3-way'!Y84+2*PI())/3)</f>
        <v>0.38539560963943448</v>
      </c>
      <c r="AE84" s="11">
        <f>'OddsRatio_working_3-way'!X84^(1/3)*SIN(('OddsRatio_working_3-way'!Y84+4*PI())/3)</f>
        <v>-0.5412074396694101</v>
      </c>
      <c r="AF84" s="11">
        <f>-'OddsRatio_working_3-way'!U84/(3*'OddsRatio_working_3-way'!X84^(1/3))*COS(('OddsRatio_working_3-way'!Y84)/3)</f>
        <v>0.53497451995038947</v>
      </c>
      <c r="AG84" s="11">
        <f>-'OddsRatio_working_3-way'!U84/(3*'OddsRatio_working_3-way'!X84^(1/3))*COS(('OddsRatio_working_3-way'!Y84+2*PI())/3)</f>
        <v>-0.40242426299129669</v>
      </c>
      <c r="AH84" s="11">
        <f>-'OddsRatio_working_3-way'!U84/(3*'OddsRatio_working_3-way'!X84^(1/3))*COS(('OddsRatio_working_3-way'!Y84+4*PI())/3)</f>
        <v>-0.13255025695909289</v>
      </c>
      <c r="AI84" s="11">
        <f>'OddsRatio_working_3-way'!U84/(3*'OddsRatio_working_3-way'!X84^(1/3))*SIN(('OddsRatio_working_3-way'!Y84)/3)</f>
        <v>-0.15581183002997567</v>
      </c>
      <c r="AJ84" s="11">
        <f>'OddsRatio_working_3-way'!U84/(3*'OddsRatio_working_3-way'!X84^(1/3))*SIN(('OddsRatio_working_3-way'!Y84+2*PI())/3)</f>
        <v>-0.38539560963943448</v>
      </c>
      <c r="AK84" s="11">
        <f>'OddsRatio_working_3-way'!U84/(3*'OddsRatio_working_3-way'!X84^(1/3))*SIN(('OddsRatio_working_3-way'!Y84+4*PI())/3)</f>
        <v>0.5412074396694101</v>
      </c>
      <c r="AL84" s="11">
        <f>'OddsRatio_working_3-way'!Z84+'OddsRatio_working_3-way'!AF84</f>
        <v>1.0699490399007789</v>
      </c>
      <c r="AM84" s="11">
        <f>'OddsRatio_working_3-way'!AA84+'OddsRatio_working_3-way'!AG84</f>
        <v>-0.80484852598259338</v>
      </c>
      <c r="AN84" s="11">
        <f>'OddsRatio_working_3-way'!AB84+'OddsRatio_working_3-way'!AH84</f>
        <v>-0.26510051391818579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1.0699490399007789</v>
      </c>
      <c r="AS84" s="11">
        <f>IF(('OddsRatio_working_3-way'!X84=0),IF(Q84&gt;0,-Q84^(1/3),(-Q84)^(1/3)),'OddsRatio_working_3-way'!AM84-'OddsRatio_working_3-way'!R84/3)</f>
        <v>-0.80484852598259338</v>
      </c>
      <c r="AT84" s="11">
        <f>IF(('OddsRatio_working_3-way'!X84=0),IF(Q84&gt;0,-Q84^(1/3),(-Q84)^(1/3)),'OddsRatio_working_3-way'!AN84-'OddsRatio_working_3-way'!R84/3)</f>
        <v>-0.26510051391818579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1.61</v>
      </c>
      <c r="B85" s="4">
        <f>IF('True_Odds_Calculator_3-way'!B84="","",'True_Odds_Calculator_3-way'!B84)</f>
        <v>4.3</v>
      </c>
      <c r="C85" s="4">
        <f>IF('True_Odds_Calculator_3-way'!C84="","",'True_Odds_Calculator_3-way'!C84)</f>
        <v>5.38</v>
      </c>
      <c r="D85" s="9">
        <f t="shared" si="26"/>
        <v>0.60437176001079618</v>
      </c>
      <c r="E85" s="9">
        <f t="shared" si="27"/>
        <v>0.22019948226529218</v>
      </c>
      <c r="F85" s="9">
        <f t="shared" si="28"/>
        <v>0.17542875772391162</v>
      </c>
      <c r="G85" s="9">
        <f t="shared" si="29"/>
        <v>1.0731323469127965</v>
      </c>
      <c r="H85" s="9">
        <f t="shared" si="30"/>
        <v>1.6546107316168057</v>
      </c>
      <c r="I85" s="9">
        <f t="shared" si="31"/>
        <v>4.5413367448122282</v>
      </c>
      <c r="J85" s="9">
        <f t="shared" si="32"/>
        <v>5.7003196794780484</v>
      </c>
      <c r="K85" s="11">
        <f t="shared" si="33"/>
        <v>0.6211180124223602</v>
      </c>
      <c r="L85" s="11">
        <f t="shared" si="34"/>
        <v>0.23255813953488372</v>
      </c>
      <c r="M85" s="11">
        <f t="shared" si="35"/>
        <v>0.18587360594795541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-0.2367234481044006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0.22257578987556698</v>
      </c>
      <c r="Q85" s="11">
        <f>2*'OddsRatio_working_3-way'!K85*'OddsRatio_working_3-way'!L85*'OddsRatio_working_3-way'!M85</f>
        <v>5.3697416134033053E-2</v>
      </c>
      <c r="R85" s="11">
        <f t="shared" si="36"/>
        <v>0</v>
      </c>
      <c r="S85" s="11">
        <f t="shared" si="37"/>
        <v>-0.94023550120563393</v>
      </c>
      <c r="T85" s="11">
        <f t="shared" si="38"/>
        <v>-0.22683606784213126</v>
      </c>
      <c r="U85" s="11">
        <f>'OddsRatio_working_3-way'!S85-'OddsRatio_working_3-way'!R85^2/3</f>
        <v>-0.94023550120563393</v>
      </c>
      <c r="V85" s="11">
        <f>'OddsRatio_working_3-way'!S85*'OddsRatio_working_3-way'!R85/3-2*'OddsRatio_working_3-way'!R85^3/27-'OddsRatio_working_3-way'!T85</f>
        <v>0.22683606784213126</v>
      </c>
      <c r="W85" s="11">
        <f>'OddsRatio_working_3-way'!V85^2+4*'OddsRatio_working_3-way'!U85^3/27</f>
        <v>-7.1687386919766227E-2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0.17545796404968783</v>
      </c>
      <c r="Y85" s="11">
        <f>IF('OddsRatio_working_3-way'!W85&gt;=0,IF('OddsRatio_working_3-way'!V85+SQRT('OddsRatio_working_3-way'!W85)&gt;0,0,PI()),ACOS('OddsRatio_working_3-way'!V85/(2*'OddsRatio_working_3-way'!X85)))</f>
        <v>0.86792461696690459</v>
      </c>
      <c r="Z85" s="11">
        <f>'OddsRatio_working_3-way'!X85^(1/3)*COS('OddsRatio_working_3-way'!Y85/3)</f>
        <v>0.53656617345639812</v>
      </c>
      <c r="AA85" s="11">
        <f>'OddsRatio_working_3-way'!X85^(1/3)*COS(('OddsRatio_working_3-way'!Y85+2*PI())/3)</f>
        <v>-0.40659950451067794</v>
      </c>
      <c r="AB85" s="11">
        <f>'OddsRatio_working_3-way'!X85^(1/3)*COS(('OddsRatio_working_3-way'!Y85+4*PI())/3)</f>
        <v>-0.1299666689457204</v>
      </c>
      <c r="AC85" s="11">
        <f>'OddsRatio_working_3-way'!X85^(1/3)*SIN('OddsRatio_working_3-way'!Y85/3)</f>
        <v>0.15971404208011789</v>
      </c>
      <c r="AD85" s="11">
        <f>'OddsRatio_working_3-way'!X85^(1/3)*SIN(('OddsRatio_working_3-way'!Y85+2*PI())/3)</f>
        <v>0.38482291598458951</v>
      </c>
      <c r="AE85" s="11">
        <f>'OddsRatio_working_3-way'!X85^(1/3)*SIN(('OddsRatio_working_3-way'!Y85+4*PI())/3)</f>
        <v>-0.54453695806470725</v>
      </c>
      <c r="AF85" s="11">
        <f>-'OddsRatio_working_3-way'!U85/(3*'OddsRatio_working_3-way'!X85^(1/3))*COS(('OddsRatio_working_3-way'!Y85)/3)</f>
        <v>0.53656617345639823</v>
      </c>
      <c r="AG85" s="11">
        <f>-'OddsRatio_working_3-way'!U85/(3*'OddsRatio_working_3-way'!X85^(1/3))*COS(('OddsRatio_working_3-way'!Y85+2*PI())/3)</f>
        <v>-0.406599504510678</v>
      </c>
      <c r="AH85" s="11">
        <f>-'OddsRatio_working_3-way'!U85/(3*'OddsRatio_working_3-way'!X85^(1/3))*COS(('OddsRatio_working_3-way'!Y85+4*PI())/3)</f>
        <v>-0.12996666894572043</v>
      </c>
      <c r="AI85" s="11">
        <f>'OddsRatio_working_3-way'!U85/(3*'OddsRatio_working_3-way'!X85^(1/3))*SIN(('OddsRatio_working_3-way'!Y85)/3)</f>
        <v>-0.15971404208011791</v>
      </c>
      <c r="AJ85" s="11">
        <f>'OddsRatio_working_3-way'!U85/(3*'OddsRatio_working_3-way'!X85^(1/3))*SIN(('OddsRatio_working_3-way'!Y85+2*PI())/3)</f>
        <v>-0.38482291598458956</v>
      </c>
      <c r="AK85" s="11">
        <f>'OddsRatio_working_3-way'!U85/(3*'OddsRatio_working_3-way'!X85^(1/3))*SIN(('OddsRatio_working_3-way'!Y85+4*PI())/3)</f>
        <v>0.54453695806470737</v>
      </c>
      <c r="AL85" s="11">
        <f>'OddsRatio_working_3-way'!Z85+'OddsRatio_working_3-way'!AF85</f>
        <v>1.0731323469127965</v>
      </c>
      <c r="AM85" s="11">
        <f>'OddsRatio_working_3-way'!AA85+'OddsRatio_working_3-way'!AG85</f>
        <v>-0.81319900902135589</v>
      </c>
      <c r="AN85" s="11">
        <f>'OddsRatio_working_3-way'!AB85+'OddsRatio_working_3-way'!AH85</f>
        <v>-0.2599333378914408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1.0731323469127965</v>
      </c>
      <c r="AS85" s="11">
        <f>IF(('OddsRatio_working_3-way'!X85=0),IF(Q85&gt;0,-Q85^(1/3),(-Q85)^(1/3)),'OddsRatio_working_3-way'!AM85-'OddsRatio_working_3-way'!R85/3)</f>
        <v>-0.81319900902135589</v>
      </c>
      <c r="AT85" s="11">
        <f>IF(('OddsRatio_working_3-way'!X85=0),IF(Q85&gt;0,-Q85^(1/3),(-Q85)^(1/3)),'OddsRatio_working_3-way'!AN85-'OddsRatio_working_3-way'!R85/3)</f>
        <v>-0.2599333378914408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2.02</v>
      </c>
      <c r="B86" s="4">
        <f>IF('True_Odds_Calculator_3-way'!B85="","",'True_Odds_Calculator_3-way'!B85)</f>
        <v>3.97</v>
      </c>
      <c r="C86" s="4">
        <f>IF('True_Odds_Calculator_3-way'!C85="","",'True_Odds_Calculator_3-way'!C85)</f>
        <v>3.42</v>
      </c>
      <c r="D86" s="9">
        <f t="shared" si="26"/>
        <v>0.47968519634498386</v>
      </c>
      <c r="E86" s="9">
        <f t="shared" si="27"/>
        <v>0.24047752164527794</v>
      </c>
      <c r="F86" s="9">
        <f t="shared" si="28"/>
        <v>0.27983728200973818</v>
      </c>
      <c r="G86" s="9">
        <f t="shared" si="29"/>
        <v>1.0634319267924421</v>
      </c>
      <c r="H86" s="9">
        <f t="shared" si="30"/>
        <v>2.0847005653282906</v>
      </c>
      <c r="I86" s="9">
        <f t="shared" si="31"/>
        <v>4.1583928225735525</v>
      </c>
      <c r="J86" s="9">
        <f t="shared" si="32"/>
        <v>3.5735052628377106</v>
      </c>
      <c r="K86" s="11">
        <f t="shared" si="33"/>
        <v>0.49504950495049505</v>
      </c>
      <c r="L86" s="11">
        <f t="shared" si="34"/>
        <v>0.25188916876574308</v>
      </c>
      <c r="M86" s="11">
        <f t="shared" si="35"/>
        <v>0.29239766081871343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-0.26730310575801053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0.23371686233982009</v>
      </c>
      <c r="Q86" s="11">
        <f>2*'OddsRatio_working_3-way'!K86*'OddsRatio_working_3-way'!L86*'OddsRatio_working_3-way'!M86</f>
        <v>7.2922577953141984E-2</v>
      </c>
      <c r="R86" s="11">
        <f t="shared" si="36"/>
        <v>0</v>
      </c>
      <c r="S86" s="11">
        <f t="shared" si="37"/>
        <v>-0.87435146582772572</v>
      </c>
      <c r="T86" s="11">
        <f t="shared" si="38"/>
        <v>-0.27280856968103762</v>
      </c>
      <c r="U86" s="11">
        <f>'OddsRatio_working_3-way'!S86-'OddsRatio_working_3-way'!R86^2/3</f>
        <v>-0.87435146582772572</v>
      </c>
      <c r="V86" s="11">
        <f>'OddsRatio_working_3-way'!S86*'OddsRatio_working_3-way'!R86/3-2*'OddsRatio_working_3-way'!R86^3/27-'OddsRatio_working_3-way'!T86</f>
        <v>0.27280856968103762</v>
      </c>
      <c r="W86" s="11">
        <f>'OddsRatio_working_3-way'!V86^2+4*'OddsRatio_working_3-way'!U86^3/27</f>
        <v>-2.4602651251740409E-2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0.15734291129818492</v>
      </c>
      <c r="Y86" s="11">
        <f>IF('OddsRatio_working_3-way'!W86&gt;=0,IF('OddsRatio_working_3-way'!V86+SQRT('OddsRatio_working_3-way'!W86)&gt;0,0,PI()),ACOS('OddsRatio_working_3-way'!V86/(2*'OddsRatio_working_3-way'!X86)))</f>
        <v>0.52179955654840771</v>
      </c>
      <c r="Z86" s="11">
        <f>'OddsRatio_working_3-way'!X86^(1/3)*COS('OddsRatio_working_3-way'!Y86/3)</f>
        <v>0.53171596339622107</v>
      </c>
      <c r="AA86" s="11">
        <f>'OddsRatio_working_3-way'!X86^(1/3)*COS(('OddsRatio_working_3-way'!Y86+2*PI())/3)</f>
        <v>-0.34676822307182553</v>
      </c>
      <c r="AB86" s="11">
        <f>'OddsRatio_working_3-way'!X86^(1/3)*COS(('OddsRatio_working_3-way'!Y86+4*PI())/3)</f>
        <v>-0.18494774032439579</v>
      </c>
      <c r="AC86" s="11">
        <f>'OddsRatio_working_3-way'!X86^(1/3)*SIN('OddsRatio_working_3-way'!Y86/3)</f>
        <v>9.3427099274623948E-2</v>
      </c>
      <c r="AD86" s="11">
        <f>'OddsRatio_working_3-way'!X86^(1/3)*SIN(('OddsRatio_working_3-way'!Y86+2*PI())/3)</f>
        <v>0.41376598226153216</v>
      </c>
      <c r="AE86" s="11">
        <f>'OddsRatio_working_3-way'!X86^(1/3)*SIN(('OddsRatio_working_3-way'!Y86+4*PI())/3)</f>
        <v>-0.50719308153615594</v>
      </c>
      <c r="AF86" s="11">
        <f>-'OddsRatio_working_3-way'!U86/(3*'OddsRatio_working_3-way'!X86^(1/3))*COS(('OddsRatio_working_3-way'!Y86)/3)</f>
        <v>0.53171596339622107</v>
      </c>
      <c r="AG86" s="11">
        <f>-'OddsRatio_working_3-way'!U86/(3*'OddsRatio_working_3-way'!X86^(1/3))*COS(('OddsRatio_working_3-way'!Y86+2*PI())/3)</f>
        <v>-0.34676822307182553</v>
      </c>
      <c r="AH86" s="11">
        <f>-'OddsRatio_working_3-way'!U86/(3*'OddsRatio_working_3-way'!X86^(1/3))*COS(('OddsRatio_working_3-way'!Y86+4*PI())/3)</f>
        <v>-0.18494774032439579</v>
      </c>
      <c r="AI86" s="11">
        <f>'OddsRatio_working_3-way'!U86/(3*'OddsRatio_working_3-way'!X86^(1/3))*SIN(('OddsRatio_working_3-way'!Y86)/3)</f>
        <v>-9.3427099274623948E-2</v>
      </c>
      <c r="AJ86" s="11">
        <f>'OddsRatio_working_3-way'!U86/(3*'OddsRatio_working_3-way'!X86^(1/3))*SIN(('OddsRatio_working_3-way'!Y86+2*PI())/3)</f>
        <v>-0.41376598226153216</v>
      </c>
      <c r="AK86" s="11">
        <f>'OddsRatio_working_3-way'!U86/(3*'OddsRatio_working_3-way'!X86^(1/3))*SIN(('OddsRatio_working_3-way'!Y86+4*PI())/3)</f>
        <v>0.50719308153615594</v>
      </c>
      <c r="AL86" s="11">
        <f>'OddsRatio_working_3-way'!Z86+'OddsRatio_working_3-way'!AF86</f>
        <v>1.0634319267924421</v>
      </c>
      <c r="AM86" s="11">
        <f>'OddsRatio_working_3-way'!AA86+'OddsRatio_working_3-way'!AG86</f>
        <v>-0.69353644614365106</v>
      </c>
      <c r="AN86" s="11">
        <f>'OddsRatio_working_3-way'!AB86+'OddsRatio_working_3-way'!AH86</f>
        <v>-0.36989548064879157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1.0634319267924421</v>
      </c>
      <c r="AS86" s="11">
        <f>IF(('OddsRatio_working_3-way'!X86=0),IF(Q86&gt;0,-Q86^(1/3),(-Q86)^(1/3)),'OddsRatio_working_3-way'!AM86-'OddsRatio_working_3-way'!R86/3)</f>
        <v>-0.69353644614365106</v>
      </c>
      <c r="AT86" s="11">
        <f>IF(('OddsRatio_working_3-way'!X86=0),IF(Q86&gt;0,-Q86^(1/3),(-Q86)^(1/3)),'OddsRatio_working_3-way'!AN86-'OddsRatio_working_3-way'!R86/3)</f>
        <v>-0.36989548064879157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1.47</v>
      </c>
      <c r="B87" s="4">
        <f>IF('True_Odds_Calculator_3-way'!B86="","",'True_Odds_Calculator_3-way'!B86)</f>
        <v>4.5999999999999996</v>
      </c>
      <c r="C87" s="4">
        <f>IF('True_Odds_Calculator_3-way'!C86="","",'True_Odds_Calculator_3-way'!C86)</f>
        <v>6.55</v>
      </c>
      <c r="D87" s="9">
        <f t="shared" si="26"/>
        <v>0.65850573548968405</v>
      </c>
      <c r="E87" s="9">
        <f t="shared" si="27"/>
        <v>0.20111918369243645</v>
      </c>
      <c r="F87" s="9">
        <f t="shared" si="28"/>
        <v>0.14037508081787964</v>
      </c>
      <c r="G87" s="9">
        <f t="shared" si="29"/>
        <v>1.1033822522001298</v>
      </c>
      <c r="H87" s="9">
        <f t="shared" si="30"/>
        <v>1.518589658534061</v>
      </c>
      <c r="I87" s="9">
        <f t="shared" si="31"/>
        <v>4.9721761079204665</v>
      </c>
      <c r="J87" s="9">
        <f t="shared" si="32"/>
        <v>7.1237714997107204</v>
      </c>
      <c r="K87" s="11">
        <f t="shared" si="33"/>
        <v>0.68027210884353739</v>
      </c>
      <c r="L87" s="11">
        <f t="shared" si="34"/>
        <v>0.21739130434782611</v>
      </c>
      <c r="M87" s="11">
        <f t="shared" si="35"/>
        <v>0.15267175572519084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-0.21202002208118575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0.21719939220294826</v>
      </c>
      <c r="Q87" s="11">
        <f>2*'OddsRatio_working_3-way'!K87*'OddsRatio_working_3-way'!L87*'OddsRatio_working_3-way'!M87</f>
        <v>4.5155798794791736E-2</v>
      </c>
      <c r="R87" s="11">
        <f t="shared" si="36"/>
        <v>0</v>
      </c>
      <c r="S87" s="11">
        <f t="shared" si="37"/>
        <v>-1.0244286840031516</v>
      </c>
      <c r="T87" s="11">
        <f t="shared" si="38"/>
        <v>-0.2129789363831916</v>
      </c>
      <c r="U87" s="11">
        <f>'OddsRatio_working_3-way'!S87-'OddsRatio_working_3-way'!R87^2/3</f>
        <v>-1.0244286840031516</v>
      </c>
      <c r="V87" s="11">
        <f>'OddsRatio_working_3-way'!S87*'OddsRatio_working_3-way'!R87/3-2*'OddsRatio_working_3-way'!R87^3/27-'OddsRatio_working_3-way'!T87</f>
        <v>0.2129789363831916</v>
      </c>
      <c r="W87" s="11">
        <f>'OddsRatio_working_3-way'!V87^2+4*'OddsRatio_working_3-way'!U87^3/27</f>
        <v>-0.11391270034478915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0.19954493709920626</v>
      </c>
      <c r="Y87" s="11">
        <f>IF('OddsRatio_working_3-way'!W87&gt;=0,IF('OddsRatio_working_3-way'!V87+SQRT('OddsRatio_working_3-way'!W87)&gt;0,0,PI()),ACOS('OddsRatio_working_3-way'!V87/(2*'OddsRatio_working_3-way'!X87)))</f>
        <v>1.0078719823032101</v>
      </c>
      <c r="Z87" s="11">
        <f>'OddsRatio_working_3-way'!X87^(1/3)*COS('OddsRatio_working_3-way'!Y87/3)</f>
        <v>0.55169112610006488</v>
      </c>
      <c r="AA87" s="11">
        <f>'OddsRatio_working_3-way'!X87^(1/3)*COS(('OddsRatio_working_3-way'!Y87+2*PI())/3)</f>
        <v>-0.44268334965012979</v>
      </c>
      <c r="AB87" s="11">
        <f>'OddsRatio_working_3-way'!X87^(1/3)*COS(('OddsRatio_working_3-way'!Y87+4*PI())/3)</f>
        <v>-0.10900777644993523</v>
      </c>
      <c r="AC87" s="11">
        <f>'OddsRatio_working_3-way'!X87^(1/3)*SIN('OddsRatio_working_3-way'!Y87/3)</f>
        <v>0.19264768200913504</v>
      </c>
      <c r="AD87" s="11">
        <f>'OddsRatio_working_3-way'!X87^(1/3)*SIN(('OddsRatio_working_3-way'!Y87+2*PI())/3)</f>
        <v>0.38145468924053283</v>
      </c>
      <c r="AE87" s="11">
        <f>'OddsRatio_working_3-way'!X87^(1/3)*SIN(('OddsRatio_working_3-way'!Y87+4*PI())/3)</f>
        <v>-0.5741023712496679</v>
      </c>
      <c r="AF87" s="11">
        <f>-'OddsRatio_working_3-way'!U87/(3*'OddsRatio_working_3-way'!X87^(1/3))*COS(('OddsRatio_working_3-way'!Y87)/3)</f>
        <v>0.55169112610006488</v>
      </c>
      <c r="AG87" s="11">
        <f>-'OddsRatio_working_3-way'!U87/(3*'OddsRatio_working_3-way'!X87^(1/3))*COS(('OddsRatio_working_3-way'!Y87+2*PI())/3)</f>
        <v>-0.44268334965012979</v>
      </c>
      <c r="AH87" s="11">
        <f>-'OddsRatio_working_3-way'!U87/(3*'OddsRatio_working_3-way'!X87^(1/3))*COS(('OddsRatio_working_3-way'!Y87+4*PI())/3)</f>
        <v>-0.10900777644993523</v>
      </c>
      <c r="AI87" s="11">
        <f>'OddsRatio_working_3-way'!U87/(3*'OddsRatio_working_3-way'!X87^(1/3))*SIN(('OddsRatio_working_3-way'!Y87)/3)</f>
        <v>-0.19264768200913504</v>
      </c>
      <c r="AJ87" s="11">
        <f>'OddsRatio_working_3-way'!U87/(3*'OddsRatio_working_3-way'!X87^(1/3))*SIN(('OddsRatio_working_3-way'!Y87+2*PI())/3)</f>
        <v>-0.38145468924053283</v>
      </c>
      <c r="AK87" s="11">
        <f>'OddsRatio_working_3-way'!U87/(3*'OddsRatio_working_3-way'!X87^(1/3))*SIN(('OddsRatio_working_3-way'!Y87+4*PI())/3)</f>
        <v>0.5741023712496679</v>
      </c>
      <c r="AL87" s="11">
        <f>'OddsRatio_working_3-way'!Z87+'OddsRatio_working_3-way'!AF87</f>
        <v>1.1033822522001298</v>
      </c>
      <c r="AM87" s="11">
        <f>'OddsRatio_working_3-way'!AA87+'OddsRatio_working_3-way'!AG87</f>
        <v>-0.88536669930025957</v>
      </c>
      <c r="AN87" s="11">
        <f>'OddsRatio_working_3-way'!AB87+'OddsRatio_working_3-way'!AH87</f>
        <v>-0.21801555289987046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1.1033822522001298</v>
      </c>
      <c r="AS87" s="11">
        <f>IF(('OddsRatio_working_3-way'!X87=0),IF(Q87&gt;0,-Q87^(1/3),(-Q87)^(1/3)),'OddsRatio_working_3-way'!AM87-'OddsRatio_working_3-way'!R87/3)</f>
        <v>-0.88536669930025957</v>
      </c>
      <c r="AT87" s="11">
        <f>IF(('OddsRatio_working_3-way'!X87=0),IF(Q87&gt;0,-Q87^(1/3),(-Q87)^(1/3)),'OddsRatio_working_3-way'!AN87-'OddsRatio_working_3-way'!R87/3)</f>
        <v>-0.21801555289987046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2.27</v>
      </c>
      <c r="B88" s="4">
        <f>IF('True_Odds_Calculator_3-way'!B87="","",'True_Odds_Calculator_3-way'!B87)</f>
        <v>3.67</v>
      </c>
      <c r="C88" s="4">
        <f>IF('True_Odds_Calculator_3-way'!C87="","",'True_Odds_Calculator_3-way'!C87)</f>
        <v>3.18</v>
      </c>
      <c r="D88" s="9">
        <f t="shared" si="26"/>
        <v>0.43023431034467657</v>
      </c>
      <c r="E88" s="9">
        <f t="shared" si="27"/>
        <v>0.26425737895082335</v>
      </c>
      <c r="F88" s="9">
        <f t="shared" si="28"/>
        <v>0.30550831070450019</v>
      </c>
      <c r="G88" s="9">
        <f t="shared" si="29"/>
        <v>1.042767604805825</v>
      </c>
      <c r="H88" s="9">
        <f t="shared" si="30"/>
        <v>2.3243148581033974</v>
      </c>
      <c r="I88" s="9">
        <f t="shared" si="31"/>
        <v>3.7841895048315521</v>
      </c>
      <c r="J88" s="9">
        <f t="shared" si="32"/>
        <v>3.2732333784766983</v>
      </c>
      <c r="K88" s="11">
        <f t="shared" si="33"/>
        <v>0.44052863436123346</v>
      </c>
      <c r="L88" s="11">
        <f t="shared" si="34"/>
        <v>0.27247956403269757</v>
      </c>
      <c r="M88" s="11">
        <f t="shared" si="35"/>
        <v>0.31446540880503143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-0.27903098648201496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0.23101085139502245</v>
      </c>
      <c r="Q88" s="11">
        <f>2*'OddsRatio_working_3-way'!K88*'OddsRatio_working_3-way'!L88*'OddsRatio_working_3-way'!M88</f>
        <v>7.549374228595504E-2</v>
      </c>
      <c r="R88" s="11">
        <f t="shared" si="36"/>
        <v>0</v>
      </c>
      <c r="S88" s="11">
        <f t="shared" si="37"/>
        <v>-0.82790393392352624</v>
      </c>
      <c r="T88" s="11">
        <f t="shared" si="38"/>
        <v>-0.2705568411514791</v>
      </c>
      <c r="U88" s="11">
        <f>'OddsRatio_working_3-way'!S88-'OddsRatio_working_3-way'!R88^2/3</f>
        <v>-0.82790393392352624</v>
      </c>
      <c r="V88" s="11">
        <f>'OddsRatio_working_3-way'!S88*'OddsRatio_working_3-way'!R88/3-2*'OddsRatio_working_3-way'!R88^3/27-'OddsRatio_working_3-way'!T88</f>
        <v>0.2705568411514791</v>
      </c>
      <c r="W88" s="11">
        <f>'OddsRatio_working_3-way'!V88^2+4*'OddsRatio_working_3-way'!U88^3/27</f>
        <v>-1.0868031384394405E-2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0.1449733041617155</v>
      </c>
      <c r="Y88" s="11">
        <f>IF('OddsRatio_working_3-way'!W88&gt;=0,IF('OddsRatio_working_3-way'!V88+SQRT('OddsRatio_working_3-way'!W88)&gt;0,0,PI()),ACOS('OddsRatio_working_3-way'!V88/(2*'OddsRatio_working_3-way'!X88)))</f>
        <v>0.36778392694183459</v>
      </c>
      <c r="Z88" s="11">
        <f>'OddsRatio_working_3-way'!X88^(1/3)*COS('OddsRatio_working_3-way'!Y88/3)</f>
        <v>0.52138380240291249</v>
      </c>
      <c r="AA88" s="11">
        <f>'OddsRatio_working_3-way'!X88^(1/3)*COS(('OddsRatio_working_3-way'!Y88+2*PI())/3)</f>
        <v>-0.3163262559185917</v>
      </c>
      <c r="AB88" s="11">
        <f>'OddsRatio_working_3-way'!X88^(1/3)*COS(('OddsRatio_working_3-way'!Y88+4*PI())/3)</f>
        <v>-0.20505754648432073</v>
      </c>
      <c r="AC88" s="11">
        <f>'OddsRatio_working_3-way'!X88^(1/3)*SIN('OddsRatio_working_3-way'!Y88/3)</f>
        <v>6.4241019344258576E-2</v>
      </c>
      <c r="AD88" s="11">
        <f>'OddsRatio_working_3-way'!X88^(1/3)*SIN(('OddsRatio_working_3-way'!Y88+2*PI())/3)</f>
        <v>0.41941110833051898</v>
      </c>
      <c r="AE88" s="11">
        <f>'OddsRatio_working_3-way'!X88^(1/3)*SIN(('OddsRatio_working_3-way'!Y88+4*PI())/3)</f>
        <v>-0.48365212767477755</v>
      </c>
      <c r="AF88" s="11">
        <f>-'OddsRatio_working_3-way'!U88/(3*'OddsRatio_working_3-way'!X88^(1/3))*COS(('OddsRatio_working_3-way'!Y88)/3)</f>
        <v>0.5213838024029126</v>
      </c>
      <c r="AG88" s="11">
        <f>-'OddsRatio_working_3-way'!U88/(3*'OddsRatio_working_3-way'!X88^(1/3))*COS(('OddsRatio_working_3-way'!Y88+2*PI())/3)</f>
        <v>-0.31632625591859176</v>
      </c>
      <c r="AH88" s="11">
        <f>-'OddsRatio_working_3-way'!U88/(3*'OddsRatio_working_3-way'!X88^(1/3))*COS(('OddsRatio_working_3-way'!Y88+4*PI())/3)</f>
        <v>-0.20505754648432079</v>
      </c>
      <c r="AI88" s="11">
        <f>'OddsRatio_working_3-way'!U88/(3*'OddsRatio_working_3-way'!X88^(1/3))*SIN(('OddsRatio_working_3-way'!Y88)/3)</f>
        <v>-6.424101934425859E-2</v>
      </c>
      <c r="AJ88" s="11">
        <f>'OddsRatio_working_3-way'!U88/(3*'OddsRatio_working_3-way'!X88^(1/3))*SIN(('OddsRatio_working_3-way'!Y88+2*PI())/3)</f>
        <v>-0.41941110833051909</v>
      </c>
      <c r="AK88" s="11">
        <f>'OddsRatio_working_3-way'!U88/(3*'OddsRatio_working_3-way'!X88^(1/3))*SIN(('OddsRatio_working_3-way'!Y88+4*PI())/3)</f>
        <v>0.48365212767477767</v>
      </c>
      <c r="AL88" s="11">
        <f>'OddsRatio_working_3-way'!Z88+'OddsRatio_working_3-way'!AF88</f>
        <v>1.042767604805825</v>
      </c>
      <c r="AM88" s="11">
        <f>'OddsRatio_working_3-way'!AA88+'OddsRatio_working_3-way'!AG88</f>
        <v>-0.63265251183718352</v>
      </c>
      <c r="AN88" s="11">
        <f>'OddsRatio_working_3-way'!AB88+'OddsRatio_working_3-way'!AH88</f>
        <v>-0.41011509296864151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1.042767604805825</v>
      </c>
      <c r="AS88" s="11">
        <f>IF(('OddsRatio_working_3-way'!X88=0),IF(Q88&gt;0,-Q88^(1/3),(-Q88)^(1/3)),'OddsRatio_working_3-way'!AM88-'OddsRatio_working_3-way'!R88/3)</f>
        <v>-0.63265251183718352</v>
      </c>
      <c r="AT88" s="11">
        <f>IF(('OddsRatio_working_3-way'!X88=0),IF(Q88&gt;0,-Q88^(1/3),(-Q88)^(1/3)),'OddsRatio_working_3-way'!AN88-'OddsRatio_working_3-way'!R88/3)</f>
        <v>-0.41011509296864151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2.4500000000000002</v>
      </c>
      <c r="B89" s="4">
        <f>IF('True_Odds_Calculator_3-way'!B88="","",'True_Odds_Calculator_3-way'!B88)</f>
        <v>3.5</v>
      </c>
      <c r="C89" s="4">
        <f>IF('True_Odds_Calculator_3-way'!C88="","",'True_Odds_Calculator_3-way'!C88)</f>
        <v>3</v>
      </c>
      <c r="D89" s="9">
        <f t="shared" si="26"/>
        <v>0.39829618147115392</v>
      </c>
      <c r="E89" s="9">
        <f t="shared" si="27"/>
        <v>0.27741978678439039</v>
      </c>
      <c r="F89" s="9">
        <f t="shared" si="28"/>
        <v>0.32428403174445564</v>
      </c>
      <c r="G89" s="9">
        <f t="shared" si="29"/>
        <v>1.0418582201235649</v>
      </c>
      <c r="H89" s="9">
        <f t="shared" si="30"/>
        <v>2.5106944191791696</v>
      </c>
      <c r="I89" s="9">
        <f t="shared" si="31"/>
        <v>3.6046455503089123</v>
      </c>
      <c r="J89" s="9">
        <f t="shared" si="32"/>
        <v>3.0837164402471298</v>
      </c>
      <c r="K89" s="11">
        <f t="shared" si="33"/>
        <v>0.4081632653061224</v>
      </c>
      <c r="L89" s="11">
        <f t="shared" si="34"/>
        <v>0.2857142857142857</v>
      </c>
      <c r="M89" s="11">
        <f t="shared" si="35"/>
        <v>0.33333333333333331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-0.28182701652089415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0.23129251700680273</v>
      </c>
      <c r="Q89" s="11">
        <f>2*'OddsRatio_working_3-way'!K89*'OddsRatio_working_3-way'!L89*'OddsRatio_working_3-way'!M89</f>
        <v>7.7745383867832835E-2</v>
      </c>
      <c r="R89" s="11">
        <f t="shared" si="36"/>
        <v>0</v>
      </c>
      <c r="S89" s="11">
        <f t="shared" si="37"/>
        <v>-0.82068965517241355</v>
      </c>
      <c r="T89" s="11">
        <f t="shared" si="38"/>
        <v>-0.27586206896551713</v>
      </c>
      <c r="U89" s="11">
        <f>'OddsRatio_working_3-way'!S89-'OddsRatio_working_3-way'!R89^2/3</f>
        <v>-0.82068965517241355</v>
      </c>
      <c r="V89" s="11">
        <f>'OddsRatio_working_3-way'!S89*'OddsRatio_working_3-way'!R89/3-2*'OddsRatio_working_3-way'!R89^3/27-'OddsRatio_working_3-way'!T89</f>
        <v>0.27586206896551713</v>
      </c>
      <c r="W89" s="11">
        <f>'OddsRatio_working_3-way'!V89^2+4*'OddsRatio_working_3-way'!U89^3/27</f>
        <v>-5.790540058283708E-3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0.14308251216712287</v>
      </c>
      <c r="Y89" s="11">
        <f>IF('OddsRatio_working_3-way'!W89&gt;=0,IF('OddsRatio_working_3-way'!V89+SQRT('OddsRatio_working_3-way'!W89)&gt;0,0,PI()),ACOS('OddsRatio_working_3-way'!V89/(2*'OddsRatio_working_3-way'!X89)))</f>
        <v>0.26915306501513747</v>
      </c>
      <c r="Z89" s="11">
        <f>'OddsRatio_working_3-way'!X89^(1/3)*COS('OddsRatio_working_3-way'!Y89/3)</f>
        <v>0.52092911006178244</v>
      </c>
      <c r="AA89" s="11">
        <f>'OddsRatio_working_3-way'!X89^(1/3)*COS(('OddsRatio_working_3-way'!Y89+2*PI())/3)</f>
        <v>-0.3010485483137475</v>
      </c>
      <c r="AB89" s="11">
        <f>'OddsRatio_working_3-way'!X89^(1/3)*COS(('OddsRatio_working_3-way'!Y89+4*PI())/3)</f>
        <v>-0.21988056174803502</v>
      </c>
      <c r="AC89" s="11">
        <f>'OddsRatio_working_3-way'!X89^(1/3)*SIN('OddsRatio_working_3-way'!Y89/3)</f>
        <v>4.6862358893294064E-2</v>
      </c>
      <c r="AD89" s="11">
        <f>'OddsRatio_working_3-way'!X89^(1/3)*SIN(('OddsRatio_working_3-way'!Y89+2*PI())/3)</f>
        <v>0.42770666343767638</v>
      </c>
      <c r="AE89" s="11">
        <f>'OddsRatio_working_3-way'!X89^(1/3)*SIN(('OddsRatio_working_3-way'!Y89+4*PI())/3)</f>
        <v>-0.47456902233097042</v>
      </c>
      <c r="AF89" s="11">
        <f>-'OddsRatio_working_3-way'!U89/(3*'OddsRatio_working_3-way'!X89^(1/3))*COS(('OddsRatio_working_3-way'!Y89)/3)</f>
        <v>0.52092911006178244</v>
      </c>
      <c r="AG89" s="11">
        <f>-'OddsRatio_working_3-way'!U89/(3*'OddsRatio_working_3-way'!X89^(1/3))*COS(('OddsRatio_working_3-way'!Y89+2*PI())/3)</f>
        <v>-0.3010485483137475</v>
      </c>
      <c r="AH89" s="11">
        <f>-'OddsRatio_working_3-way'!U89/(3*'OddsRatio_working_3-way'!X89^(1/3))*COS(('OddsRatio_working_3-way'!Y89+4*PI())/3)</f>
        <v>-0.21988056174803502</v>
      </c>
      <c r="AI89" s="11">
        <f>'OddsRatio_working_3-way'!U89/(3*'OddsRatio_working_3-way'!X89^(1/3))*SIN(('OddsRatio_working_3-way'!Y89)/3)</f>
        <v>-4.6862358893294064E-2</v>
      </c>
      <c r="AJ89" s="11">
        <f>'OddsRatio_working_3-way'!U89/(3*'OddsRatio_working_3-way'!X89^(1/3))*SIN(('OddsRatio_working_3-way'!Y89+2*PI())/3)</f>
        <v>-0.42770666343767638</v>
      </c>
      <c r="AK89" s="11">
        <f>'OddsRatio_working_3-way'!U89/(3*'OddsRatio_working_3-way'!X89^(1/3))*SIN(('OddsRatio_working_3-way'!Y89+4*PI())/3)</f>
        <v>0.47456902233097042</v>
      </c>
      <c r="AL89" s="11">
        <f>'OddsRatio_working_3-way'!Z89+'OddsRatio_working_3-way'!AF89</f>
        <v>1.0418582201235649</v>
      </c>
      <c r="AM89" s="11">
        <f>'OddsRatio_working_3-way'!AA89+'OddsRatio_working_3-way'!AG89</f>
        <v>-0.602097096627495</v>
      </c>
      <c r="AN89" s="11">
        <f>'OddsRatio_working_3-way'!AB89+'OddsRatio_working_3-way'!AH89</f>
        <v>-0.43976112349607005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1.0418582201235649</v>
      </c>
      <c r="AS89" s="11">
        <f>IF(('OddsRatio_working_3-way'!X89=0),IF(Q89&gt;0,-Q89^(1/3),(-Q89)^(1/3)),'OddsRatio_working_3-way'!AM89-'OddsRatio_working_3-way'!R89/3)</f>
        <v>-0.602097096627495</v>
      </c>
      <c r="AT89" s="11">
        <f>IF(('OddsRatio_working_3-way'!X89=0),IF(Q89&gt;0,-Q89^(1/3),(-Q89)^(1/3)),'OddsRatio_working_3-way'!AN89-'OddsRatio_working_3-way'!R89/3)</f>
        <v>-0.43976112349607005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1.86</v>
      </c>
      <c r="B90" s="4">
        <f>IF('True_Odds_Calculator_3-way'!B89="","",'True_Odds_Calculator_3-way'!B89)</f>
        <v>3.93</v>
      </c>
      <c r="C90" s="4">
        <f>IF('True_Odds_Calculator_3-way'!C89="","",'True_Odds_Calculator_3-way'!C89)</f>
        <v>4.2</v>
      </c>
      <c r="D90" s="9">
        <f t="shared" si="26"/>
        <v>0.52542392229484436</v>
      </c>
      <c r="E90" s="9">
        <f t="shared" si="27"/>
        <v>0.24526233314404131</v>
      </c>
      <c r="F90" s="9">
        <f t="shared" si="28"/>
        <v>0.22931374456111434</v>
      </c>
      <c r="G90" s="9">
        <f t="shared" si="29"/>
        <v>1.0502617507101308</v>
      </c>
      <c r="H90" s="9">
        <f t="shared" si="30"/>
        <v>1.9032251056107126</v>
      </c>
      <c r="I90" s="9">
        <f t="shared" si="31"/>
        <v>4.0772669295806834</v>
      </c>
      <c r="J90" s="9">
        <f t="shared" si="32"/>
        <v>4.3608376022724196</v>
      </c>
      <c r="K90" s="11">
        <f t="shared" si="33"/>
        <v>0.5376344086021505</v>
      </c>
      <c r="L90" s="11">
        <f t="shared" si="34"/>
        <v>0.2544529262086514</v>
      </c>
      <c r="M90" s="11">
        <f t="shared" si="35"/>
        <v>0.23809523809523808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-0.2626402390007414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0.22767869357379328</v>
      </c>
      <c r="Q90" s="11">
        <f>2*'OddsRatio_working_3-way'!K90*'OddsRatio_working_3-way'!L90*'OddsRatio_working_3-way'!M90</f>
        <v>6.5144118332988055E-2</v>
      </c>
      <c r="R90" s="11">
        <f t="shared" si="36"/>
        <v>0</v>
      </c>
      <c r="S90" s="11">
        <f t="shared" si="37"/>
        <v>-0.86688427652988298</v>
      </c>
      <c r="T90" s="11">
        <f t="shared" si="38"/>
        <v>-0.2480355583776489</v>
      </c>
      <c r="U90" s="11">
        <f>'OddsRatio_working_3-way'!S90-'OddsRatio_working_3-way'!R90^2/3</f>
        <v>-0.86688427652988298</v>
      </c>
      <c r="V90" s="11">
        <f>'OddsRatio_working_3-way'!S90*'OddsRatio_working_3-way'!R90/3-2*'OddsRatio_working_3-way'!R90^3/27-'OddsRatio_working_3-way'!T90</f>
        <v>0.2480355583776489</v>
      </c>
      <c r="W90" s="11">
        <f>'OddsRatio_working_3-way'!V90^2+4*'OddsRatio_working_3-way'!U90^3/27</f>
        <v>-3.4989981580621506E-2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0.1553315967537944</v>
      </c>
      <c r="Y90" s="11">
        <f>IF('OddsRatio_working_3-way'!W90&gt;=0,IF('OddsRatio_working_3-way'!V90+SQRT('OddsRatio_working_3-way'!W90)&gt;0,0,PI()),ACOS('OddsRatio_working_3-way'!V90/(2*'OddsRatio_working_3-way'!X90)))</f>
        <v>0.64615201695178348</v>
      </c>
      <c r="Z90" s="11">
        <f>'OddsRatio_working_3-way'!X90^(1/3)*COS('OddsRatio_working_3-way'!Y90/3)</f>
        <v>0.52513087535506542</v>
      </c>
      <c r="AA90" s="11">
        <f>'OddsRatio_working_3-way'!X90^(1/3)*COS(('OddsRatio_working_3-way'!Y90+2*PI())/3)</f>
        <v>-0.36206037194098062</v>
      </c>
      <c r="AB90" s="11">
        <f>'OddsRatio_working_3-way'!X90^(1/3)*COS(('OddsRatio_working_3-way'!Y90+4*PI())/3)</f>
        <v>-0.16307050341408486</v>
      </c>
      <c r="AC90" s="11">
        <f>'OddsRatio_working_3-way'!X90^(1/3)*SIN('OddsRatio_working_3-way'!Y90/3)</f>
        <v>0.11488685416001149</v>
      </c>
      <c r="AD90" s="11">
        <f>'OddsRatio_working_3-way'!X90^(1/3)*SIN(('OddsRatio_working_3-way'!Y90+2*PI())/3)</f>
        <v>0.3973332512890404</v>
      </c>
      <c r="AE90" s="11">
        <f>'OddsRatio_working_3-way'!X90^(1/3)*SIN(('OddsRatio_working_3-way'!Y90+4*PI())/3)</f>
        <v>-0.51222010544905194</v>
      </c>
      <c r="AF90" s="11">
        <f>-'OddsRatio_working_3-way'!U90/(3*'OddsRatio_working_3-way'!X90^(1/3))*COS(('OddsRatio_working_3-way'!Y90)/3)</f>
        <v>0.52513087535506542</v>
      </c>
      <c r="AG90" s="11">
        <f>-'OddsRatio_working_3-way'!U90/(3*'OddsRatio_working_3-way'!X90^(1/3))*COS(('OddsRatio_working_3-way'!Y90+2*PI())/3)</f>
        <v>-0.36206037194098062</v>
      </c>
      <c r="AH90" s="11">
        <f>-'OddsRatio_working_3-way'!U90/(3*'OddsRatio_working_3-way'!X90^(1/3))*COS(('OddsRatio_working_3-way'!Y90+4*PI())/3)</f>
        <v>-0.16307050341408486</v>
      </c>
      <c r="AI90" s="11">
        <f>'OddsRatio_working_3-way'!U90/(3*'OddsRatio_working_3-way'!X90^(1/3))*SIN(('OddsRatio_working_3-way'!Y90)/3)</f>
        <v>-0.11488685416001149</v>
      </c>
      <c r="AJ90" s="11">
        <f>'OddsRatio_working_3-way'!U90/(3*'OddsRatio_working_3-way'!X90^(1/3))*SIN(('OddsRatio_working_3-way'!Y90+2*PI())/3)</f>
        <v>-0.3973332512890404</v>
      </c>
      <c r="AK90" s="11">
        <f>'OddsRatio_working_3-way'!U90/(3*'OddsRatio_working_3-way'!X90^(1/3))*SIN(('OddsRatio_working_3-way'!Y90+4*PI())/3)</f>
        <v>0.51222010544905194</v>
      </c>
      <c r="AL90" s="11">
        <f>'OddsRatio_working_3-way'!Z90+'OddsRatio_working_3-way'!AF90</f>
        <v>1.0502617507101308</v>
      </c>
      <c r="AM90" s="11">
        <f>'OddsRatio_working_3-way'!AA90+'OddsRatio_working_3-way'!AG90</f>
        <v>-0.72412074388196124</v>
      </c>
      <c r="AN90" s="11">
        <f>'OddsRatio_working_3-way'!AB90+'OddsRatio_working_3-way'!AH90</f>
        <v>-0.32614100682816971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1.0502617507101308</v>
      </c>
      <c r="AS90" s="11">
        <f>IF(('OddsRatio_working_3-way'!X90=0),IF(Q90&gt;0,-Q90^(1/3),(-Q90)^(1/3)),'OddsRatio_working_3-way'!AM90-'OddsRatio_working_3-way'!R90/3)</f>
        <v>-0.72412074388196124</v>
      </c>
      <c r="AT90" s="11">
        <f>IF(('OddsRatio_working_3-way'!X90=0),IF(Q90&gt;0,-Q90^(1/3),(-Q90)^(1/3)),'OddsRatio_working_3-way'!AN90-'OddsRatio_working_3-way'!R90/3)</f>
        <v>-0.32614100682816971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3.82</v>
      </c>
      <c r="C91" s="4">
        <f>IF('True_Odds_Calculator_3-way'!C90="","",'True_Odds_Calculator_3-way'!C90)</f>
        <v>4.4400000000000004</v>
      </c>
      <c r="D91" s="9">
        <f t="shared" si="26"/>
        <v>0.53284700973923538</v>
      </c>
      <c r="E91" s="9">
        <f t="shared" si="27"/>
        <v>0.25133800825961716</v>
      </c>
      <c r="F91" s="9">
        <f t="shared" si="28"/>
        <v>0.21581498200114757</v>
      </c>
      <c r="G91" s="9">
        <f t="shared" si="29"/>
        <v>1.0562786648656575</v>
      </c>
      <c r="H91" s="9">
        <f t="shared" si="30"/>
        <v>1.8767112918384958</v>
      </c>
      <c r="I91" s="9">
        <f t="shared" si="31"/>
        <v>3.9787058349211541</v>
      </c>
      <c r="J91" s="9">
        <f t="shared" si="32"/>
        <v>4.633598607137861</v>
      </c>
      <c r="K91" s="11">
        <f t="shared" si="33"/>
        <v>0.54644808743169393</v>
      </c>
      <c r="L91" s="11">
        <f t="shared" si="34"/>
        <v>0.26178010471204188</v>
      </c>
      <c r="M91" s="11">
        <f t="shared" si="35"/>
        <v>0.2252252252252252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-0.25941090004260559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0.22842772392167293</v>
      </c>
      <c r="Q91" s="11">
        <f>2*'OddsRatio_working_3-way'!K91*'OddsRatio_working_3-way'!L91*'OddsRatio_working_3-way'!M91</f>
        <v>6.4436593489893626E-2</v>
      </c>
      <c r="R91" s="11">
        <f t="shared" si="36"/>
        <v>0</v>
      </c>
      <c r="S91" s="11">
        <f t="shared" si="37"/>
        <v>-0.88056332206609678</v>
      </c>
      <c r="T91" s="11">
        <f t="shared" si="38"/>
        <v>-0.24839585953909638</v>
      </c>
      <c r="U91" s="11">
        <f>'OddsRatio_working_3-way'!S91-'OddsRatio_working_3-way'!R91^2/3</f>
        <v>-0.88056332206609678</v>
      </c>
      <c r="V91" s="11">
        <f>'OddsRatio_working_3-way'!S91*'OddsRatio_working_3-way'!R91/3-2*'OddsRatio_working_3-way'!R91^3/27-'OddsRatio_working_3-way'!T91</f>
        <v>0.24839585953909638</v>
      </c>
      <c r="W91" s="11">
        <f>'OddsRatio_working_3-way'!V91^2+4*'OddsRatio_working_3-way'!U91^3/27</f>
        <v>-3.9452318853987055E-2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0.15902265710438368</v>
      </c>
      <c r="Y91" s="11">
        <f>IF('OddsRatio_working_3-way'!W91&gt;=0,IF('OddsRatio_working_3-way'!V91+SQRT('OddsRatio_working_3-way'!W91)&gt;0,0,PI()),ACOS('OddsRatio_working_3-way'!V91/(2*'OddsRatio_working_3-way'!X91)))</f>
        <v>0.67451847628109507</v>
      </c>
      <c r="Z91" s="11">
        <f>'OddsRatio_working_3-way'!X91^(1/3)*COS('OddsRatio_working_3-way'!Y91/3)</f>
        <v>0.52813933243282885</v>
      </c>
      <c r="AA91" s="11">
        <f>'OddsRatio_working_3-way'!X91^(1/3)*COS(('OddsRatio_working_3-way'!Y91+2*PI())/3)</f>
        <v>-0.36867590250077126</v>
      </c>
      <c r="AB91" s="11">
        <f>'OddsRatio_working_3-way'!X91^(1/3)*COS(('OddsRatio_working_3-way'!Y91+4*PI())/3)</f>
        <v>-0.1594634299320577</v>
      </c>
      <c r="AC91" s="11">
        <f>'OddsRatio_working_3-way'!X91^(1/3)*SIN('OddsRatio_working_3-way'!Y91/3)</f>
        <v>0.12078887735537411</v>
      </c>
      <c r="AD91" s="11">
        <f>'OddsRatio_working_3-way'!X91^(1/3)*SIN(('OddsRatio_working_3-way'!Y91+2*PI())/3)</f>
        <v>0.39698763994689745</v>
      </c>
      <c r="AE91" s="11">
        <f>'OddsRatio_working_3-way'!X91^(1/3)*SIN(('OddsRatio_working_3-way'!Y91+4*PI())/3)</f>
        <v>-0.51777651730227148</v>
      </c>
      <c r="AF91" s="11">
        <f>-'OddsRatio_working_3-way'!U91/(3*'OddsRatio_working_3-way'!X91^(1/3))*COS(('OddsRatio_working_3-way'!Y91)/3)</f>
        <v>0.52813933243282862</v>
      </c>
      <c r="AG91" s="11">
        <f>-'OddsRatio_working_3-way'!U91/(3*'OddsRatio_working_3-way'!X91^(1/3))*COS(('OddsRatio_working_3-way'!Y91+2*PI())/3)</f>
        <v>-0.36867590250077109</v>
      </c>
      <c r="AH91" s="11">
        <f>-'OddsRatio_working_3-way'!U91/(3*'OddsRatio_working_3-way'!X91^(1/3))*COS(('OddsRatio_working_3-way'!Y91+4*PI())/3)</f>
        <v>-0.15946342993205764</v>
      </c>
      <c r="AI91" s="11">
        <f>'OddsRatio_working_3-way'!U91/(3*'OddsRatio_working_3-way'!X91^(1/3))*SIN(('OddsRatio_working_3-way'!Y91)/3)</f>
        <v>-0.12078887735537407</v>
      </c>
      <c r="AJ91" s="11">
        <f>'OddsRatio_working_3-way'!U91/(3*'OddsRatio_working_3-way'!X91^(1/3))*SIN(('OddsRatio_working_3-way'!Y91+2*PI())/3)</f>
        <v>-0.39698763994689729</v>
      </c>
      <c r="AK91" s="11">
        <f>'OddsRatio_working_3-way'!U91/(3*'OddsRatio_working_3-way'!X91^(1/3))*SIN(('OddsRatio_working_3-way'!Y91+4*PI())/3)</f>
        <v>0.51777651730227126</v>
      </c>
      <c r="AL91" s="11">
        <f>'OddsRatio_working_3-way'!Z91+'OddsRatio_working_3-way'!AF91</f>
        <v>1.0562786648656575</v>
      </c>
      <c r="AM91" s="11">
        <f>'OddsRatio_working_3-way'!AA91+'OddsRatio_working_3-way'!AG91</f>
        <v>-0.7373518050015424</v>
      </c>
      <c r="AN91" s="11">
        <f>'OddsRatio_working_3-way'!AB91+'OddsRatio_working_3-way'!AH91</f>
        <v>-0.31892685986411534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1.0562786648656575</v>
      </c>
      <c r="AS91" s="11">
        <f>IF(('OddsRatio_working_3-way'!X91=0),IF(Q91&gt;0,-Q91^(1/3),(-Q91)^(1/3)),'OddsRatio_working_3-way'!AM91-'OddsRatio_working_3-way'!R91/3)</f>
        <v>-0.7373518050015424</v>
      </c>
      <c r="AT91" s="11">
        <f>IF(('OddsRatio_working_3-way'!X91=0),IF(Q91&gt;0,-Q91^(1/3),(-Q91)^(1/3)),'OddsRatio_working_3-way'!AN91-'OddsRatio_working_3-way'!R91/3)</f>
        <v>-0.31892685986411534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2.15</v>
      </c>
      <c r="B92" s="4">
        <f>IF('True_Odds_Calculator_3-way'!B91="","",'True_Odds_Calculator_3-way'!B91)</f>
        <v>3.68</v>
      </c>
      <c r="C92" s="4">
        <f>IF('True_Odds_Calculator_3-way'!C91="","",'True_Odds_Calculator_3-way'!C91)</f>
        <v>3.37</v>
      </c>
      <c r="D92" s="9">
        <f t="shared" si="26"/>
        <v>0.45229128819930942</v>
      </c>
      <c r="E92" s="9">
        <f t="shared" si="27"/>
        <v>0.26163806094780911</v>
      </c>
      <c r="F92" s="9">
        <f t="shared" si="28"/>
        <v>0.28607065085288125</v>
      </c>
      <c r="G92" s="9">
        <f t="shared" si="29"/>
        <v>1.0530126435559453</v>
      </c>
      <c r="H92" s="9">
        <f t="shared" si="30"/>
        <v>2.210964540089337</v>
      </c>
      <c r="I92" s="9">
        <f t="shared" si="31"/>
        <v>3.8220738847299338</v>
      </c>
      <c r="J92" s="9">
        <f t="shared" si="32"/>
        <v>3.4956399652275905</v>
      </c>
      <c r="K92" s="11">
        <f t="shared" si="33"/>
        <v>0.46511627906976744</v>
      </c>
      <c r="L92" s="11">
        <f t="shared" si="34"/>
        <v>0.27173913043478259</v>
      </c>
      <c r="M92" s="11">
        <f t="shared" si="35"/>
        <v>0.29673590504451036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-0.27394589745359177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0.23252813590444443</v>
      </c>
      <c r="Q92" s="11">
        <f>2*'OddsRatio_working_3-way'!K92*'OddsRatio_working_3-way'!L92*'OddsRatio_working_3-way'!M92</f>
        <v>7.500907609820788E-2</v>
      </c>
      <c r="R92" s="11">
        <f t="shared" si="36"/>
        <v>0</v>
      </c>
      <c r="S92" s="11">
        <f t="shared" si="37"/>
        <v>-0.84881043324927408</v>
      </c>
      <c r="T92" s="11">
        <f t="shared" si="38"/>
        <v>-0.27380981717718517</v>
      </c>
      <c r="U92" s="11">
        <f>'OddsRatio_working_3-way'!S92-'OddsRatio_working_3-way'!R92^2/3</f>
        <v>-0.84881043324927408</v>
      </c>
      <c r="V92" s="11">
        <f>'OddsRatio_working_3-way'!S92*'OddsRatio_working_3-way'!R92/3-2*'OddsRatio_working_3-way'!R92^3/27-'OddsRatio_working_3-way'!T92</f>
        <v>0.27380981717718517</v>
      </c>
      <c r="W92" s="11">
        <f>'OddsRatio_working_3-way'!V92^2+4*'OddsRatio_working_3-way'!U92^3/27</f>
        <v>-1.5628216730073669E-2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0.15049919660306932</v>
      </c>
      <c r="Y92" s="11">
        <f>IF('OddsRatio_working_3-way'!W92&gt;=0,IF('OddsRatio_working_3-way'!V92+SQRT('OddsRatio_working_3-way'!W92)&gt;0,0,PI()),ACOS('OddsRatio_working_3-way'!V92/(2*'OddsRatio_working_3-way'!X92)))</f>
        <v>0.42830263297354709</v>
      </c>
      <c r="Z92" s="11">
        <f>'OddsRatio_working_3-way'!X92^(1/3)*COS('OddsRatio_working_3-way'!Y92/3)</f>
        <v>0.52650632177797274</v>
      </c>
      <c r="AA92" s="11">
        <f>'OddsRatio_working_3-way'!X92^(1/3)*COS(('OddsRatio_working_3-way'!Y92+2*PI())/3)</f>
        <v>-0.32879649127576926</v>
      </c>
      <c r="AB92" s="11">
        <f>'OddsRatio_working_3-way'!X92^(1/3)*COS(('OddsRatio_working_3-way'!Y92+4*PI())/3)</f>
        <v>-0.19770983050220337</v>
      </c>
      <c r="AC92" s="11">
        <f>'OddsRatio_working_3-way'!X92^(1/3)*SIN('OddsRatio_working_3-way'!Y92/3)</f>
        <v>7.568291888478744E-2</v>
      </c>
      <c r="AD92" s="11">
        <f>'OddsRatio_working_3-way'!X92^(1/3)*SIN(('OddsRatio_working_3-way'!Y92+2*PI())/3)</f>
        <v>0.41812639047043476</v>
      </c>
      <c r="AE92" s="11">
        <f>'OddsRatio_working_3-way'!X92^(1/3)*SIN(('OddsRatio_working_3-way'!Y92+4*PI())/3)</f>
        <v>-0.4938093093552221</v>
      </c>
      <c r="AF92" s="11">
        <f>-'OddsRatio_working_3-way'!U92/(3*'OddsRatio_working_3-way'!X92^(1/3))*COS(('OddsRatio_working_3-way'!Y92)/3)</f>
        <v>0.52650632177797252</v>
      </c>
      <c r="AG92" s="11">
        <f>-'OddsRatio_working_3-way'!U92/(3*'OddsRatio_working_3-way'!X92^(1/3))*COS(('OddsRatio_working_3-way'!Y92+2*PI())/3)</f>
        <v>-0.32879649127576915</v>
      </c>
      <c r="AH92" s="11">
        <f>-'OddsRatio_working_3-way'!U92/(3*'OddsRatio_working_3-way'!X92^(1/3))*COS(('OddsRatio_working_3-way'!Y92+4*PI())/3)</f>
        <v>-0.19770983050220328</v>
      </c>
      <c r="AI92" s="11">
        <f>'OddsRatio_working_3-way'!U92/(3*'OddsRatio_working_3-way'!X92^(1/3))*SIN(('OddsRatio_working_3-way'!Y92)/3)</f>
        <v>-7.5682918884787412E-2</v>
      </c>
      <c r="AJ92" s="11">
        <f>'OddsRatio_working_3-way'!U92/(3*'OddsRatio_working_3-way'!X92^(1/3))*SIN(('OddsRatio_working_3-way'!Y92+2*PI())/3)</f>
        <v>-0.41812639047043459</v>
      </c>
      <c r="AK92" s="11">
        <f>'OddsRatio_working_3-way'!U92/(3*'OddsRatio_working_3-way'!X92^(1/3))*SIN(('OddsRatio_working_3-way'!Y92+4*PI())/3)</f>
        <v>0.49380930935522194</v>
      </c>
      <c r="AL92" s="11">
        <f>'OddsRatio_working_3-way'!Z92+'OddsRatio_working_3-way'!AF92</f>
        <v>1.0530126435559453</v>
      </c>
      <c r="AM92" s="11">
        <f>'OddsRatio_working_3-way'!AA92+'OddsRatio_working_3-way'!AG92</f>
        <v>-0.65759298255153842</v>
      </c>
      <c r="AN92" s="11">
        <f>'OddsRatio_working_3-way'!AB92+'OddsRatio_working_3-way'!AH92</f>
        <v>-0.39541966100440662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1.0530126435559453</v>
      </c>
      <c r="AS92" s="11">
        <f>IF(('OddsRatio_working_3-way'!X92=0),IF(Q92&gt;0,-Q92^(1/3),(-Q92)^(1/3)),'OddsRatio_working_3-way'!AM92-'OddsRatio_working_3-way'!R92/3)</f>
        <v>-0.65759298255153842</v>
      </c>
      <c r="AT92" s="11">
        <f>IF(('OddsRatio_working_3-way'!X92=0),IF(Q92&gt;0,-Q92^(1/3),(-Q92)^(1/3)),'OddsRatio_working_3-way'!AN92-'OddsRatio_working_3-way'!R92/3)</f>
        <v>-0.39541966100440662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1.77</v>
      </c>
      <c r="B93" s="4">
        <f>IF('True_Odds_Calculator_3-way'!B92="","",'True_Odds_Calculator_3-way'!B92)</f>
        <v>3.95</v>
      </c>
      <c r="C93" s="4">
        <f>IF('True_Odds_Calculator_3-way'!C92="","",'True_Odds_Calculator_3-way'!C92)</f>
        <v>4.5999999999999996</v>
      </c>
      <c r="D93" s="9">
        <f t="shared" si="26"/>
        <v>0.55037238883476913</v>
      </c>
      <c r="E93" s="9">
        <f t="shared" si="27"/>
        <v>0.24213781195502213</v>
      </c>
      <c r="F93" s="9">
        <f t="shared" si="28"/>
        <v>0.2074897992102086</v>
      </c>
      <c r="G93" s="9">
        <f t="shared" si="29"/>
        <v>1.0609761216192726</v>
      </c>
      <c r="H93" s="9">
        <f t="shared" si="30"/>
        <v>1.8169516136468402</v>
      </c>
      <c r="I93" s="9">
        <f t="shared" si="31"/>
        <v>4.1298795587768558</v>
      </c>
      <c r="J93" s="9">
        <f t="shared" si="32"/>
        <v>4.8195140378293813</v>
      </c>
      <c r="K93" s="11">
        <f t="shared" si="33"/>
        <v>0.56497175141242939</v>
      </c>
      <c r="L93" s="11">
        <f t="shared" si="34"/>
        <v>0.25316455696202528</v>
      </c>
      <c r="M93" s="11">
        <f t="shared" si="35"/>
        <v>0.21739130434782611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-0.25426527242707764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0.2276055707396249</v>
      </c>
      <c r="Q93" s="11">
        <f>2*'OddsRatio_working_3-way'!K93*'OddsRatio_working_3-way'!L93*'OddsRatio_working_3-way'!M93</f>
        <v>6.2187314409733553E-2</v>
      </c>
      <c r="R93" s="11">
        <f t="shared" si="36"/>
        <v>0</v>
      </c>
      <c r="S93" s="11">
        <f t="shared" si="37"/>
        <v>-0.89515004769242068</v>
      </c>
      <c r="T93" s="11">
        <f t="shared" si="38"/>
        <v>-0.24457651576295639</v>
      </c>
      <c r="U93" s="11">
        <f>'OddsRatio_working_3-way'!S93-'OddsRatio_working_3-way'!R93^2/3</f>
        <v>-0.89515004769242068</v>
      </c>
      <c r="V93" s="11">
        <f>'OddsRatio_working_3-way'!S93*'OddsRatio_working_3-way'!R93/3-2*'OddsRatio_working_3-way'!R93^3/27-'OddsRatio_working_3-way'!T93</f>
        <v>0.24457651576295639</v>
      </c>
      <c r="W93" s="11">
        <f>'OddsRatio_working_3-way'!V93^2+4*'OddsRatio_working_3-way'!U93^3/27</f>
        <v>-4.6445737020624864E-2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0.1629903441030883</v>
      </c>
      <c r="Y93" s="11">
        <f>IF('OddsRatio_working_3-way'!W93&gt;=0,IF('OddsRatio_working_3-way'!V93+SQRT('OddsRatio_working_3-way'!W93)&gt;0,0,PI()),ACOS('OddsRatio_working_3-way'!V93/(2*'OddsRatio_working_3-way'!X93)))</f>
        <v>0.72231210190046657</v>
      </c>
      <c r="Z93" s="11">
        <f>'OddsRatio_working_3-way'!X93^(1/3)*COS('OddsRatio_working_3-way'!Y93/3)</f>
        <v>0.5304880608096364</v>
      </c>
      <c r="AA93" s="11">
        <f>'OddsRatio_working_3-way'!X93^(1/3)*COS(('OddsRatio_working_3-way'!Y93+2*PI())/3)</f>
        <v>-0.37804617988313638</v>
      </c>
      <c r="AB93" s="11">
        <f>'OddsRatio_working_3-way'!X93^(1/3)*COS(('OddsRatio_working_3-way'!Y93+4*PI())/3)</f>
        <v>-0.15244188092649999</v>
      </c>
      <c r="AC93" s="11">
        <f>'OddsRatio_working_3-way'!X93^(1/3)*SIN('OddsRatio_working_3-way'!Y93/3)</f>
        <v>0.13025270273295081</v>
      </c>
      <c r="AD93" s="11">
        <f>'OddsRatio_working_3-way'!X93^(1/3)*SIN(('OddsRatio_working_3-way'!Y93+2*PI())/3)</f>
        <v>0.39428978569901385</v>
      </c>
      <c r="AE93" s="11">
        <f>'OddsRatio_working_3-way'!X93^(1/3)*SIN(('OddsRatio_working_3-way'!Y93+4*PI())/3)</f>
        <v>-0.5245424884319646</v>
      </c>
      <c r="AF93" s="11">
        <f>-'OddsRatio_working_3-way'!U93/(3*'OddsRatio_working_3-way'!X93^(1/3))*COS(('OddsRatio_working_3-way'!Y93)/3)</f>
        <v>0.53048806080963629</v>
      </c>
      <c r="AG93" s="11">
        <f>-'OddsRatio_working_3-way'!U93/(3*'OddsRatio_working_3-way'!X93^(1/3))*COS(('OddsRatio_working_3-way'!Y93+2*PI())/3)</f>
        <v>-0.37804617988313627</v>
      </c>
      <c r="AH93" s="11">
        <f>-'OddsRatio_working_3-way'!U93/(3*'OddsRatio_working_3-way'!X93^(1/3))*COS(('OddsRatio_working_3-way'!Y93+4*PI())/3)</f>
        <v>-0.15244188092649993</v>
      </c>
      <c r="AI93" s="11">
        <f>'OddsRatio_working_3-way'!U93/(3*'OddsRatio_working_3-way'!X93^(1/3))*SIN(('OddsRatio_working_3-way'!Y93)/3)</f>
        <v>-0.13025270273295078</v>
      </c>
      <c r="AJ93" s="11">
        <f>'OddsRatio_working_3-way'!U93/(3*'OddsRatio_working_3-way'!X93^(1/3))*SIN(('OddsRatio_working_3-way'!Y93+2*PI())/3)</f>
        <v>-0.39428978569901374</v>
      </c>
      <c r="AK93" s="11">
        <f>'OddsRatio_working_3-way'!U93/(3*'OddsRatio_working_3-way'!X93^(1/3))*SIN(('OddsRatio_working_3-way'!Y93+4*PI())/3)</f>
        <v>0.52454248843196449</v>
      </c>
      <c r="AL93" s="11">
        <f>'OddsRatio_working_3-way'!Z93+'OddsRatio_working_3-way'!AF93</f>
        <v>1.0609761216192726</v>
      </c>
      <c r="AM93" s="11">
        <f>'OddsRatio_working_3-way'!AA93+'OddsRatio_working_3-way'!AG93</f>
        <v>-0.75609235976627265</v>
      </c>
      <c r="AN93" s="11">
        <f>'OddsRatio_working_3-way'!AB93+'OddsRatio_working_3-way'!AH93</f>
        <v>-0.30488376185299992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1.0609761216192726</v>
      </c>
      <c r="AS93" s="11">
        <f>IF(('OddsRatio_working_3-way'!X93=0),IF(Q93&gt;0,-Q93^(1/3),(-Q93)^(1/3)),'OddsRatio_working_3-way'!AM93-'OddsRatio_working_3-way'!R93/3)</f>
        <v>-0.75609235976627265</v>
      </c>
      <c r="AT93" s="11">
        <f>IF(('OddsRatio_working_3-way'!X93=0),IF(Q93&gt;0,-Q93^(1/3),(-Q93)^(1/3)),'OddsRatio_working_3-way'!AN93-'OddsRatio_working_3-way'!R93/3)</f>
        <v>-0.30488376185299992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1.51</v>
      </c>
      <c r="B94" s="4">
        <f>IF('True_Odds_Calculator_3-way'!B93="","",'True_Odds_Calculator_3-way'!B93)</f>
        <v>4.76</v>
      </c>
      <c r="C94" s="4">
        <f>IF('True_Odds_Calculator_3-way'!C93="","",'True_Odds_Calculator_3-way'!C93)</f>
        <v>6.07</v>
      </c>
      <c r="D94" s="9">
        <f t="shared" si="26"/>
        <v>0.64621789342379754</v>
      </c>
      <c r="E94" s="9">
        <f t="shared" si="27"/>
        <v>0.19856172107748815</v>
      </c>
      <c r="F94" s="9">
        <f t="shared" si="28"/>
        <v>0.15522038549871428</v>
      </c>
      <c r="G94" s="9">
        <f t="shared" si="29"/>
        <v>1.073462081614702</v>
      </c>
      <c r="H94" s="9">
        <f t="shared" si="30"/>
        <v>1.5474656616234981</v>
      </c>
      <c r="I94" s="9">
        <f t="shared" si="31"/>
        <v>5.0362174268712794</v>
      </c>
      <c r="J94" s="9">
        <f t="shared" si="32"/>
        <v>6.4424527537865393</v>
      </c>
      <c r="K94" s="11">
        <f t="shared" si="33"/>
        <v>0.66225165562913912</v>
      </c>
      <c r="L94" s="11">
        <f t="shared" si="34"/>
        <v>0.21008403361344538</v>
      </c>
      <c r="M94" s="11">
        <f t="shared" si="35"/>
        <v>0.16474464579901152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-0.22284012288049082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0.21407910731854418</v>
      </c>
      <c r="Q94" s="11">
        <f>2*'OddsRatio_working_3-way'!K94*'OddsRatio_working_3-way'!L94*'OddsRatio_working_3-way'!M94</f>
        <v>4.5841350603542642E-2</v>
      </c>
      <c r="R94" s="11">
        <f t="shared" si="36"/>
        <v>0</v>
      </c>
      <c r="S94" s="11">
        <f t="shared" si="37"/>
        <v>-0.96068474811133908</v>
      </c>
      <c r="T94" s="11">
        <f t="shared" si="38"/>
        <v>-0.20571407882469783</v>
      </c>
      <c r="U94" s="11">
        <f>'OddsRatio_working_3-way'!S94-'OddsRatio_working_3-way'!R94^2/3</f>
        <v>-0.96068474811133908</v>
      </c>
      <c r="V94" s="11">
        <f>'OddsRatio_working_3-way'!S94*'OddsRatio_working_3-way'!R94/3-2*'OddsRatio_working_3-way'!R94^3/27-'OddsRatio_working_3-way'!T94</f>
        <v>0.20571407882469783</v>
      </c>
      <c r="W94" s="11">
        <f>'OddsRatio_working_3-way'!V94^2+4*'OddsRatio_working_3-way'!U94^3/27</f>
        <v>-8.9034390702732044E-2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0.18121304652909653</v>
      </c>
      <c r="Y94" s="11">
        <f>IF('OddsRatio_working_3-way'!W94&gt;=0,IF('OddsRatio_working_3-way'!V94+SQRT('OddsRatio_working_3-way'!W94)&gt;0,0,PI()),ACOS('OddsRatio_working_3-way'!V94/(2*'OddsRatio_working_3-way'!X94)))</f>
        <v>0.96720504628217074</v>
      </c>
      <c r="Z94" s="11">
        <f>'OddsRatio_working_3-way'!X94^(1/3)*COS('OddsRatio_working_3-way'!Y94/3)</f>
        <v>0.53673104080735101</v>
      </c>
      <c r="AA94" s="11">
        <f>'OddsRatio_working_3-way'!X94^(1/3)*COS(('OddsRatio_working_3-way'!Y94+2*PI())/3)</f>
        <v>-0.42364278661875299</v>
      </c>
      <c r="AB94" s="11">
        <f>'OddsRatio_working_3-way'!X94^(1/3)*COS(('OddsRatio_working_3-way'!Y94+4*PI())/3)</f>
        <v>-0.11308825418859811</v>
      </c>
      <c r="AC94" s="11">
        <f>'OddsRatio_working_3-way'!X94^(1/3)*SIN('OddsRatio_working_3-way'!Y94/3)</f>
        <v>0.17929874289660849</v>
      </c>
      <c r="AD94" s="11">
        <f>'OddsRatio_working_3-way'!X94^(1/3)*SIN(('OddsRatio_working_3-way'!Y94+2*PI())/3)</f>
        <v>0.37517334489052395</v>
      </c>
      <c r="AE94" s="11">
        <f>'OddsRatio_working_3-way'!X94^(1/3)*SIN(('OddsRatio_working_3-way'!Y94+4*PI())/3)</f>
        <v>-0.55447208778713231</v>
      </c>
      <c r="AF94" s="11">
        <f>-'OddsRatio_working_3-way'!U94/(3*'OddsRatio_working_3-way'!X94^(1/3))*COS(('OddsRatio_working_3-way'!Y94)/3)</f>
        <v>0.53673104080735101</v>
      </c>
      <c r="AG94" s="11">
        <f>-'OddsRatio_working_3-way'!U94/(3*'OddsRatio_working_3-way'!X94^(1/3))*COS(('OddsRatio_working_3-way'!Y94+2*PI())/3)</f>
        <v>-0.42364278661875299</v>
      </c>
      <c r="AH94" s="11">
        <f>-'OddsRatio_working_3-way'!U94/(3*'OddsRatio_working_3-way'!X94^(1/3))*COS(('OddsRatio_working_3-way'!Y94+4*PI())/3)</f>
        <v>-0.11308825418859811</v>
      </c>
      <c r="AI94" s="11">
        <f>'OddsRatio_working_3-way'!U94/(3*'OddsRatio_working_3-way'!X94^(1/3))*SIN(('OddsRatio_working_3-way'!Y94)/3)</f>
        <v>-0.17929874289660849</v>
      </c>
      <c r="AJ94" s="11">
        <f>'OddsRatio_working_3-way'!U94/(3*'OddsRatio_working_3-way'!X94^(1/3))*SIN(('OddsRatio_working_3-way'!Y94+2*PI())/3)</f>
        <v>-0.37517334489052395</v>
      </c>
      <c r="AK94" s="11">
        <f>'OddsRatio_working_3-way'!U94/(3*'OddsRatio_working_3-way'!X94^(1/3))*SIN(('OddsRatio_working_3-way'!Y94+4*PI())/3)</f>
        <v>0.55447208778713231</v>
      </c>
      <c r="AL94" s="11">
        <f>'OddsRatio_working_3-way'!Z94+'OddsRatio_working_3-way'!AF94</f>
        <v>1.073462081614702</v>
      </c>
      <c r="AM94" s="11">
        <f>'OddsRatio_working_3-way'!AA94+'OddsRatio_working_3-way'!AG94</f>
        <v>-0.84728557323750597</v>
      </c>
      <c r="AN94" s="11">
        <f>'OddsRatio_working_3-way'!AB94+'OddsRatio_working_3-way'!AH94</f>
        <v>-0.22617650837719622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1.073462081614702</v>
      </c>
      <c r="AS94" s="11">
        <f>IF(('OddsRatio_working_3-way'!X94=0),IF(Q94&gt;0,-Q94^(1/3),(-Q94)^(1/3)),'OddsRatio_working_3-way'!AM94-'OddsRatio_working_3-way'!R94/3)</f>
        <v>-0.84728557323750597</v>
      </c>
      <c r="AT94" s="11">
        <f>IF(('OddsRatio_working_3-way'!X94=0),IF(Q94&gt;0,-Q94^(1/3),(-Q94)^(1/3)),'OddsRatio_working_3-way'!AN94-'OddsRatio_working_3-way'!R94/3)</f>
        <v>-0.22617650837719622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2.2200000000000002</v>
      </c>
      <c r="B95" s="4">
        <f>IF('True_Odds_Calculator_3-way'!B94="","",'True_Odds_Calculator_3-way'!B94)</f>
        <v>3.43</v>
      </c>
      <c r="C95" s="4">
        <f>IF('True_Odds_Calculator_3-way'!C94="","",'True_Odds_Calculator_3-way'!C94)</f>
        <v>3.43</v>
      </c>
      <c r="D95" s="9">
        <f t="shared" si="26"/>
        <v>0.43781898145212678</v>
      </c>
      <c r="E95" s="9">
        <f t="shared" si="27"/>
        <v>0.28109050927393664</v>
      </c>
      <c r="F95" s="9">
        <f t="shared" si="28"/>
        <v>0.28109050927393664</v>
      </c>
      <c r="G95" s="9">
        <f t="shared" si="29"/>
        <v>1.0524991676593556</v>
      </c>
      <c r="H95" s="9">
        <f t="shared" si="30"/>
        <v>2.2840489845444143</v>
      </c>
      <c r="I95" s="9">
        <f t="shared" si="31"/>
        <v>3.5575729774122342</v>
      </c>
      <c r="J95" s="9">
        <f t="shared" si="32"/>
        <v>3.5575729774122342</v>
      </c>
      <c r="K95" s="11">
        <f t="shared" si="33"/>
        <v>0.4504504504504504</v>
      </c>
      <c r="L95" s="11">
        <f t="shared" si="34"/>
        <v>0.29154518950437314</v>
      </c>
      <c r="M95" s="11">
        <f t="shared" si="35"/>
        <v>0.29154518950437314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-0.27582343539980247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0.23278895177508846</v>
      </c>
      <c r="Q95" s="11">
        <f>2*'OddsRatio_working_3-way'!K95*'OddsRatio_working_3-way'!L95*'OddsRatio_working_3-way'!M95</f>
        <v>7.6575313083910662E-2</v>
      </c>
      <c r="R95" s="11">
        <f t="shared" si="36"/>
        <v>0</v>
      </c>
      <c r="S95" s="11">
        <f t="shared" si="37"/>
        <v>-0.84397814651849257</v>
      </c>
      <c r="T95" s="11">
        <f t="shared" si="38"/>
        <v>-0.27762439030213565</v>
      </c>
      <c r="U95" s="11">
        <f>'OddsRatio_working_3-way'!S95-'OddsRatio_working_3-way'!R95^2/3</f>
        <v>-0.84397814651849257</v>
      </c>
      <c r="V95" s="11">
        <f>'OddsRatio_working_3-way'!S95*'OddsRatio_working_3-way'!R95/3-2*'OddsRatio_working_3-way'!R95^3/27-'OddsRatio_working_3-way'!T95</f>
        <v>0.27762439030213565</v>
      </c>
      <c r="W95" s="11">
        <f>'OddsRatio_working_3-way'!V95^2+4*'OddsRatio_working_3-way'!U95^3/27</f>
        <v>-1.198616222705623E-2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0.14921583722722664</v>
      </c>
      <c r="Y95" s="11">
        <f>IF('OddsRatio_working_3-way'!W95&gt;=0,IF('OddsRatio_working_3-way'!V95+SQRT('OddsRatio_working_3-way'!W95)&gt;0,0,PI()),ACOS('OddsRatio_working_3-way'!V95/(2*'OddsRatio_working_3-way'!X95)))</f>
        <v>0.37562669972476992</v>
      </c>
      <c r="Z95" s="11">
        <f>'OddsRatio_working_3-way'!X95^(1/3)*COS('OddsRatio_working_3-way'!Y95/3)</f>
        <v>0.52624958382967779</v>
      </c>
      <c r="AA95" s="11">
        <f>'OddsRatio_working_3-way'!X95^(1/3)*COS(('OddsRatio_working_3-way'!Y95+2*PI())/3)</f>
        <v>-0.32048826695724991</v>
      </c>
      <c r="AB95" s="11">
        <f>'OddsRatio_working_3-way'!X95^(1/3)*COS(('OddsRatio_working_3-way'!Y95+4*PI())/3)</f>
        <v>-0.20576131687242802</v>
      </c>
      <c r="AC95" s="11">
        <f>'OddsRatio_working_3-way'!X95^(1/3)*SIN('OddsRatio_working_3-way'!Y95/3)</f>
        <v>6.6237635514776683E-2</v>
      </c>
      <c r="AD95" s="11">
        <f>'OddsRatio_working_3-way'!X95^(1/3)*SIN(('OddsRatio_working_3-way'!Y95+2*PI())/3)</f>
        <v>0.42262669057010122</v>
      </c>
      <c r="AE95" s="11">
        <f>'OddsRatio_working_3-way'!X95^(1/3)*SIN(('OddsRatio_working_3-way'!Y95+4*PI())/3)</f>
        <v>-0.48886432608487784</v>
      </c>
      <c r="AF95" s="11">
        <f>-'OddsRatio_working_3-way'!U95/(3*'OddsRatio_working_3-way'!X95^(1/3))*COS(('OddsRatio_working_3-way'!Y95)/3)</f>
        <v>0.52624958382967779</v>
      </c>
      <c r="AG95" s="11">
        <f>-'OddsRatio_working_3-way'!U95/(3*'OddsRatio_working_3-way'!X95^(1/3))*COS(('OddsRatio_working_3-way'!Y95+2*PI())/3)</f>
        <v>-0.32048826695724991</v>
      </c>
      <c r="AH95" s="11">
        <f>-'OddsRatio_working_3-way'!U95/(3*'OddsRatio_working_3-way'!X95^(1/3))*COS(('OddsRatio_working_3-way'!Y95+4*PI())/3)</f>
        <v>-0.20576131687242802</v>
      </c>
      <c r="AI95" s="11">
        <f>'OddsRatio_working_3-way'!U95/(3*'OddsRatio_working_3-way'!X95^(1/3))*SIN(('OddsRatio_working_3-way'!Y95)/3)</f>
        <v>-6.6237635514776683E-2</v>
      </c>
      <c r="AJ95" s="11">
        <f>'OddsRatio_working_3-way'!U95/(3*'OddsRatio_working_3-way'!X95^(1/3))*SIN(('OddsRatio_working_3-way'!Y95+2*PI())/3)</f>
        <v>-0.42262669057010122</v>
      </c>
      <c r="AK95" s="11">
        <f>'OddsRatio_working_3-way'!U95/(3*'OddsRatio_working_3-way'!X95^(1/3))*SIN(('OddsRatio_working_3-way'!Y95+4*PI())/3)</f>
        <v>0.48886432608487784</v>
      </c>
      <c r="AL95" s="11">
        <f>'OddsRatio_working_3-way'!Z95+'OddsRatio_working_3-way'!AF95</f>
        <v>1.0524991676593556</v>
      </c>
      <c r="AM95" s="11">
        <f>'OddsRatio_working_3-way'!AA95+'OddsRatio_working_3-way'!AG95</f>
        <v>-0.64097653391449982</v>
      </c>
      <c r="AN95" s="11">
        <f>'OddsRatio_working_3-way'!AB95+'OddsRatio_working_3-way'!AH95</f>
        <v>-0.41152263374485604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1.0524991676593556</v>
      </c>
      <c r="AS95" s="11">
        <f>IF(('OddsRatio_working_3-way'!X95=0),IF(Q95&gt;0,-Q95^(1/3),(-Q95)^(1/3)),'OddsRatio_working_3-way'!AM95-'OddsRatio_working_3-way'!R95/3)</f>
        <v>-0.64097653391449982</v>
      </c>
      <c r="AT95" s="11">
        <f>IF(('OddsRatio_working_3-way'!X95=0),IF(Q95&gt;0,-Q95^(1/3),(-Q95)^(1/3)),'OddsRatio_working_3-way'!AN95-'OddsRatio_working_3-way'!R95/3)</f>
        <v>-0.41152263374485604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2.0499999999999998</v>
      </c>
      <c r="B96" s="4">
        <f>IF('True_Odds_Calculator_3-way'!B95="","",'True_Odds_Calculator_3-way'!B95)</f>
        <v>3.6</v>
      </c>
      <c r="C96" s="4">
        <f>IF('True_Odds_Calculator_3-way'!C95="","",'True_Odds_Calculator_3-way'!C95)</f>
        <v>4.0999999999999996</v>
      </c>
      <c r="D96" s="9">
        <f t="shared" si="26"/>
        <v>0.48406446278704057</v>
      </c>
      <c r="E96" s="9">
        <f t="shared" si="27"/>
        <v>0.27478383695044661</v>
      </c>
      <c r="F96" s="9">
        <f t="shared" si="28"/>
        <v>0.24115170026251281</v>
      </c>
      <c r="G96" s="9">
        <f t="shared" si="29"/>
        <v>1.0150862458875212</v>
      </c>
      <c r="H96" s="9">
        <f t="shared" si="30"/>
        <v>2.0658405581818968</v>
      </c>
      <c r="I96" s="9">
        <f t="shared" si="31"/>
        <v>3.6392242393075538</v>
      </c>
      <c r="J96" s="9">
        <f t="shared" si="32"/>
        <v>4.1467673622513148</v>
      </c>
      <c r="K96" s="11">
        <f t="shared" si="33"/>
        <v>0.48780487804878053</v>
      </c>
      <c r="L96" s="11">
        <f t="shared" si="34"/>
        <v>0.27777777777777779</v>
      </c>
      <c r="M96" s="11">
        <f t="shared" si="35"/>
        <v>0.24390243902439027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-0.27969462621455476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0.22308149910767408</v>
      </c>
      <c r="Q96" s="11">
        <f>2*'OddsRatio_working_3-way'!K96*'OddsRatio_working_3-way'!L96*'OddsRatio_working_3-way'!M96</f>
        <v>6.6098221957829342E-2</v>
      </c>
      <c r="R96" s="11">
        <f t="shared" si="36"/>
        <v>0</v>
      </c>
      <c r="S96" s="11">
        <f t="shared" si="37"/>
        <v>-0.79758950726692712</v>
      </c>
      <c r="T96" s="11">
        <f t="shared" si="38"/>
        <v>-0.23632281696797833</v>
      </c>
      <c r="U96" s="11">
        <f>'OddsRatio_working_3-way'!S96-'OddsRatio_working_3-way'!R96^2/3</f>
        <v>-0.79758950726692712</v>
      </c>
      <c r="V96" s="11">
        <f>'OddsRatio_working_3-way'!S96*'OddsRatio_working_3-way'!R96/3-2*'OddsRatio_working_3-way'!R96^3/27-'OddsRatio_working_3-way'!T96</f>
        <v>0.23632281696797833</v>
      </c>
      <c r="W96" s="11">
        <f>'OddsRatio_working_3-way'!V96^2+4*'OddsRatio_working_3-way'!U96^3/27</f>
        <v>-1.9319790637639514E-2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0.13708415705080593</v>
      </c>
      <c r="Y96" s="11">
        <f>IF('OddsRatio_working_3-way'!W96&gt;=0,IF('OddsRatio_working_3-way'!V96+SQRT('OddsRatio_working_3-way'!W96)&gt;0,0,PI()),ACOS('OddsRatio_working_3-way'!V96/(2*'OddsRatio_working_3-way'!X96)))</f>
        <v>0.53166819527407005</v>
      </c>
      <c r="Z96" s="11">
        <f>'OddsRatio_working_3-way'!X96^(1/3)*COS('OddsRatio_working_3-way'!Y96/3)</f>
        <v>0.50754312294376058</v>
      </c>
      <c r="AA96" s="11">
        <f>'OddsRatio_working_3-way'!X96^(1/3)*COS(('OddsRatio_working_3-way'!Y96+2*PI())/3)</f>
        <v>-0.33249487810109019</v>
      </c>
      <c r="AB96" s="11">
        <f>'OddsRatio_working_3-way'!X96^(1/3)*COS(('OddsRatio_working_3-way'!Y96+4*PI())/3)</f>
        <v>-0.17504824484267051</v>
      </c>
      <c r="AC96" s="11">
        <f>'OddsRatio_working_3-way'!X96^(1/3)*SIN('OddsRatio_working_3-way'!Y96/3)</f>
        <v>9.0901856094749003E-2</v>
      </c>
      <c r="AD96" s="11">
        <f>'OddsRatio_working_3-way'!X96^(1/3)*SIN(('OddsRatio_working_3-way'!Y96+2*PI())/3)</f>
        <v>0.39409430993801076</v>
      </c>
      <c r="AE96" s="11">
        <f>'OddsRatio_working_3-way'!X96^(1/3)*SIN(('OddsRatio_working_3-way'!Y96+4*PI())/3)</f>
        <v>-0.48499616603275969</v>
      </c>
      <c r="AF96" s="11">
        <f>-'OddsRatio_working_3-way'!U96/(3*'OddsRatio_working_3-way'!X96^(1/3))*COS(('OddsRatio_working_3-way'!Y96)/3)</f>
        <v>0.50754312294376058</v>
      </c>
      <c r="AG96" s="11">
        <f>-'OddsRatio_working_3-way'!U96/(3*'OddsRatio_working_3-way'!X96^(1/3))*COS(('OddsRatio_working_3-way'!Y96+2*PI())/3)</f>
        <v>-0.33249487810109019</v>
      </c>
      <c r="AH96" s="11">
        <f>-'OddsRatio_working_3-way'!U96/(3*'OddsRatio_working_3-way'!X96^(1/3))*COS(('OddsRatio_working_3-way'!Y96+4*PI())/3)</f>
        <v>-0.17504824484267051</v>
      </c>
      <c r="AI96" s="11">
        <f>'OddsRatio_working_3-way'!U96/(3*'OddsRatio_working_3-way'!X96^(1/3))*SIN(('OddsRatio_working_3-way'!Y96)/3)</f>
        <v>-9.0901856094749003E-2</v>
      </c>
      <c r="AJ96" s="11">
        <f>'OddsRatio_working_3-way'!U96/(3*'OddsRatio_working_3-way'!X96^(1/3))*SIN(('OddsRatio_working_3-way'!Y96+2*PI())/3)</f>
        <v>-0.39409430993801076</v>
      </c>
      <c r="AK96" s="11">
        <f>'OddsRatio_working_3-way'!U96/(3*'OddsRatio_working_3-way'!X96^(1/3))*SIN(('OddsRatio_working_3-way'!Y96+4*PI())/3)</f>
        <v>0.48499616603275969</v>
      </c>
      <c r="AL96" s="11">
        <f>'OddsRatio_working_3-way'!Z96+'OddsRatio_working_3-way'!AF96</f>
        <v>1.0150862458875212</v>
      </c>
      <c r="AM96" s="11">
        <f>'OddsRatio_working_3-way'!AA96+'OddsRatio_working_3-way'!AG96</f>
        <v>-0.66498975620218037</v>
      </c>
      <c r="AN96" s="11">
        <f>'OddsRatio_working_3-way'!AB96+'OddsRatio_working_3-way'!AH96</f>
        <v>-0.35009648968534102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1.0150862458875212</v>
      </c>
      <c r="AS96" s="11">
        <f>IF(('OddsRatio_working_3-way'!X96=0),IF(Q96&gt;0,-Q96^(1/3),(-Q96)^(1/3)),'OddsRatio_working_3-way'!AM96-'OddsRatio_working_3-way'!R96/3)</f>
        <v>-0.66498975620218037</v>
      </c>
      <c r="AT96" s="11">
        <f>IF(('OddsRatio_working_3-way'!X96=0),IF(Q96&gt;0,-Q96^(1/3),(-Q96)^(1/3)),'OddsRatio_working_3-way'!AN96-'OddsRatio_working_3-way'!R96/3)</f>
        <v>-0.35009648968534102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3.75</v>
      </c>
      <c r="B97" s="4">
        <f>IF('True_Odds_Calculator_3-way'!B96="","",'True_Odds_Calculator_3-way'!B96)</f>
        <v>3.56</v>
      </c>
      <c r="C97" s="4">
        <f>IF('True_Odds_Calculator_3-way'!C96="","",'True_Odds_Calculator_3-way'!C96)</f>
        <v>2.2000000000000002</v>
      </c>
      <c r="D97" s="9">
        <f t="shared" si="26"/>
        <v>0.2660272801387718</v>
      </c>
      <c r="E97" s="9">
        <f t="shared" si="27"/>
        <v>0.28023840578674475</v>
      </c>
      <c r="F97" s="9">
        <f t="shared" si="28"/>
        <v>0.45373431407448339</v>
      </c>
      <c r="G97" s="9">
        <f t="shared" si="29"/>
        <v>1.0032774485361118</v>
      </c>
      <c r="H97" s="9">
        <f t="shared" si="30"/>
        <v>3.7590129834743076</v>
      </c>
      <c r="I97" s="9">
        <f t="shared" si="31"/>
        <v>3.5683902682524464</v>
      </c>
      <c r="J97" s="9">
        <f t="shared" si="32"/>
        <v>2.2039329382433341</v>
      </c>
      <c r="K97" s="11">
        <f t="shared" si="33"/>
        <v>0.26666666666666666</v>
      </c>
      <c r="L97" s="11">
        <f t="shared" si="34"/>
        <v>0.2808988764044944</v>
      </c>
      <c r="M97" s="11">
        <f t="shared" si="35"/>
        <v>0.45454545454545453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-0.28764044943820222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0.22165474974463739</v>
      </c>
      <c r="Q97" s="11">
        <f>2*'OddsRatio_working_3-way'!K97*'OddsRatio_working_3-way'!L97*'OddsRatio_working_3-way'!M97</f>
        <v>6.8096697310180462E-2</v>
      </c>
      <c r="R97" s="11">
        <f t="shared" si="36"/>
        <v>0</v>
      </c>
      <c r="S97" s="11">
        <f t="shared" si="37"/>
        <v>-0.77059659090909105</v>
      </c>
      <c r="T97" s="11">
        <f t="shared" si="38"/>
        <v>-0.23674242424242428</v>
      </c>
      <c r="U97" s="11">
        <f>'OddsRatio_working_3-way'!S97-'OddsRatio_working_3-way'!R97^2/3</f>
        <v>-0.77059659090909105</v>
      </c>
      <c r="V97" s="11">
        <f>'OddsRatio_working_3-way'!S97*'OddsRatio_working_3-way'!R97/3-2*'OddsRatio_working_3-way'!R97^3/27-'OddsRatio_working_3-way'!T97</f>
        <v>0.23674242424242428</v>
      </c>
      <c r="W97" s="11">
        <f>'OddsRatio_working_3-way'!V97^2+4*'OddsRatio_working_3-way'!U97^3/27</f>
        <v>-1.1744873251106812E-2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0.13018433919570244</v>
      </c>
      <c r="Y97" s="11">
        <f>IF('OddsRatio_working_3-way'!W97&gt;=0,IF('OddsRatio_working_3-way'!V97+SQRT('OddsRatio_working_3-way'!W97)&gt;0,0,PI()),ACOS('OddsRatio_working_3-way'!V97/(2*'OddsRatio_working_3-way'!X97)))</f>
        <v>0.42929729440834907</v>
      </c>
      <c r="Z97" s="11">
        <f>'OddsRatio_working_3-way'!X97^(1/3)*COS('OddsRatio_working_3-way'!Y97/3)</f>
        <v>0.501638724268056</v>
      </c>
      <c r="AA97" s="11">
        <f>'OddsRatio_working_3-way'!X97^(1/3)*COS(('OddsRatio_working_3-way'!Y97+2*PI())/3)</f>
        <v>-0.31341401416845338</v>
      </c>
      <c r="AB97" s="11">
        <f>'OddsRatio_working_3-way'!X97^(1/3)*COS(('OddsRatio_working_3-way'!Y97+4*PI())/3)</f>
        <v>-0.18822471009960276</v>
      </c>
      <c r="AC97" s="11">
        <f>'OddsRatio_working_3-way'!X97^(1/3)*SIN('OddsRatio_working_3-way'!Y97/3)</f>
        <v>7.2278078403812965E-2</v>
      </c>
      <c r="AD97" s="11">
        <f>'OddsRatio_working_3-way'!X97^(1/3)*SIN(('OddsRatio_working_3-way'!Y97+2*PI())/3)</f>
        <v>0.39829283953624744</v>
      </c>
      <c r="AE97" s="11">
        <f>'OddsRatio_working_3-way'!X97^(1/3)*SIN(('OddsRatio_working_3-way'!Y97+4*PI())/3)</f>
        <v>-0.47057091794006034</v>
      </c>
      <c r="AF97" s="11">
        <f>-'OddsRatio_working_3-way'!U97/(3*'OddsRatio_working_3-way'!X97^(1/3))*COS(('OddsRatio_working_3-way'!Y97)/3)</f>
        <v>0.50163872426805578</v>
      </c>
      <c r="AG97" s="11">
        <f>-'OddsRatio_working_3-way'!U97/(3*'OddsRatio_working_3-way'!X97^(1/3))*COS(('OddsRatio_working_3-way'!Y97+2*PI())/3)</f>
        <v>-0.31341401416845321</v>
      </c>
      <c r="AH97" s="11">
        <f>-'OddsRatio_working_3-way'!U97/(3*'OddsRatio_working_3-way'!X97^(1/3))*COS(('OddsRatio_working_3-way'!Y97+4*PI())/3)</f>
        <v>-0.18822471009960268</v>
      </c>
      <c r="AI97" s="11">
        <f>'OddsRatio_working_3-way'!U97/(3*'OddsRatio_working_3-way'!X97^(1/3))*SIN(('OddsRatio_working_3-way'!Y97)/3)</f>
        <v>-7.2278078403812937E-2</v>
      </c>
      <c r="AJ97" s="11">
        <f>'OddsRatio_working_3-way'!U97/(3*'OddsRatio_working_3-way'!X97^(1/3))*SIN(('OddsRatio_working_3-way'!Y97+2*PI())/3)</f>
        <v>-0.39829283953624728</v>
      </c>
      <c r="AK97" s="11">
        <f>'OddsRatio_working_3-way'!U97/(3*'OddsRatio_working_3-way'!X97^(1/3))*SIN(('OddsRatio_working_3-way'!Y97+4*PI())/3)</f>
        <v>0.47057091794006012</v>
      </c>
      <c r="AL97" s="11">
        <f>'OddsRatio_working_3-way'!Z97+'OddsRatio_working_3-way'!AF97</f>
        <v>1.0032774485361118</v>
      </c>
      <c r="AM97" s="11">
        <f>'OddsRatio_working_3-way'!AA97+'OddsRatio_working_3-way'!AG97</f>
        <v>-0.62682802833690654</v>
      </c>
      <c r="AN97" s="11">
        <f>'OddsRatio_working_3-way'!AB97+'OddsRatio_working_3-way'!AH97</f>
        <v>-0.37644942019920546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1.0032774485361118</v>
      </c>
      <c r="AS97" s="11">
        <f>IF(('OddsRatio_working_3-way'!X97=0),IF(Q97&gt;0,-Q97^(1/3),(-Q97)^(1/3)),'OddsRatio_working_3-way'!AM97-'OddsRatio_working_3-way'!R97/3)</f>
        <v>-0.62682802833690654</v>
      </c>
      <c r="AT97" s="11">
        <f>IF(('OddsRatio_working_3-way'!X97=0),IF(Q97&gt;0,-Q97^(1/3),(-Q97)^(1/3)),'OddsRatio_working_3-way'!AN97-'OddsRatio_working_3-way'!R97/3)</f>
        <v>-0.37644942019920546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3.16</v>
      </c>
      <c r="B98" s="4">
        <f>IF('True_Odds_Calculator_3-way'!B97="","",'True_Odds_Calculator_3-way'!B97)</f>
        <v>3.58</v>
      </c>
      <c r="C98" s="4">
        <f>IF('True_Odds_Calculator_3-way'!C97="","",'True_Odds_Calculator_3-way'!C97)</f>
        <v>2.5099999999999998</v>
      </c>
      <c r="D98" s="9">
        <f t="shared" si="26"/>
        <v>0.318367489417063</v>
      </c>
      <c r="E98" s="9">
        <f t="shared" si="27"/>
        <v>0.28110935282286909</v>
      </c>
      <c r="F98" s="9">
        <f t="shared" si="28"/>
        <v>0.40052315776006786</v>
      </c>
      <c r="G98" s="9">
        <f t="shared" si="29"/>
        <v>0.99121492376365317</v>
      </c>
      <c r="H98" s="9">
        <f t="shared" si="30"/>
        <v>3.1410242353294908</v>
      </c>
      <c r="I98" s="9">
        <f t="shared" si="31"/>
        <v>3.5573345033102259</v>
      </c>
      <c r="J98" s="9">
        <f t="shared" si="32"/>
        <v>2.496734534883116</v>
      </c>
      <c r="K98" s="11">
        <f t="shared" si="33"/>
        <v>0.31645569620253161</v>
      </c>
      <c r="L98" s="11">
        <f t="shared" si="34"/>
        <v>0.27932960893854747</v>
      </c>
      <c r="M98" s="11">
        <f t="shared" si="35"/>
        <v>0.39840637450199207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-0.29635112051616741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0.22010818193881712</v>
      </c>
      <c r="Q98" s="11">
        <f>2*'OddsRatio_working_3-way'!K98*'OddsRatio_working_3-way'!L98*'OddsRatio_working_3-way'!M98</f>
        <v>7.0434618220421477E-2</v>
      </c>
      <c r="R98" s="11">
        <f t="shared" si="36"/>
        <v>0</v>
      </c>
      <c r="S98" s="11">
        <f t="shared" si="37"/>
        <v>-0.74272768584591575</v>
      </c>
      <c r="T98" s="11">
        <f t="shared" si="38"/>
        <v>-0.23767285947069305</v>
      </c>
      <c r="U98" s="11">
        <f>'OddsRatio_working_3-way'!S98-'OddsRatio_working_3-way'!R98^2/3</f>
        <v>-0.74272768584591575</v>
      </c>
      <c r="V98" s="11">
        <f>'OddsRatio_working_3-way'!S98*'OddsRatio_working_3-way'!R98/3-2*'OddsRatio_working_3-way'!R98^3/27-'OddsRatio_working_3-way'!T98</f>
        <v>0.23767285947069305</v>
      </c>
      <c r="W98" s="11">
        <f>'OddsRatio_working_3-way'!V98^2+4*'OddsRatio_working_3-way'!U98^3/27</f>
        <v>-4.2111052046470143E-3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0.12318633582262972</v>
      </c>
      <c r="Y98" s="11">
        <f>IF('OddsRatio_working_3-way'!W98&gt;=0,IF('OddsRatio_working_3-way'!V98+SQRT('OddsRatio_working_3-way'!W98)&gt;0,0,PI()),ACOS('OddsRatio_working_3-way'!V98/(2*'OddsRatio_working_3-way'!X98)))</f>
        <v>0.2665385271865659</v>
      </c>
      <c r="Z98" s="11">
        <f>'OddsRatio_working_3-way'!X98^(1/3)*COS('OddsRatio_working_3-way'!Y98/3)</f>
        <v>0.49560746188182658</v>
      </c>
      <c r="AA98" s="11">
        <f>'OddsRatio_working_3-way'!X98^(1/3)*COS(('OddsRatio_working_3-way'!Y98+2*PI())/3)</f>
        <v>-0.28603793364960489</v>
      </c>
      <c r="AB98" s="11">
        <f>'OddsRatio_working_3-way'!X98^(1/3)*COS(('OddsRatio_working_3-way'!Y98+4*PI())/3)</f>
        <v>-0.20956952823222175</v>
      </c>
      <c r="AC98" s="11">
        <f>'OddsRatio_working_3-way'!X98^(1/3)*SIN('OddsRatio_working_3-way'!Y98/3)</f>
        <v>4.4149054452227603E-2</v>
      </c>
      <c r="AD98" s="11">
        <f>'OddsRatio_working_3-way'!X98^(1/3)*SIN(('OddsRatio_working_3-way'!Y98+2*PI())/3)</f>
        <v>0.4071341250686758</v>
      </c>
      <c r="AE98" s="11">
        <f>'OddsRatio_working_3-way'!X98^(1/3)*SIN(('OddsRatio_working_3-way'!Y98+4*PI())/3)</f>
        <v>-0.45128317952090347</v>
      </c>
      <c r="AF98" s="11">
        <f>-'OddsRatio_working_3-way'!U98/(3*'OddsRatio_working_3-way'!X98^(1/3))*COS(('OddsRatio_working_3-way'!Y98)/3)</f>
        <v>0.49560746188182658</v>
      </c>
      <c r="AG98" s="11">
        <f>-'OddsRatio_working_3-way'!U98/(3*'OddsRatio_working_3-way'!X98^(1/3))*COS(('OddsRatio_working_3-way'!Y98+2*PI())/3)</f>
        <v>-0.28603793364960489</v>
      </c>
      <c r="AH98" s="11">
        <f>-'OddsRatio_working_3-way'!U98/(3*'OddsRatio_working_3-way'!X98^(1/3))*COS(('OddsRatio_working_3-way'!Y98+4*PI())/3)</f>
        <v>-0.20956952823222175</v>
      </c>
      <c r="AI98" s="11">
        <f>'OddsRatio_working_3-way'!U98/(3*'OddsRatio_working_3-way'!X98^(1/3))*SIN(('OddsRatio_working_3-way'!Y98)/3)</f>
        <v>-4.4149054452227603E-2</v>
      </c>
      <c r="AJ98" s="11">
        <f>'OddsRatio_working_3-way'!U98/(3*'OddsRatio_working_3-way'!X98^(1/3))*SIN(('OddsRatio_working_3-way'!Y98+2*PI())/3)</f>
        <v>-0.4071341250686758</v>
      </c>
      <c r="AK98" s="11">
        <f>'OddsRatio_working_3-way'!U98/(3*'OddsRatio_working_3-way'!X98^(1/3))*SIN(('OddsRatio_working_3-way'!Y98+4*PI())/3)</f>
        <v>0.45128317952090347</v>
      </c>
      <c r="AL98" s="11">
        <f>'OddsRatio_working_3-way'!Z98+'OddsRatio_working_3-way'!AF98</f>
        <v>0.99121492376365317</v>
      </c>
      <c r="AM98" s="11">
        <f>'OddsRatio_working_3-way'!AA98+'OddsRatio_working_3-way'!AG98</f>
        <v>-0.57207586729920978</v>
      </c>
      <c r="AN98" s="11">
        <f>'OddsRatio_working_3-way'!AB98+'OddsRatio_working_3-way'!AH98</f>
        <v>-0.41913905646444349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0.99121492376365317</v>
      </c>
      <c r="AS98" s="11">
        <f>IF(('OddsRatio_working_3-way'!X98=0),IF(Q98&gt;0,-Q98^(1/3),(-Q98)^(1/3)),'OddsRatio_working_3-way'!AM98-'OddsRatio_working_3-way'!R98/3)</f>
        <v>-0.57207586729920978</v>
      </c>
      <c r="AT98" s="11">
        <f>IF(('OddsRatio_working_3-way'!X98=0),IF(Q98&gt;0,-Q98^(1/3),(-Q98)^(1/3)),'OddsRatio_working_3-way'!AN98-'OddsRatio_working_3-way'!R98/3)</f>
        <v>-0.41913905646444349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3.15</v>
      </c>
      <c r="B99" s="4">
        <f>IF('True_Odds_Calculator_3-way'!B98="","",'True_Odds_Calculator_3-way'!B98)</f>
        <v>3.08</v>
      </c>
      <c r="C99" s="4">
        <f>IF('True_Odds_Calculator_3-way'!C98="","",'True_Odds_Calculator_3-way'!C98)</f>
        <v>2.68</v>
      </c>
      <c r="D99" s="9">
        <f t="shared" si="26"/>
        <v>0.31252329746548679</v>
      </c>
      <c r="E99" s="9">
        <f t="shared" si="27"/>
        <v>0.31967865273226537</v>
      </c>
      <c r="F99" s="9">
        <f t="shared" si="28"/>
        <v>0.36779804980224812</v>
      </c>
      <c r="G99" s="9">
        <f t="shared" si="29"/>
        <v>1.0231448612733203</v>
      </c>
      <c r="H99" s="9">
        <f t="shared" si="30"/>
        <v>3.1997614517376389</v>
      </c>
      <c r="I99" s="9">
        <f t="shared" si="31"/>
        <v>3.1281413114485055</v>
      </c>
      <c r="J99" s="9">
        <f t="shared" si="32"/>
        <v>2.7188833669391785</v>
      </c>
      <c r="K99" s="11">
        <f t="shared" si="33"/>
        <v>0.31746031746031744</v>
      </c>
      <c r="L99" s="11">
        <f t="shared" si="34"/>
        <v>0.32467532467532467</v>
      </c>
      <c r="M99" s="11">
        <f t="shared" si="35"/>
        <v>0.37313432835820892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-0.28894488595981149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0.2272958029887667</v>
      </c>
      <c r="Q99" s="11">
        <f>2*'OddsRatio_working_3-way'!K99*'OddsRatio_working_3-way'!L99*'OddsRatio_working_3-way'!M99</f>
        <v>7.6919053464895665E-2</v>
      </c>
      <c r="R99" s="11">
        <f t="shared" si="36"/>
        <v>0</v>
      </c>
      <c r="S99" s="11">
        <f t="shared" si="37"/>
        <v>-0.7866406848964983</v>
      </c>
      <c r="T99" s="11">
        <f t="shared" si="38"/>
        <v>-0.26620666155549855</v>
      </c>
      <c r="U99" s="11">
        <f>'OddsRatio_working_3-way'!S99-'OddsRatio_working_3-way'!R99^2/3</f>
        <v>-0.7866406848964983</v>
      </c>
      <c r="V99" s="11">
        <f>'OddsRatio_working_3-way'!S99*'OddsRatio_working_3-way'!R99/3-2*'OddsRatio_working_3-way'!R99^3/27-'OddsRatio_working_3-way'!T99</f>
        <v>0.26620666155549855</v>
      </c>
      <c r="W99" s="11">
        <f>'OddsRatio_working_3-way'!V99^2+4*'OddsRatio_working_3-way'!U99^3/27</f>
        <v>-1.2489854719245214E-3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0.13427115487740496</v>
      </c>
      <c r="Y99" s="11">
        <f>IF('OddsRatio_working_3-way'!W99&gt;=0,IF('OddsRatio_working_3-way'!V99+SQRT('OddsRatio_working_3-way'!W99)&gt;0,0,PI()),ACOS('OddsRatio_working_3-way'!V99/(2*'OddsRatio_working_3-way'!X99)))</f>
        <v>0.13198592749240645</v>
      </c>
      <c r="Z99" s="11">
        <f>'OddsRatio_working_3-way'!X99^(1/3)*COS('OddsRatio_working_3-way'!Y99/3)</f>
        <v>0.51157243063666025</v>
      </c>
      <c r="AA99" s="11">
        <f>'OddsRatio_working_3-way'!X99^(1/3)*COS(('OddsRatio_working_3-way'!Y99+2*PI())/3)</f>
        <v>-0.27529025037518923</v>
      </c>
      <c r="AB99" s="11">
        <f>'OddsRatio_working_3-way'!X99^(1/3)*COS(('OddsRatio_working_3-way'!Y99+4*PI())/3)</f>
        <v>-0.23628218026147116</v>
      </c>
      <c r="AC99" s="11">
        <f>'OddsRatio_working_3-way'!X99^(1/3)*SIN('OddsRatio_working_3-way'!Y99/3)</f>
        <v>2.2521319780722904E-2</v>
      </c>
      <c r="AD99" s="11">
        <f>'OddsRatio_working_3-way'!X99^(1/3)*SIN(('OddsRatio_working_3-way'!Y99+2*PI())/3)</f>
        <v>0.43177406091673898</v>
      </c>
      <c r="AE99" s="11">
        <f>'OddsRatio_working_3-way'!X99^(1/3)*SIN(('OddsRatio_working_3-way'!Y99+4*PI())/3)</f>
        <v>-0.45429538069746189</v>
      </c>
      <c r="AF99" s="11">
        <f>-'OddsRatio_working_3-way'!U99/(3*'OddsRatio_working_3-way'!X99^(1/3))*COS(('OddsRatio_working_3-way'!Y99)/3)</f>
        <v>0.51157243063666002</v>
      </c>
      <c r="AG99" s="11">
        <f>-'OddsRatio_working_3-way'!U99/(3*'OddsRatio_working_3-way'!X99^(1/3))*COS(('OddsRatio_working_3-way'!Y99+2*PI())/3)</f>
        <v>-0.27529025037518912</v>
      </c>
      <c r="AH99" s="11">
        <f>-'OddsRatio_working_3-way'!U99/(3*'OddsRatio_working_3-way'!X99^(1/3))*COS(('OddsRatio_working_3-way'!Y99+4*PI())/3)</f>
        <v>-0.23628218026147105</v>
      </c>
      <c r="AI99" s="11">
        <f>'OddsRatio_working_3-way'!U99/(3*'OddsRatio_working_3-way'!X99^(1/3))*SIN(('OddsRatio_working_3-way'!Y99)/3)</f>
        <v>-2.2521319780722894E-2</v>
      </c>
      <c r="AJ99" s="11">
        <f>'OddsRatio_working_3-way'!U99/(3*'OddsRatio_working_3-way'!X99^(1/3))*SIN(('OddsRatio_working_3-way'!Y99+2*PI())/3)</f>
        <v>-0.43177406091673876</v>
      </c>
      <c r="AK99" s="11">
        <f>'OddsRatio_working_3-way'!U99/(3*'OddsRatio_working_3-way'!X99^(1/3))*SIN(('OddsRatio_working_3-way'!Y99+4*PI())/3)</f>
        <v>0.45429538069746167</v>
      </c>
      <c r="AL99" s="11">
        <f>'OddsRatio_working_3-way'!Z99+'OddsRatio_working_3-way'!AF99</f>
        <v>1.0231448612733203</v>
      </c>
      <c r="AM99" s="11">
        <f>'OddsRatio_working_3-way'!AA99+'OddsRatio_working_3-way'!AG99</f>
        <v>-0.55058050075037834</v>
      </c>
      <c r="AN99" s="11">
        <f>'OddsRatio_working_3-way'!AB99+'OddsRatio_working_3-way'!AH99</f>
        <v>-0.47256436052294221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1.0231448612733203</v>
      </c>
      <c r="AS99" s="11">
        <f>IF(('OddsRatio_working_3-way'!X99=0),IF(Q99&gt;0,-Q99^(1/3),(-Q99)^(1/3)),'OddsRatio_working_3-way'!AM99-'OddsRatio_working_3-way'!R99/3)</f>
        <v>-0.55058050075037834</v>
      </c>
      <c r="AT99" s="11">
        <f>IF(('OddsRatio_working_3-way'!X99=0),IF(Q99&gt;0,-Q99^(1/3),(-Q99)^(1/3)),'OddsRatio_working_3-way'!AN99-'OddsRatio_working_3-way'!R99/3)</f>
        <v>-0.47256436052294221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2.63</v>
      </c>
      <c r="B100" s="4">
        <f>IF('True_Odds_Calculator_3-way'!B99="","",'True_Odds_Calculator_3-way'!B99)</f>
        <v>3.67</v>
      </c>
      <c r="C100" s="4">
        <f>IF('True_Odds_Calculator_3-way'!C99="","",'True_Odds_Calculator_3-way'!C99)</f>
        <v>2.62</v>
      </c>
      <c r="D100" s="9">
        <f t="shared" si="26"/>
        <v>0.3681119593382513</v>
      </c>
      <c r="E100" s="9">
        <f t="shared" si="27"/>
        <v>0.26234349987678646</v>
      </c>
      <c r="F100" s="9">
        <f t="shared" si="28"/>
        <v>0.36954454078496207</v>
      </c>
      <c r="G100" s="9">
        <f t="shared" si="29"/>
        <v>1.0531072539343791</v>
      </c>
      <c r="H100" s="9">
        <f t="shared" si="30"/>
        <v>2.7165648239130378</v>
      </c>
      <c r="I100" s="9">
        <f t="shared" si="31"/>
        <v>3.8117963680047913</v>
      </c>
      <c r="J100" s="9">
        <f t="shared" si="32"/>
        <v>2.7060337513736941</v>
      </c>
      <c r="K100" s="11">
        <f t="shared" si="33"/>
        <v>0.38022813688212931</v>
      </c>
      <c r="L100" s="11">
        <f t="shared" si="34"/>
        <v>0.27247956403269757</v>
      </c>
      <c r="M100" s="11">
        <f t="shared" si="35"/>
        <v>0.38167938931297707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-0.27879872046197096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0.23409848475801379</v>
      </c>
      <c r="Q100" s="11">
        <f>2*'OddsRatio_working_3-way'!K100*'OddsRatio_working_3-way'!L100*'OddsRatio_working_3-way'!M100</f>
        <v>7.9087325931761418E-2</v>
      </c>
      <c r="R100" s="11">
        <f t="shared" si="36"/>
        <v>0</v>
      </c>
      <c r="S100" s="11">
        <f t="shared" si="37"/>
        <v>-0.83966843309076655</v>
      </c>
      <c r="T100" s="11">
        <f t="shared" si="38"/>
        <v>-0.2836717679360698</v>
      </c>
      <c r="U100" s="11">
        <f>'OddsRatio_working_3-way'!S100-'OddsRatio_working_3-way'!R100^2/3</f>
        <v>-0.83966843309076655</v>
      </c>
      <c r="V100" s="11">
        <f>'OddsRatio_working_3-way'!S100*'OddsRatio_working_3-way'!R100/3-2*'OddsRatio_working_3-way'!R100^3/27-'OddsRatio_working_3-way'!T100</f>
        <v>0.2836717679360698</v>
      </c>
      <c r="W100" s="11">
        <f>'OddsRatio_working_3-way'!V100^2+4*'OddsRatio_working_3-way'!U100^3/27</f>
        <v>-7.2343897308918131E-3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0.14807435771840041</v>
      </c>
      <c r="Y100" s="11">
        <f>IF('OddsRatio_working_3-way'!W100&gt;=0,IF('OddsRatio_working_3-way'!V100+SQRT('OddsRatio_working_3-way'!W100)&gt;0,0,PI()),ACOS('OddsRatio_working_3-way'!V100/(2*'OddsRatio_working_3-way'!X100)))</f>
        <v>0.2913070003282674</v>
      </c>
      <c r="Z100" s="11">
        <f>'OddsRatio_working_3-way'!X100^(1/3)*COS('OddsRatio_working_3-way'!Y100/3)</f>
        <v>0.52655362696718955</v>
      </c>
      <c r="AA100" s="11">
        <f>'OddsRatio_working_3-way'!X100^(1/3)*COS(('OddsRatio_working_3-way'!Y100+2*PI())/3)</f>
        <v>-0.30769602912800842</v>
      </c>
      <c r="AB100" s="11">
        <f>'OddsRatio_working_3-way'!X100^(1/3)*COS(('OddsRatio_working_3-way'!Y100+4*PI())/3)</f>
        <v>-0.21885759783918132</v>
      </c>
      <c r="AC100" s="11">
        <f>'OddsRatio_working_3-way'!X100^(1/3)*SIN('OddsRatio_working_3-way'!Y100/3)</f>
        <v>5.1290892218988679E-2</v>
      </c>
      <c r="AD100" s="11">
        <f>'OddsRatio_working_3-way'!X100^(1/3)*SIN(('OddsRatio_working_3-way'!Y100+2*PI())/3)</f>
        <v>0.43036337129892682</v>
      </c>
      <c r="AE100" s="11">
        <f>'OddsRatio_working_3-way'!X100^(1/3)*SIN(('OddsRatio_working_3-way'!Y100+4*PI())/3)</f>
        <v>-0.48165426351791524</v>
      </c>
      <c r="AF100" s="11">
        <f>-'OddsRatio_working_3-way'!U100/(3*'OddsRatio_working_3-way'!X100^(1/3))*COS(('OddsRatio_working_3-way'!Y100)/3)</f>
        <v>0.52655362696718955</v>
      </c>
      <c r="AG100" s="11">
        <f>-'OddsRatio_working_3-way'!U100/(3*'OddsRatio_working_3-way'!X100^(1/3))*COS(('OddsRatio_working_3-way'!Y100+2*PI())/3)</f>
        <v>-0.30769602912800842</v>
      </c>
      <c r="AH100" s="11">
        <f>-'OddsRatio_working_3-way'!U100/(3*'OddsRatio_working_3-way'!X100^(1/3))*COS(('OddsRatio_working_3-way'!Y100+4*PI())/3)</f>
        <v>-0.21885759783918132</v>
      </c>
      <c r="AI100" s="11">
        <f>'OddsRatio_working_3-way'!U100/(3*'OddsRatio_working_3-way'!X100^(1/3))*SIN(('OddsRatio_working_3-way'!Y100)/3)</f>
        <v>-5.1290892218988679E-2</v>
      </c>
      <c r="AJ100" s="11">
        <f>'OddsRatio_working_3-way'!U100/(3*'OddsRatio_working_3-way'!X100^(1/3))*SIN(('OddsRatio_working_3-way'!Y100+2*PI())/3)</f>
        <v>-0.43036337129892682</v>
      </c>
      <c r="AK100" s="11">
        <f>'OddsRatio_working_3-way'!U100/(3*'OddsRatio_working_3-way'!X100^(1/3))*SIN(('OddsRatio_working_3-way'!Y100+4*PI())/3)</f>
        <v>0.48165426351791524</v>
      </c>
      <c r="AL100" s="11">
        <f>'OddsRatio_working_3-way'!Z100+'OddsRatio_working_3-way'!AF100</f>
        <v>1.0531072539343791</v>
      </c>
      <c r="AM100" s="11">
        <f>'OddsRatio_working_3-way'!AA100+'OddsRatio_working_3-way'!AG100</f>
        <v>-0.61539205825601684</v>
      </c>
      <c r="AN100" s="11">
        <f>'OddsRatio_working_3-way'!AB100+'OddsRatio_working_3-way'!AH100</f>
        <v>-0.43771519567836265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1.0531072539343791</v>
      </c>
      <c r="AS100" s="11">
        <f>IF(('OddsRatio_working_3-way'!X100=0),IF(Q100&gt;0,-Q100^(1/3),(-Q100)^(1/3)),'OddsRatio_working_3-way'!AM100-'OddsRatio_working_3-way'!R100/3)</f>
        <v>-0.61539205825601684</v>
      </c>
      <c r="AT100" s="11">
        <f>IF(('OddsRatio_working_3-way'!X100=0),IF(Q100&gt;0,-Q100^(1/3),(-Q100)^(1/3)),'OddsRatio_working_3-way'!AN100-'OddsRatio_working_3-way'!R100/3)</f>
        <v>-0.43771519567836265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3.62</v>
      </c>
      <c r="B101" s="4">
        <f>IF('True_Odds_Calculator_3-way'!B100="","",'True_Odds_Calculator_3-way'!B100)</f>
        <v>3.69</v>
      </c>
      <c r="C101" s="4">
        <f>IF('True_Odds_Calculator_3-way'!C100="","",'True_Odds_Calculator_3-way'!C100)</f>
        <v>2.0299999999999998</v>
      </c>
      <c r="D101" s="9">
        <f t="shared" si="26"/>
        <v>0.26399741891489514</v>
      </c>
      <c r="E101" s="9">
        <f t="shared" si="27"/>
        <v>0.25890623719039835</v>
      </c>
      <c r="F101" s="9">
        <f t="shared" si="28"/>
        <v>0.47709634389470634</v>
      </c>
      <c r="G101" s="9">
        <f t="shared" si="29"/>
        <v>1.0640900082886682</v>
      </c>
      <c r="H101" s="9">
        <f t="shared" si="30"/>
        <v>3.78791582171631</v>
      </c>
      <c r="I101" s="9">
        <f t="shared" si="31"/>
        <v>3.8624021222965168</v>
      </c>
      <c r="J101" s="9">
        <f t="shared" si="32"/>
        <v>2.0960127085373284</v>
      </c>
      <c r="K101" s="11">
        <f t="shared" si="33"/>
        <v>0.27624309392265195</v>
      </c>
      <c r="L101" s="11">
        <f t="shared" si="34"/>
        <v>0.2710027100271003</v>
      </c>
      <c r="M101" s="11">
        <f t="shared" si="35"/>
        <v>0.49261083743842371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-0.26770705804110528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0.23380741659252319</v>
      </c>
      <c r="Q101" s="11">
        <f>2*'OddsRatio_working_3-way'!K101*'OddsRatio_working_3-way'!L101*'OddsRatio_working_3-way'!M101</f>
        <v>7.3756282836758114E-2</v>
      </c>
      <c r="R101" s="11">
        <f t="shared" si="36"/>
        <v>0</v>
      </c>
      <c r="S101" s="11">
        <f t="shared" si="37"/>
        <v>-0.87337038591124128</v>
      </c>
      <c r="T101" s="11">
        <f t="shared" si="38"/>
        <v>-0.27551116274802567</v>
      </c>
      <c r="U101" s="11">
        <f>'OddsRatio_working_3-way'!S101-'OddsRatio_working_3-way'!R101^2/3</f>
        <v>-0.87337038591124128</v>
      </c>
      <c r="V101" s="11">
        <f>'OddsRatio_working_3-way'!S101*'OddsRatio_working_3-way'!R101/3-2*'OddsRatio_working_3-way'!R101^3/27-'OddsRatio_working_3-way'!T101</f>
        <v>0.27551116274802567</v>
      </c>
      <c r="W101" s="11">
        <f>'OddsRatio_working_3-way'!V101^2+4*'OddsRatio_working_3-way'!U101^3/27</f>
        <v>-2.2787795034218475E-2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0.15707816193935709</v>
      </c>
      <c r="Y101" s="11">
        <f>IF('OddsRatio_working_3-way'!W101&gt;=0,IF('OddsRatio_working_3-way'!V101+SQRT('OddsRatio_working_3-way'!W101)&gt;0,0,PI()),ACOS('OddsRatio_working_3-way'!V101/(2*'OddsRatio_working_3-way'!X101)))</f>
        <v>0.50123983323894028</v>
      </c>
      <c r="Z101" s="11">
        <f>'OddsRatio_working_3-way'!X101^(1/3)*COS('OddsRatio_working_3-way'!Y101/3)</f>
        <v>0.53204500414433409</v>
      </c>
      <c r="AA101" s="11">
        <f>'OddsRatio_working_3-way'!X101^(1/3)*COS(('OddsRatio_working_3-way'!Y101+2*PI())/3)</f>
        <v>-0.3437314568431713</v>
      </c>
      <c r="AB101" s="11">
        <f>'OddsRatio_working_3-way'!X101^(1/3)*COS(('OddsRatio_working_3-way'!Y101+4*PI())/3)</f>
        <v>-0.18831354730116245</v>
      </c>
      <c r="AC101" s="11">
        <f>'OddsRatio_working_3-way'!X101^(1/3)*SIN('OddsRatio_working_3-way'!Y101/3)</f>
        <v>8.9730571910967685E-2</v>
      </c>
      <c r="AD101" s="11">
        <f>'OddsRatio_working_3-way'!X101^(1/3)*SIN(('OddsRatio_working_3-way'!Y101+2*PI())/3)</f>
        <v>0.41589920359010651</v>
      </c>
      <c r="AE101" s="11">
        <f>'OddsRatio_working_3-way'!X101^(1/3)*SIN(('OddsRatio_working_3-way'!Y101+4*PI())/3)</f>
        <v>-0.50562977550107413</v>
      </c>
      <c r="AF101" s="11">
        <f>-'OddsRatio_working_3-way'!U101/(3*'OddsRatio_working_3-way'!X101^(1/3))*COS(('OddsRatio_working_3-way'!Y101)/3)</f>
        <v>0.53204500414433409</v>
      </c>
      <c r="AG101" s="11">
        <f>-'OddsRatio_working_3-way'!U101/(3*'OddsRatio_working_3-way'!X101^(1/3))*COS(('OddsRatio_working_3-way'!Y101+2*PI())/3)</f>
        <v>-0.3437314568431713</v>
      </c>
      <c r="AH101" s="11">
        <f>-'OddsRatio_working_3-way'!U101/(3*'OddsRatio_working_3-way'!X101^(1/3))*COS(('OddsRatio_working_3-way'!Y101+4*PI())/3)</f>
        <v>-0.18831354730116245</v>
      </c>
      <c r="AI101" s="11">
        <f>'OddsRatio_working_3-way'!U101/(3*'OddsRatio_working_3-way'!X101^(1/3))*SIN(('OddsRatio_working_3-way'!Y101)/3)</f>
        <v>-8.9730571910967685E-2</v>
      </c>
      <c r="AJ101" s="11">
        <f>'OddsRatio_working_3-way'!U101/(3*'OddsRatio_working_3-way'!X101^(1/3))*SIN(('OddsRatio_working_3-way'!Y101+2*PI())/3)</f>
        <v>-0.41589920359010651</v>
      </c>
      <c r="AK101" s="11">
        <f>'OddsRatio_working_3-way'!U101/(3*'OddsRatio_working_3-way'!X101^(1/3))*SIN(('OddsRatio_working_3-way'!Y101+4*PI())/3)</f>
        <v>0.50562977550107413</v>
      </c>
      <c r="AL101" s="11">
        <f>'OddsRatio_working_3-way'!Z101+'OddsRatio_working_3-way'!AF101</f>
        <v>1.0640900082886682</v>
      </c>
      <c r="AM101" s="11">
        <f>'OddsRatio_working_3-way'!AA101+'OddsRatio_working_3-way'!AG101</f>
        <v>-0.6874629136863426</v>
      </c>
      <c r="AN101" s="11">
        <f>'OddsRatio_working_3-way'!AB101+'OddsRatio_working_3-way'!AH101</f>
        <v>-0.37662709460232491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1.0640900082886682</v>
      </c>
      <c r="AS101" s="11">
        <f>IF(('OddsRatio_working_3-way'!X101=0),IF(Q101&gt;0,-Q101^(1/3),(-Q101)^(1/3)),'OddsRatio_working_3-way'!AM101-'OddsRatio_working_3-way'!R101/3)</f>
        <v>-0.6874629136863426</v>
      </c>
      <c r="AT101" s="11">
        <f>IF(('OddsRatio_working_3-way'!X101=0),IF(Q101&gt;0,-Q101^(1/3),(-Q101)^(1/3)),'OddsRatio_working_3-way'!AN101-'OddsRatio_working_3-way'!R101/3)</f>
        <v>-0.37662709460232491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1.71</v>
      </c>
      <c r="B102" s="4">
        <f>IF('True_Odds_Calculator_3-way'!B101="","",'True_Odds_Calculator_3-way'!B101)</f>
        <v>3.91</v>
      </c>
      <c r="C102" s="4">
        <f>IF('True_Odds_Calculator_3-way'!C101="","",'True_Odds_Calculator_3-way'!C101)</f>
        <v>5.0999999999999996</v>
      </c>
      <c r="D102" s="9">
        <f t="shared" si="26"/>
        <v>0.56954484551508588</v>
      </c>
      <c r="E102" s="9">
        <f t="shared" si="27"/>
        <v>0.24404134781702383</v>
      </c>
      <c r="F102" s="9">
        <f t="shared" si="28"/>
        <v>0.18641380666789048</v>
      </c>
      <c r="G102" s="9">
        <f t="shared" si="29"/>
        <v>1.0644901279431407</v>
      </c>
      <c r="H102" s="9">
        <f t="shared" si="30"/>
        <v>1.7557879908396299</v>
      </c>
      <c r="I102" s="9">
        <f t="shared" si="31"/>
        <v>4.0976662723145392</v>
      </c>
      <c r="J102" s="9">
        <f t="shared" si="32"/>
        <v>5.3644095245668764</v>
      </c>
      <c r="K102" s="11">
        <f t="shared" si="33"/>
        <v>0.58479532163742687</v>
      </c>
      <c r="L102" s="11">
        <f t="shared" si="34"/>
        <v>0.25575447570332482</v>
      </c>
      <c r="M102" s="11">
        <f t="shared" si="35"/>
        <v>0.19607843137254904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-0.24842319931517298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0.22639887082096866</v>
      </c>
      <c r="Q102" s="11">
        <f>2*'OddsRatio_working_3-way'!K102*'OddsRatio_working_3-way'!L102*'OddsRatio_working_3-way'!M102</f>
        <v>5.8652557207504834E-2</v>
      </c>
      <c r="R102" s="11">
        <f t="shared" si="36"/>
        <v>0</v>
      </c>
      <c r="S102" s="11">
        <f t="shared" si="37"/>
        <v>-0.91134351157654081</v>
      </c>
      <c r="T102" s="11">
        <f t="shared" si="38"/>
        <v>-0.23609935533071005</v>
      </c>
      <c r="U102" s="11">
        <f>'OddsRatio_working_3-way'!S102-'OddsRatio_working_3-way'!R102^2/3</f>
        <v>-0.91134351157654081</v>
      </c>
      <c r="V102" s="11">
        <f>'OddsRatio_working_3-way'!S102*'OddsRatio_working_3-way'!R102/3-2*'OddsRatio_working_3-way'!R102^3/27-'OddsRatio_working_3-way'!T102</f>
        <v>0.23609935533071005</v>
      </c>
      <c r="W102" s="11">
        <f>'OddsRatio_working_3-way'!V102^2+4*'OddsRatio_working_3-way'!U102^3/27</f>
        <v>-5.6392444923302046E-2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0.16743308402976914</v>
      </c>
      <c r="Y102" s="11">
        <f>IF('OddsRatio_working_3-way'!W102&gt;=0,IF('OddsRatio_working_3-way'!V102+SQRT('OddsRatio_working_3-way'!W102)&gt;0,0,PI()),ACOS('OddsRatio_working_3-way'!V102/(2*'OddsRatio_working_3-way'!X102)))</f>
        <v>0.78829440871663914</v>
      </c>
      <c r="Z102" s="11">
        <f>'OddsRatio_working_3-way'!X102^(1/3)*COS('OddsRatio_working_3-way'!Y102/3)</f>
        <v>0.53224506397157034</v>
      </c>
      <c r="AA102" s="11">
        <f>'OddsRatio_working_3-way'!X102^(1/3)*COS(('OddsRatio_working_3-way'!Y102+2*PI())/3)</f>
        <v>-0.39010749802021799</v>
      </c>
      <c r="AB102" s="11">
        <f>'OddsRatio_working_3-way'!X102^(1/3)*COS(('OddsRatio_working_3-way'!Y102+4*PI())/3)</f>
        <v>-0.14213756595135202</v>
      </c>
      <c r="AC102" s="11">
        <f>'OddsRatio_working_3-way'!X102^(1/3)*SIN('OddsRatio_working_3-way'!Y102/3)</f>
        <v>0.14316550703089298</v>
      </c>
      <c r="AD102" s="11">
        <f>'OddsRatio_working_3-way'!X102^(1/3)*SIN(('OddsRatio_working_3-way'!Y102+2*PI())/3)</f>
        <v>0.38935499292280723</v>
      </c>
      <c r="AE102" s="11">
        <f>'OddsRatio_working_3-way'!X102^(1/3)*SIN(('OddsRatio_working_3-way'!Y102+4*PI())/3)</f>
        <v>-0.5325204999537001</v>
      </c>
      <c r="AF102" s="11">
        <f>-'OddsRatio_working_3-way'!U102/(3*'OddsRatio_working_3-way'!X102^(1/3))*COS(('OddsRatio_working_3-way'!Y102)/3)</f>
        <v>0.53224506397157023</v>
      </c>
      <c r="AG102" s="11">
        <f>-'OddsRatio_working_3-way'!U102/(3*'OddsRatio_working_3-way'!X102^(1/3))*COS(('OddsRatio_working_3-way'!Y102+2*PI())/3)</f>
        <v>-0.39010749802021794</v>
      </c>
      <c r="AH102" s="11">
        <f>-'OddsRatio_working_3-way'!U102/(3*'OddsRatio_working_3-way'!X102^(1/3))*COS(('OddsRatio_working_3-way'!Y102+4*PI())/3)</f>
        <v>-0.14213756595135199</v>
      </c>
      <c r="AI102" s="11">
        <f>'OddsRatio_working_3-way'!U102/(3*'OddsRatio_working_3-way'!X102^(1/3))*SIN(('OddsRatio_working_3-way'!Y102)/3)</f>
        <v>-0.14316550703089295</v>
      </c>
      <c r="AJ102" s="11">
        <f>'OddsRatio_working_3-way'!U102/(3*'OddsRatio_working_3-way'!X102^(1/3))*SIN(('OddsRatio_working_3-way'!Y102+2*PI())/3)</f>
        <v>-0.38935499292280717</v>
      </c>
      <c r="AK102" s="11">
        <f>'OddsRatio_working_3-way'!U102/(3*'OddsRatio_working_3-way'!X102^(1/3))*SIN(('OddsRatio_working_3-way'!Y102+4*PI())/3)</f>
        <v>0.53252049995369999</v>
      </c>
      <c r="AL102" s="11">
        <f>'OddsRatio_working_3-way'!Z102+'OddsRatio_working_3-way'!AF102</f>
        <v>1.0644901279431407</v>
      </c>
      <c r="AM102" s="11">
        <f>'OddsRatio_working_3-way'!AA102+'OddsRatio_working_3-way'!AG102</f>
        <v>-0.78021499604043587</v>
      </c>
      <c r="AN102" s="11">
        <f>'OddsRatio_working_3-way'!AB102+'OddsRatio_working_3-way'!AH102</f>
        <v>-0.28427513190270404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1.0644901279431407</v>
      </c>
      <c r="AS102" s="11">
        <f>IF(('OddsRatio_working_3-way'!X102=0),IF(Q102&gt;0,-Q102^(1/3),(-Q102)^(1/3)),'OddsRatio_working_3-way'!AM102-'OddsRatio_working_3-way'!R102/3)</f>
        <v>-0.78021499604043587</v>
      </c>
      <c r="AT102" s="11">
        <f>IF(('OddsRatio_working_3-way'!X102=0),IF(Q102&gt;0,-Q102^(1/3),(-Q102)^(1/3)),'OddsRatio_working_3-way'!AN102-'OddsRatio_working_3-way'!R102/3)</f>
        <v>-0.28427513190270404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</v>
      </c>
      <c r="B103" s="4">
        <f>IF('True_Odds_Calculator_3-way'!B102="","",'True_Odds_Calculator_3-way'!B102)</f>
        <v>3.72</v>
      </c>
      <c r="C103" s="4">
        <f>IF('True_Odds_Calculator_3-way'!C102="","",'True_Odds_Calculator_3-way'!C102)</f>
        <v>3.83</v>
      </c>
      <c r="D103" s="9">
        <f t="shared" si="26"/>
        <v>0.48822692329420364</v>
      </c>
      <c r="E103" s="9">
        <f t="shared" si="27"/>
        <v>0.25966068516784474</v>
      </c>
      <c r="F103" s="9">
        <f t="shared" si="28"/>
        <v>0.25211239153795162</v>
      </c>
      <c r="G103" s="9">
        <f t="shared" si="29"/>
        <v>1.0482278880745048</v>
      </c>
      <c r="H103" s="9">
        <f t="shared" si="30"/>
        <v>2.0482278880745048</v>
      </c>
      <c r="I103" s="9">
        <f t="shared" si="31"/>
        <v>3.8511798555626537</v>
      </c>
      <c r="J103" s="9">
        <f t="shared" si="32"/>
        <v>3.966484923250849</v>
      </c>
      <c r="K103" s="11">
        <f t="shared" si="33"/>
        <v>0.5</v>
      </c>
      <c r="L103" s="11">
        <f t="shared" si="34"/>
        <v>0.26881720430107525</v>
      </c>
      <c r="M103" s="11">
        <f t="shared" si="35"/>
        <v>0.2610966057441253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-0.27013672478171757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0.22986327521828234</v>
      </c>
      <c r="Q103" s="11">
        <f>2*'OddsRatio_working_3-way'!K103*'OddsRatio_working_3-way'!L103*'OddsRatio_working_3-way'!M103</f>
        <v>7.0187259608635824E-2</v>
      </c>
      <c r="R103" s="11">
        <f t="shared" si="36"/>
        <v>0</v>
      </c>
      <c r="S103" s="11">
        <f t="shared" si="37"/>
        <v>-0.85091457077530663</v>
      </c>
      <c r="T103" s="11">
        <f t="shared" si="38"/>
        <v>-0.25982124298482645</v>
      </c>
      <c r="U103" s="11">
        <f>'OddsRatio_working_3-way'!S103-'OddsRatio_working_3-way'!R103^2/3</f>
        <v>-0.85091457077530663</v>
      </c>
      <c r="V103" s="11">
        <f>'OddsRatio_working_3-way'!S103*'OddsRatio_working_3-way'!R103/3-2*'OddsRatio_working_3-way'!R103^3/27-'OddsRatio_working_3-way'!T103</f>
        <v>0.25982124298482645</v>
      </c>
      <c r="W103" s="11">
        <f>'OddsRatio_working_3-way'!V103^2+4*'OddsRatio_working_3-way'!U103^3/27</f>
        <v>-2.3768398114812822E-2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0.15105915763451172</v>
      </c>
      <c r="Y103" s="11">
        <f>IF('OddsRatio_working_3-way'!W103&gt;=0,IF('OddsRatio_working_3-way'!V103+SQRT('OddsRatio_working_3-way'!W103)&gt;0,0,PI()),ACOS('OddsRatio_working_3-way'!V103/(2*'OddsRatio_working_3-way'!X103)))</f>
        <v>0.53552995033726214</v>
      </c>
      <c r="Z103" s="11">
        <f>'OddsRatio_working_3-way'!X103^(1/3)*COS('OddsRatio_working_3-way'!Y103/3)</f>
        <v>0.52411394403725253</v>
      </c>
      <c r="AA103" s="11">
        <f>'OddsRatio_working_3-way'!X103^(1/3)*COS(('OddsRatio_working_3-way'!Y103+2*PI())/3)</f>
        <v>-0.34395369321742325</v>
      </c>
      <c r="AB103" s="11">
        <f>'OddsRatio_working_3-way'!X103^(1/3)*COS(('OddsRatio_working_3-way'!Y103+4*PI())/3)</f>
        <v>-0.18016025081982937</v>
      </c>
      <c r="AC103" s="11">
        <f>'OddsRatio_working_3-way'!X103^(1/3)*SIN('OddsRatio_working_3-way'!Y103/3)</f>
        <v>9.4566188059746398E-2</v>
      </c>
      <c r="AD103" s="11">
        <f>'OddsRatio_working_3-way'!X103^(1/3)*SIN(('OddsRatio_working_3-way'!Y103+2*PI())/3)</f>
        <v>0.40661289598404315</v>
      </c>
      <c r="AE103" s="11">
        <f>'OddsRatio_working_3-way'!X103^(1/3)*SIN(('OddsRatio_working_3-way'!Y103+4*PI())/3)</f>
        <v>-0.50117908404378941</v>
      </c>
      <c r="AF103" s="11">
        <f>-'OddsRatio_working_3-way'!U103/(3*'OddsRatio_working_3-way'!X103^(1/3))*COS(('OddsRatio_working_3-way'!Y103)/3)</f>
        <v>0.52411394403725242</v>
      </c>
      <c r="AG103" s="11">
        <f>-'OddsRatio_working_3-way'!U103/(3*'OddsRatio_working_3-way'!X103^(1/3))*COS(('OddsRatio_working_3-way'!Y103+2*PI())/3)</f>
        <v>-0.3439536932174232</v>
      </c>
      <c r="AH103" s="11">
        <f>-'OddsRatio_working_3-way'!U103/(3*'OddsRatio_working_3-way'!X103^(1/3))*COS(('OddsRatio_working_3-way'!Y103+4*PI())/3)</f>
        <v>-0.18016025081982934</v>
      </c>
      <c r="AI103" s="11">
        <f>'OddsRatio_working_3-way'!U103/(3*'OddsRatio_working_3-way'!X103^(1/3))*SIN(('OddsRatio_working_3-way'!Y103)/3)</f>
        <v>-9.4566188059746384E-2</v>
      </c>
      <c r="AJ103" s="11">
        <f>'OddsRatio_working_3-way'!U103/(3*'OddsRatio_working_3-way'!X103^(1/3))*SIN(('OddsRatio_working_3-way'!Y103+2*PI())/3)</f>
        <v>-0.40661289598404304</v>
      </c>
      <c r="AK103" s="11">
        <f>'OddsRatio_working_3-way'!U103/(3*'OddsRatio_working_3-way'!X103^(1/3))*SIN(('OddsRatio_working_3-way'!Y103+4*PI())/3)</f>
        <v>0.5011790840437893</v>
      </c>
      <c r="AL103" s="11">
        <f>'OddsRatio_working_3-way'!Z103+'OddsRatio_working_3-way'!AF103</f>
        <v>1.0482278880745048</v>
      </c>
      <c r="AM103" s="11">
        <f>'OddsRatio_working_3-way'!AA103+'OddsRatio_working_3-way'!AG103</f>
        <v>-0.68790738643484639</v>
      </c>
      <c r="AN103" s="11">
        <f>'OddsRatio_working_3-way'!AB103+'OddsRatio_working_3-way'!AH103</f>
        <v>-0.36032050163965867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1.0482278880745048</v>
      </c>
      <c r="AS103" s="11">
        <f>IF(('OddsRatio_working_3-way'!X103=0),IF(Q103&gt;0,-Q103^(1/3),(-Q103)^(1/3)),'OddsRatio_working_3-way'!AM103-'OddsRatio_working_3-way'!R103/3)</f>
        <v>-0.68790738643484639</v>
      </c>
      <c r="AT103" s="11">
        <f>IF(('OddsRatio_working_3-way'!X103=0),IF(Q103&gt;0,-Q103^(1/3),(-Q103)^(1/3)),'OddsRatio_working_3-way'!AN103-'OddsRatio_working_3-way'!R103/3)</f>
        <v>-0.36032050163965867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2.12</v>
      </c>
      <c r="B104" s="4">
        <f>IF('True_Odds_Calculator_3-way'!B103="","",'True_Odds_Calculator_3-way'!B103)</f>
        <v>3.6</v>
      </c>
      <c r="C104" s="4">
        <f>IF('True_Odds_Calculator_3-way'!C103="","",'True_Odds_Calculator_3-way'!C103)</f>
        <v>3.58</v>
      </c>
      <c r="D104" s="9">
        <f t="shared" si="26"/>
        <v>0.46061531913774989</v>
      </c>
      <c r="E104" s="9">
        <f t="shared" si="27"/>
        <v>0.2689318811251703</v>
      </c>
      <c r="F104" s="9">
        <f t="shared" si="28"/>
        <v>0.27045279973707964</v>
      </c>
      <c r="G104" s="9">
        <f t="shared" si="29"/>
        <v>1.0455437434367156</v>
      </c>
      <c r="H104" s="9">
        <f t="shared" si="30"/>
        <v>2.1710089926491216</v>
      </c>
      <c r="I104" s="9">
        <f t="shared" si="31"/>
        <v>3.7184137329354603</v>
      </c>
      <c r="J104" s="9">
        <f t="shared" si="32"/>
        <v>3.6975028580667266</v>
      </c>
      <c r="K104" s="11">
        <f t="shared" si="33"/>
        <v>0.47169811320754712</v>
      </c>
      <c r="L104" s="11">
        <f t="shared" si="34"/>
        <v>0.27777777777777779</v>
      </c>
      <c r="M104" s="11">
        <f t="shared" si="35"/>
        <v>0.27932960893854747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-0.27497276975510343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0.23057868662380099</v>
      </c>
      <c r="Q104" s="11">
        <f>2*'OddsRatio_working_3-way'!K104*'OddsRatio_working_3-way'!L104*'OddsRatio_working_3-way'!M104</f>
        <v>7.3199583055174905E-2</v>
      </c>
      <c r="R104" s="11">
        <f t="shared" si="36"/>
        <v>0</v>
      </c>
      <c r="S104" s="11">
        <f t="shared" si="37"/>
        <v>-0.83855098389982119</v>
      </c>
      <c r="T104" s="11">
        <f t="shared" si="38"/>
        <v>-0.26620666155549877</v>
      </c>
      <c r="U104" s="11">
        <f>'OddsRatio_working_3-way'!S104-'OddsRatio_working_3-way'!R104^2/3</f>
        <v>-0.83855098389982119</v>
      </c>
      <c r="V104" s="11">
        <f>'OddsRatio_working_3-way'!S104*'OddsRatio_working_3-way'!R104/3-2*'OddsRatio_working_3-way'!R104^3/27-'OddsRatio_working_3-way'!T104</f>
        <v>0.26620666155549877</v>
      </c>
      <c r="W104" s="11">
        <f>'OddsRatio_working_3-way'!V104^2+4*'OddsRatio_working_3-way'!U104^3/27</f>
        <v>-1.6488385312189879E-2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0.14777886517421371</v>
      </c>
      <c r="Y104" s="11">
        <f>IF('OddsRatio_working_3-way'!W104&gt;=0,IF('OddsRatio_working_3-way'!V104+SQRT('OddsRatio_working_3-way'!W104)&gt;0,0,PI()),ACOS('OddsRatio_working_3-way'!V104/(2*'OddsRatio_working_3-way'!X104)))</f>
        <v>0.44943525526784822</v>
      </c>
      <c r="Z104" s="11">
        <f>'OddsRatio_working_3-way'!X104^(1/3)*COS('OddsRatio_working_3-way'!Y104/3)</f>
        <v>0.52277187171835782</v>
      </c>
      <c r="AA104" s="11">
        <f>'OddsRatio_working_3-way'!X104^(1/3)*COS(('OddsRatio_working_3-way'!Y104+2*PI())/3)</f>
        <v>-0.32972277497263958</v>
      </c>
      <c r="AB104" s="11">
        <f>'OddsRatio_working_3-way'!X104^(1/3)*COS(('OddsRatio_working_3-way'!Y104+4*PI())/3)</f>
        <v>-0.19304909674571827</v>
      </c>
      <c r="AC104" s="11">
        <f>'OddsRatio_working_3-way'!X104^(1/3)*SIN('OddsRatio_working_3-way'!Y104/3)</f>
        <v>7.8908584915449387E-2</v>
      </c>
      <c r="AD104" s="11">
        <f>'OddsRatio_working_3-way'!X104^(1/3)*SIN(('OddsRatio_working_3-way'!Y104+2*PI())/3)</f>
        <v>0.41327942883431285</v>
      </c>
      <c r="AE104" s="11">
        <f>'OddsRatio_working_3-way'!X104^(1/3)*SIN(('OddsRatio_working_3-way'!Y104+4*PI())/3)</f>
        <v>-0.49218801374976218</v>
      </c>
      <c r="AF104" s="11">
        <f>-'OddsRatio_working_3-way'!U104/(3*'OddsRatio_working_3-way'!X104^(1/3))*COS(('OddsRatio_working_3-way'!Y104)/3)</f>
        <v>0.52277187171835771</v>
      </c>
      <c r="AG104" s="11">
        <f>-'OddsRatio_working_3-way'!U104/(3*'OddsRatio_working_3-way'!X104^(1/3))*COS(('OddsRatio_working_3-way'!Y104+2*PI())/3)</f>
        <v>-0.32972277497263952</v>
      </c>
      <c r="AH104" s="11">
        <f>-'OddsRatio_working_3-way'!U104/(3*'OddsRatio_working_3-way'!X104^(1/3))*COS(('OddsRatio_working_3-way'!Y104+4*PI())/3)</f>
        <v>-0.19304909674571821</v>
      </c>
      <c r="AI104" s="11">
        <f>'OddsRatio_working_3-way'!U104/(3*'OddsRatio_working_3-way'!X104^(1/3))*SIN(('OddsRatio_working_3-way'!Y104)/3)</f>
        <v>-7.8908584915449373E-2</v>
      </c>
      <c r="AJ104" s="11">
        <f>'OddsRatio_working_3-way'!U104/(3*'OddsRatio_working_3-way'!X104^(1/3))*SIN(('OddsRatio_working_3-way'!Y104+2*PI())/3)</f>
        <v>-0.41327942883431279</v>
      </c>
      <c r="AK104" s="11">
        <f>'OddsRatio_working_3-way'!U104/(3*'OddsRatio_working_3-way'!X104^(1/3))*SIN(('OddsRatio_working_3-way'!Y104+4*PI())/3)</f>
        <v>0.49218801374976207</v>
      </c>
      <c r="AL104" s="11">
        <f>'OddsRatio_working_3-way'!Z104+'OddsRatio_working_3-way'!AF104</f>
        <v>1.0455437434367156</v>
      </c>
      <c r="AM104" s="11">
        <f>'OddsRatio_working_3-way'!AA104+'OddsRatio_working_3-way'!AG104</f>
        <v>-0.65944554994527915</v>
      </c>
      <c r="AN104" s="11">
        <f>'OddsRatio_working_3-way'!AB104+'OddsRatio_working_3-way'!AH104</f>
        <v>-0.38609819349143648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1.0455437434367156</v>
      </c>
      <c r="AS104" s="11">
        <f>IF(('OddsRatio_working_3-way'!X104=0),IF(Q104&gt;0,-Q104^(1/3),(-Q104)^(1/3)),'OddsRatio_working_3-way'!AM104-'OddsRatio_working_3-way'!R104/3)</f>
        <v>-0.65944554994527915</v>
      </c>
      <c r="AT104" s="11">
        <f>IF(('OddsRatio_working_3-way'!X104=0),IF(Q104&gt;0,-Q104^(1/3),(-Q104)^(1/3)),'OddsRatio_working_3-way'!AN104-'OddsRatio_working_3-way'!R104/3)</f>
        <v>-0.38609819349143648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2.21</v>
      </c>
      <c r="B105" s="4">
        <f>IF('True_Odds_Calculator_3-way'!B104="","",'True_Odds_Calculator_3-way'!B104)</f>
        <v>3.42</v>
      </c>
      <c r="C105" s="4">
        <f>IF('True_Odds_Calculator_3-way'!C104="","",'True_Odds_Calculator_3-way'!C104)</f>
        <v>3.47</v>
      </c>
      <c r="D105" s="9">
        <f t="shared" si="26"/>
        <v>0.44000763630656919</v>
      </c>
      <c r="E105" s="9">
        <f t="shared" si="27"/>
        <v>0.28205755781060943</v>
      </c>
      <c r="F105" s="9">
        <f t="shared" si="28"/>
        <v>0.27793480588282132</v>
      </c>
      <c r="G105" s="9">
        <f t="shared" si="29"/>
        <v>1.0518081237020971</v>
      </c>
      <c r="H105" s="9">
        <f t="shared" si="30"/>
        <v>2.2726878296795374</v>
      </c>
      <c r="I105" s="9">
        <f t="shared" si="31"/>
        <v>3.5453756593590757</v>
      </c>
      <c r="J105" s="9">
        <f t="shared" si="32"/>
        <v>3.5979660655441799</v>
      </c>
      <c r="K105" s="11">
        <f t="shared" si="33"/>
        <v>0.45248868778280543</v>
      </c>
      <c r="L105" s="11">
        <f t="shared" si="34"/>
        <v>0.29239766081871343</v>
      </c>
      <c r="M105" s="11">
        <f t="shared" si="35"/>
        <v>0.28818443804034583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-0.27577178806200675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0.23258514885106368</v>
      </c>
      <c r="Q105" s="11">
        <f>2*'OddsRatio_working_3-way'!K105*'OddsRatio_working_3-way'!L105*'OddsRatio_working_3-way'!M105</f>
        <v>7.6257425852807759E-2</v>
      </c>
      <c r="R105" s="11">
        <f t="shared" si="36"/>
        <v>0</v>
      </c>
      <c r="S105" s="11">
        <f t="shared" si="37"/>
        <v>-0.84339718172609945</v>
      </c>
      <c r="T105" s="11">
        <f t="shared" si="38"/>
        <v>-0.27652366613970469</v>
      </c>
      <c r="U105" s="11">
        <f>'OddsRatio_working_3-way'!S105-'OddsRatio_working_3-way'!R105^2/3</f>
        <v>-0.84339718172609945</v>
      </c>
      <c r="V105" s="11">
        <f>'OddsRatio_working_3-way'!S105*'OddsRatio_working_3-way'!R105/3-2*'OddsRatio_working_3-way'!R105^3/27-'OddsRatio_working_3-way'!T105</f>
        <v>0.27652366613970469</v>
      </c>
      <c r="W105" s="11">
        <f>'OddsRatio_working_3-way'!V105^2+4*'OddsRatio_working_3-way'!U105^3/27</f>
        <v>-1.241233264394967E-2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0.14906179136459863</v>
      </c>
      <c r="Y105" s="11">
        <f>IF('OddsRatio_working_3-way'!W105&gt;=0,IF('OddsRatio_working_3-way'!V105+SQRT('OddsRatio_working_3-way'!W105)&gt;0,0,PI()),ACOS('OddsRatio_working_3-way'!V105/(2*'OddsRatio_working_3-way'!X105)))</f>
        <v>0.3830015833108229</v>
      </c>
      <c r="Z105" s="11">
        <f>'OddsRatio_working_3-way'!X105^(1/3)*COS('OddsRatio_working_3-way'!Y105/3)</f>
        <v>0.52590406185104854</v>
      </c>
      <c r="AA105" s="11">
        <f>'OddsRatio_working_3-way'!X105^(1/3)*COS(('OddsRatio_working_3-way'!Y105+2*PI())/3)</f>
        <v>-0.32141555569055386</v>
      </c>
      <c r="AB105" s="11">
        <f>'OddsRatio_working_3-way'!X105^(1/3)*COS(('OddsRatio_working_3-way'!Y105+4*PI())/3)</f>
        <v>-0.20448850616049477</v>
      </c>
      <c r="AC105" s="11">
        <f>'OddsRatio_working_3-way'!X105^(1/3)*SIN('OddsRatio_working_3-way'!Y105/3)</f>
        <v>6.7507863521728495E-2</v>
      </c>
      <c r="AD105" s="11">
        <f>'OddsRatio_working_3-way'!X105^(1/3)*SIN(('OddsRatio_working_3-way'!Y105+2*PI())/3)</f>
        <v>0.42169234575556652</v>
      </c>
      <c r="AE105" s="11">
        <f>'OddsRatio_working_3-way'!X105^(1/3)*SIN(('OddsRatio_working_3-way'!Y105+4*PI())/3)</f>
        <v>-0.48920020927729485</v>
      </c>
      <c r="AF105" s="11">
        <f>-'OddsRatio_working_3-way'!U105/(3*'OddsRatio_working_3-way'!X105^(1/3))*COS(('OddsRatio_working_3-way'!Y105)/3)</f>
        <v>0.52590406185104854</v>
      </c>
      <c r="AG105" s="11">
        <f>-'OddsRatio_working_3-way'!U105/(3*'OddsRatio_working_3-way'!X105^(1/3))*COS(('OddsRatio_working_3-way'!Y105+2*PI())/3)</f>
        <v>-0.32141555569055386</v>
      </c>
      <c r="AH105" s="11">
        <f>-'OddsRatio_working_3-way'!U105/(3*'OddsRatio_working_3-way'!X105^(1/3))*COS(('OddsRatio_working_3-way'!Y105+4*PI())/3)</f>
        <v>-0.20448850616049477</v>
      </c>
      <c r="AI105" s="11">
        <f>'OddsRatio_working_3-way'!U105/(3*'OddsRatio_working_3-way'!X105^(1/3))*SIN(('OddsRatio_working_3-way'!Y105)/3)</f>
        <v>-6.7507863521728495E-2</v>
      </c>
      <c r="AJ105" s="11">
        <f>'OddsRatio_working_3-way'!U105/(3*'OddsRatio_working_3-way'!X105^(1/3))*SIN(('OddsRatio_working_3-way'!Y105+2*PI())/3)</f>
        <v>-0.42169234575556652</v>
      </c>
      <c r="AK105" s="11">
        <f>'OddsRatio_working_3-way'!U105/(3*'OddsRatio_working_3-way'!X105^(1/3))*SIN(('OddsRatio_working_3-way'!Y105+4*PI())/3)</f>
        <v>0.48920020927729485</v>
      </c>
      <c r="AL105" s="11">
        <f>'OddsRatio_working_3-way'!Z105+'OddsRatio_working_3-way'!AF105</f>
        <v>1.0518081237020971</v>
      </c>
      <c r="AM105" s="11">
        <f>'OddsRatio_working_3-way'!AA105+'OddsRatio_working_3-way'!AG105</f>
        <v>-0.64283111138110771</v>
      </c>
      <c r="AN105" s="11">
        <f>'OddsRatio_working_3-way'!AB105+'OddsRatio_working_3-way'!AH105</f>
        <v>-0.40897701232098954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1.0518081237020971</v>
      </c>
      <c r="AS105" s="11">
        <f>IF(('OddsRatio_working_3-way'!X105=0),IF(Q105&gt;0,-Q105^(1/3),(-Q105)^(1/3)),'OddsRatio_working_3-way'!AM105-'OddsRatio_working_3-way'!R105/3)</f>
        <v>-0.64283111138110771</v>
      </c>
      <c r="AT105" s="11">
        <f>IF(('OddsRatio_working_3-way'!X105=0),IF(Q105&gt;0,-Q105^(1/3),(-Q105)^(1/3)),'OddsRatio_working_3-way'!AN105-'OddsRatio_working_3-way'!R105/3)</f>
        <v>-0.40897701232098954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1.4</v>
      </c>
      <c r="B106" s="4">
        <f>IF('True_Odds_Calculator_3-way'!B105="","",'True_Odds_Calculator_3-way'!B105)</f>
        <v>4.87</v>
      </c>
      <c r="C106" s="4">
        <f>IF('True_Odds_Calculator_3-way'!C105="","",'True_Odds_Calculator_3-way'!C105)</f>
        <v>8.85</v>
      </c>
      <c r="D106" s="9">
        <f t="shared" si="26"/>
        <v>0.69973992516463934</v>
      </c>
      <c r="E106" s="9">
        <f t="shared" si="27"/>
        <v>0.19411574492231945</v>
      </c>
      <c r="F106" s="9">
        <f t="shared" si="28"/>
        <v>0.10614432991304086</v>
      </c>
      <c r="G106" s="9">
        <f t="shared" si="29"/>
        <v>1.0727559770321573</v>
      </c>
      <c r="H106" s="9">
        <f t="shared" si="30"/>
        <v>1.4291023908128631</v>
      </c>
      <c r="I106" s="9">
        <f t="shared" si="31"/>
        <v>5.1515656311144493</v>
      </c>
      <c r="J106" s="9">
        <f t="shared" si="32"/>
        <v>9.4211344197024349</v>
      </c>
      <c r="K106" s="11">
        <f t="shared" si="33"/>
        <v>0.7142857142857143</v>
      </c>
      <c r="L106" s="11">
        <f t="shared" si="34"/>
        <v>0.20533880903490759</v>
      </c>
      <c r="M106" s="11">
        <f t="shared" si="35"/>
        <v>0.11299435028248588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-0.20139113314208135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0.20086411343850522</v>
      </c>
      <c r="Q106" s="11">
        <f>2*'OddsRatio_working_3-way'!K106*'OddsRatio_working_3-way'!L106*'OddsRatio_working_3-way'!M106</f>
        <v>3.3145893306684035E-2</v>
      </c>
      <c r="R106" s="11">
        <f t="shared" si="36"/>
        <v>0</v>
      </c>
      <c r="S106" s="11">
        <f t="shared" si="37"/>
        <v>-0.99738310373771855</v>
      </c>
      <c r="T106" s="11">
        <f t="shared" si="38"/>
        <v>-0.16458467058378198</v>
      </c>
      <c r="U106" s="11">
        <f>'OddsRatio_working_3-way'!S106-'OddsRatio_working_3-way'!R106^2/3</f>
        <v>-0.99738310373771855</v>
      </c>
      <c r="V106" s="11">
        <f>'OddsRatio_working_3-way'!S106*'OddsRatio_working_3-way'!R106/3-2*'OddsRatio_working_3-way'!R106^3/27-'OddsRatio_working_3-way'!T106</f>
        <v>0.16458467058378198</v>
      </c>
      <c r="W106" s="11">
        <f>'OddsRatio_working_3-way'!V106^2+4*'OddsRatio_working_3-way'!U106^3/27</f>
        <v>-0.11990001031703694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0.1916951512872776</v>
      </c>
      <c r="Y106" s="11">
        <f>IF('OddsRatio_working_3-way'!W106&gt;=0,IF('OddsRatio_working_3-way'!V106+SQRT('OddsRatio_working_3-way'!W106)&gt;0,0,PI()),ACOS('OddsRatio_working_3-way'!V106/(2*'OddsRatio_working_3-way'!X106)))</f>
        <v>1.1270925702476458</v>
      </c>
      <c r="Z106" s="11">
        <f>'OddsRatio_working_3-way'!X106^(1/3)*COS('OddsRatio_working_3-way'!Y106/3)</f>
        <v>0.53637798851607865</v>
      </c>
      <c r="AA106" s="11">
        <f>'OddsRatio_working_3-way'!X106^(1/3)*COS(('OddsRatio_working_3-way'!Y106+2*PI())/3)</f>
        <v>-0.45140953352974256</v>
      </c>
      <c r="AB106" s="11">
        <f>'OddsRatio_working_3-way'!X106^(1/3)*COS(('OddsRatio_working_3-way'!Y106+4*PI())/3)</f>
        <v>-8.4968454986336234E-2</v>
      </c>
      <c r="AC106" s="11">
        <f>'OddsRatio_working_3-way'!X106^(1/3)*SIN('OddsRatio_working_3-way'!Y106/3)</f>
        <v>0.2115648553391726</v>
      </c>
      <c r="AD106" s="11">
        <f>'OddsRatio_working_3-way'!X106^(1/3)*SIN(('OddsRatio_working_3-way'!Y106+2*PI())/3)</f>
        <v>0.35873453641613573</v>
      </c>
      <c r="AE106" s="11">
        <f>'OddsRatio_working_3-way'!X106^(1/3)*SIN(('OddsRatio_working_3-way'!Y106+4*PI())/3)</f>
        <v>-0.5702993917553083</v>
      </c>
      <c r="AF106" s="11">
        <f>-'OddsRatio_working_3-way'!U106/(3*'OddsRatio_working_3-way'!X106^(1/3))*COS(('OddsRatio_working_3-way'!Y106)/3)</f>
        <v>0.53637798851607854</v>
      </c>
      <c r="AG106" s="11">
        <f>-'OddsRatio_working_3-way'!U106/(3*'OddsRatio_working_3-way'!X106^(1/3))*COS(('OddsRatio_working_3-way'!Y106+2*PI())/3)</f>
        <v>-0.45140953352974245</v>
      </c>
      <c r="AH106" s="11">
        <f>-'OddsRatio_working_3-way'!U106/(3*'OddsRatio_working_3-way'!X106^(1/3))*COS(('OddsRatio_working_3-way'!Y106+4*PI())/3)</f>
        <v>-8.496845498633622E-2</v>
      </c>
      <c r="AI106" s="11">
        <f>'OddsRatio_working_3-way'!U106/(3*'OddsRatio_working_3-way'!X106^(1/3))*SIN(('OddsRatio_working_3-way'!Y106)/3)</f>
        <v>-0.21156485533917258</v>
      </c>
      <c r="AJ106" s="11">
        <f>'OddsRatio_working_3-way'!U106/(3*'OddsRatio_working_3-way'!X106^(1/3))*SIN(('OddsRatio_working_3-way'!Y106+2*PI())/3)</f>
        <v>-0.35873453641613567</v>
      </c>
      <c r="AK106" s="11">
        <f>'OddsRatio_working_3-way'!U106/(3*'OddsRatio_working_3-way'!X106^(1/3))*SIN(('OddsRatio_working_3-way'!Y106+4*PI())/3)</f>
        <v>0.57029939175530819</v>
      </c>
      <c r="AL106" s="11">
        <f>'OddsRatio_working_3-way'!Z106+'OddsRatio_working_3-way'!AF106</f>
        <v>1.0727559770321573</v>
      </c>
      <c r="AM106" s="11">
        <f>'OddsRatio_working_3-way'!AA106+'OddsRatio_working_3-way'!AG106</f>
        <v>-0.902819067059485</v>
      </c>
      <c r="AN106" s="11">
        <f>'OddsRatio_working_3-way'!AB106+'OddsRatio_working_3-way'!AH106</f>
        <v>-0.16993690997267247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1.0727559770321573</v>
      </c>
      <c r="AS106" s="11">
        <f>IF(('OddsRatio_working_3-way'!X106=0),IF(Q106&gt;0,-Q106^(1/3),(-Q106)^(1/3)),'OddsRatio_working_3-way'!AM106-'OddsRatio_working_3-way'!R106/3)</f>
        <v>-0.902819067059485</v>
      </c>
      <c r="AT106" s="11">
        <f>IF(('OddsRatio_working_3-way'!X106=0),IF(Q106&gt;0,-Q106^(1/3),(-Q106)^(1/3)),'OddsRatio_working_3-way'!AN106-'OddsRatio_working_3-way'!R106/3)</f>
        <v>-0.16993690997267247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2.65</v>
      </c>
      <c r="B107" s="4">
        <f>IF('True_Odds_Calculator_3-way'!B106="","",'True_Odds_Calculator_3-way'!B106)</f>
        <v>3.12</v>
      </c>
      <c r="C107" s="4">
        <f>IF('True_Odds_Calculator_3-way'!C106="","",'True_Odds_Calculator_3-way'!C106)</f>
        <v>2.99</v>
      </c>
      <c r="D107" s="9">
        <f t="shared" si="26"/>
        <v>0.36609659641178011</v>
      </c>
      <c r="E107" s="9">
        <f t="shared" si="27"/>
        <v>0.31010249737166001</v>
      </c>
      <c r="F107" s="9">
        <f t="shared" si="28"/>
        <v>0.32380090621655994</v>
      </c>
      <c r="G107" s="9">
        <f t="shared" si="29"/>
        <v>1.0494057708486126</v>
      </c>
      <c r="H107" s="9">
        <f t="shared" si="30"/>
        <v>2.7315195219002106</v>
      </c>
      <c r="I107" s="9">
        <f t="shared" si="31"/>
        <v>3.224740234199059</v>
      </c>
      <c r="J107" s="9">
        <f t="shared" si="32"/>
        <v>3.0883174839887388</v>
      </c>
      <c r="K107" s="11">
        <f t="shared" si="33"/>
        <v>0.37735849056603776</v>
      </c>
      <c r="L107" s="11">
        <f t="shared" si="34"/>
        <v>0.32051282051282048</v>
      </c>
      <c r="M107" s="11">
        <f t="shared" si="35"/>
        <v>0.33444816053511706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-0.28157962438898898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0.23299726713622085</v>
      </c>
      <c r="Q107" s="11">
        <f>2*'OddsRatio_working_3-way'!K107*'OddsRatio_working_3-way'!L107*'OddsRatio_working_3-way'!M107</f>
        <v>8.0901828866743353E-2</v>
      </c>
      <c r="R107" s="11">
        <f t="shared" si="36"/>
        <v>0</v>
      </c>
      <c r="S107" s="11">
        <f t="shared" si="37"/>
        <v>-0.82746494048286001</v>
      </c>
      <c r="T107" s="11">
        <f t="shared" si="38"/>
        <v>-0.2873142154454375</v>
      </c>
      <c r="U107" s="11">
        <f>'OddsRatio_working_3-way'!S107-'OddsRatio_working_3-way'!R107^2/3</f>
        <v>-0.82746494048286001</v>
      </c>
      <c r="V107" s="11">
        <f>'OddsRatio_working_3-way'!S107*'OddsRatio_working_3-way'!R107/3-2*'OddsRatio_working_3-way'!R107^3/27-'OddsRatio_working_3-way'!T107</f>
        <v>0.2873142154454375</v>
      </c>
      <c r="W107" s="11">
        <f>'OddsRatio_working_3-way'!V107^2+4*'OddsRatio_working_3-way'!U107^3/27</f>
        <v>-1.3859161594053093E-3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0.14485801199487774</v>
      </c>
      <c r="Y107" s="11">
        <f>IF('OddsRatio_working_3-way'!W107&gt;=0,IF('OddsRatio_working_3-way'!V107+SQRT('OddsRatio_working_3-way'!W107)&gt;0,0,PI()),ACOS('OddsRatio_working_3-way'!V107/(2*'OddsRatio_working_3-way'!X107)))</f>
        <v>0.12885415354612961</v>
      </c>
      <c r="Z107" s="11">
        <f>'OddsRatio_working_3-way'!X107^(1/3)*COS('OddsRatio_working_3-way'!Y107/3)</f>
        <v>0.52470288542430632</v>
      </c>
      <c r="AA107" s="11">
        <f>'OddsRatio_working_3-way'!X107^(1/3)*COS(('OddsRatio_working_3-way'!Y107+2*PI())/3)</f>
        <v>-0.28188082163905398</v>
      </c>
      <c r="AB107" s="11">
        <f>'OddsRatio_working_3-way'!X107^(1/3)*COS(('OddsRatio_working_3-way'!Y107+4*PI())/3)</f>
        <v>-0.24282206378525245</v>
      </c>
      <c r="AC107" s="11">
        <f>'OddsRatio_working_3-way'!X107^(1/3)*SIN('OddsRatio_working_3-way'!Y107/3)</f>
        <v>2.2550584361104985E-2</v>
      </c>
      <c r="AD107" s="11">
        <f>'OddsRatio_working_3-way'!X107^(1/3)*SIN(('OddsRatio_working_3-way'!Y107+2*PI())/3)</f>
        <v>0.44313073603589254</v>
      </c>
      <c r="AE107" s="11">
        <f>'OddsRatio_working_3-way'!X107^(1/3)*SIN(('OddsRatio_working_3-way'!Y107+4*PI())/3)</f>
        <v>-0.46568132039699728</v>
      </c>
      <c r="AF107" s="11">
        <f>-'OddsRatio_working_3-way'!U107/(3*'OddsRatio_working_3-way'!X107^(1/3))*COS(('OddsRatio_working_3-way'!Y107)/3)</f>
        <v>0.52470288542430621</v>
      </c>
      <c r="AG107" s="11">
        <f>-'OddsRatio_working_3-way'!U107/(3*'OddsRatio_working_3-way'!X107^(1/3))*COS(('OddsRatio_working_3-way'!Y107+2*PI())/3)</f>
        <v>-0.28188082163905392</v>
      </c>
      <c r="AH107" s="11">
        <f>-'OddsRatio_working_3-way'!U107/(3*'OddsRatio_working_3-way'!X107^(1/3))*COS(('OddsRatio_working_3-way'!Y107+4*PI())/3)</f>
        <v>-0.2428220637852524</v>
      </c>
      <c r="AI107" s="11">
        <f>'OddsRatio_working_3-way'!U107/(3*'OddsRatio_working_3-way'!X107^(1/3))*SIN(('OddsRatio_working_3-way'!Y107)/3)</f>
        <v>-2.2550584361104981E-2</v>
      </c>
      <c r="AJ107" s="11">
        <f>'OddsRatio_working_3-way'!U107/(3*'OddsRatio_working_3-way'!X107^(1/3))*SIN(('OddsRatio_working_3-way'!Y107+2*PI())/3)</f>
        <v>-0.44313073603589243</v>
      </c>
      <c r="AK107" s="11">
        <f>'OddsRatio_working_3-way'!U107/(3*'OddsRatio_working_3-way'!X107^(1/3))*SIN(('OddsRatio_working_3-way'!Y107+4*PI())/3)</f>
        <v>0.46568132039699722</v>
      </c>
      <c r="AL107" s="11">
        <f>'OddsRatio_working_3-way'!Z107+'OddsRatio_working_3-way'!AF107</f>
        <v>1.0494057708486126</v>
      </c>
      <c r="AM107" s="11">
        <f>'OddsRatio_working_3-way'!AA107+'OddsRatio_working_3-way'!AG107</f>
        <v>-0.56376164327810785</v>
      </c>
      <c r="AN107" s="11">
        <f>'OddsRatio_working_3-way'!AB107+'OddsRatio_working_3-way'!AH107</f>
        <v>-0.48564412757050485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1.0494057708486126</v>
      </c>
      <c r="AS107" s="11">
        <f>IF(('OddsRatio_working_3-way'!X107=0),IF(Q107&gt;0,-Q107^(1/3),(-Q107)^(1/3)),'OddsRatio_working_3-way'!AM107-'OddsRatio_working_3-way'!R107/3)</f>
        <v>-0.56376164327810785</v>
      </c>
      <c r="AT107" s="11">
        <f>IF(('OddsRatio_working_3-way'!X107=0),IF(Q107&gt;0,-Q107^(1/3),(-Q107)^(1/3)),'OddsRatio_working_3-way'!AN107-'OddsRatio_working_3-way'!R107/3)</f>
        <v>-0.48564412757050485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1.38</v>
      </c>
      <c r="B108" s="4">
        <f>IF('True_Odds_Calculator_3-way'!B107="","",'True_Odds_Calculator_3-way'!B107)</f>
        <v>5.48</v>
      </c>
      <c r="C108" s="4">
        <f>IF('True_Odds_Calculator_3-way'!C107="","",'True_Odds_Calculator_3-way'!C107)</f>
        <v>7.98</v>
      </c>
      <c r="D108" s="9">
        <f t="shared" si="26"/>
        <v>0.71019678507782891</v>
      </c>
      <c r="E108" s="9">
        <f t="shared" si="27"/>
        <v>0.17209281456405143</v>
      </c>
      <c r="F108" s="9">
        <f t="shared" si="28"/>
        <v>0.11771040035811975</v>
      </c>
      <c r="G108" s="9">
        <f t="shared" si="29"/>
        <v>1.0738432717423465</v>
      </c>
      <c r="H108" s="9">
        <f t="shared" si="30"/>
        <v>1.4080604432620913</v>
      </c>
      <c r="I108" s="9">
        <f t="shared" si="31"/>
        <v>5.8108178574057128</v>
      </c>
      <c r="J108" s="9">
        <f t="shared" si="32"/>
        <v>8.4954260367615788</v>
      </c>
      <c r="K108" s="11">
        <f t="shared" si="33"/>
        <v>0.7246376811594204</v>
      </c>
      <c r="L108" s="11">
        <f t="shared" si="34"/>
        <v>0.18248175182481752</v>
      </c>
      <c r="M108" s="11">
        <f t="shared" si="35"/>
        <v>0.12531328320802004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-0.1969039810994746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0.19619555606460351</v>
      </c>
      <c r="Q108" s="11">
        <f>2*'OddsRatio_working_3-way'!K108*'OddsRatio_working_3-way'!L108*'OddsRatio_working_3-way'!M108</f>
        <v>3.3141141227128967E-2</v>
      </c>
      <c r="R108" s="11">
        <f t="shared" si="36"/>
        <v>0</v>
      </c>
      <c r="S108" s="11">
        <f t="shared" si="37"/>
        <v>-0.99640218023568961</v>
      </c>
      <c r="T108" s="11">
        <f t="shared" si="38"/>
        <v>-0.16831117909386648</v>
      </c>
      <c r="U108" s="11">
        <f>'OddsRatio_working_3-way'!S108-'OddsRatio_working_3-way'!R108^2/3</f>
        <v>-0.99640218023568961</v>
      </c>
      <c r="V108" s="11">
        <f>'OddsRatio_working_3-way'!S108*'OddsRatio_working_3-way'!R108/3-2*'OddsRatio_working_3-way'!R108^3/27-'OddsRatio_working_3-way'!T108</f>
        <v>0.16831117909386648</v>
      </c>
      <c r="W108" s="11">
        <f>'OddsRatio_working_3-way'!V108^2+4*'OddsRatio_working_3-way'!U108^3/27</f>
        <v>-0.11822621025972936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0.19141242336098313</v>
      </c>
      <c r="Y108" s="11">
        <f>IF('OddsRatio_working_3-way'!W108&gt;=0,IF('OddsRatio_working_3-way'!V108+SQRT('OddsRatio_working_3-way'!W108)&gt;0,0,PI()),ACOS('OddsRatio_working_3-way'!V108/(2*'OddsRatio_working_3-way'!X108)))</f>
        <v>1.1155808714024915</v>
      </c>
      <c r="Z108" s="11">
        <f>'OddsRatio_working_3-way'!X108^(1/3)*COS('OddsRatio_working_3-way'!Y108/3)</f>
        <v>0.53692163587117325</v>
      </c>
      <c r="AA108" s="11">
        <f>'OddsRatio_working_3-way'!X108^(1/3)*COS(('OddsRatio_working_3-way'!Y108+2*PI())/3)</f>
        <v>-0.44980830967172791</v>
      </c>
      <c r="AB108" s="11">
        <f>'OddsRatio_working_3-way'!X108^(1/3)*COS(('OddsRatio_working_3-way'!Y108+4*PI())/3)</f>
        <v>-8.711332619944559E-2</v>
      </c>
      <c r="AC108" s="11">
        <f>'OddsRatio_working_3-way'!X108^(1/3)*SIN('OddsRatio_working_3-way'!Y108/3)</f>
        <v>0.20940204634144935</v>
      </c>
      <c r="AD108" s="11">
        <f>'OddsRatio_working_3-way'!X108^(1/3)*SIN(('OddsRatio_working_3-way'!Y108+2*PI())/3)</f>
        <v>0.36028675333520965</v>
      </c>
      <c r="AE108" s="11">
        <f>'OddsRatio_working_3-way'!X108^(1/3)*SIN(('OddsRatio_working_3-way'!Y108+4*PI())/3)</f>
        <v>-0.56968879967665875</v>
      </c>
      <c r="AF108" s="11">
        <f>-'OddsRatio_working_3-way'!U108/(3*'OddsRatio_working_3-way'!X108^(1/3))*COS(('OddsRatio_working_3-way'!Y108)/3)</f>
        <v>0.53692163587117325</v>
      </c>
      <c r="AG108" s="11">
        <f>-'OddsRatio_working_3-way'!U108/(3*'OddsRatio_working_3-way'!X108^(1/3))*COS(('OddsRatio_working_3-way'!Y108+2*PI())/3)</f>
        <v>-0.44980830967172791</v>
      </c>
      <c r="AH108" s="11">
        <f>-'OddsRatio_working_3-way'!U108/(3*'OddsRatio_working_3-way'!X108^(1/3))*COS(('OddsRatio_working_3-way'!Y108+4*PI())/3)</f>
        <v>-8.711332619944559E-2</v>
      </c>
      <c r="AI108" s="11">
        <f>'OddsRatio_working_3-way'!U108/(3*'OddsRatio_working_3-way'!X108^(1/3))*SIN(('OddsRatio_working_3-way'!Y108)/3)</f>
        <v>-0.20940204634144935</v>
      </c>
      <c r="AJ108" s="11">
        <f>'OddsRatio_working_3-way'!U108/(3*'OddsRatio_working_3-way'!X108^(1/3))*SIN(('OddsRatio_working_3-way'!Y108+2*PI())/3)</f>
        <v>-0.36028675333520965</v>
      </c>
      <c r="AK108" s="11">
        <f>'OddsRatio_working_3-way'!U108/(3*'OddsRatio_working_3-way'!X108^(1/3))*SIN(('OddsRatio_working_3-way'!Y108+4*PI())/3)</f>
        <v>0.56968879967665875</v>
      </c>
      <c r="AL108" s="11">
        <f>'OddsRatio_working_3-way'!Z108+'OddsRatio_working_3-way'!AF108</f>
        <v>1.0738432717423465</v>
      </c>
      <c r="AM108" s="11">
        <f>'OddsRatio_working_3-way'!AA108+'OddsRatio_working_3-way'!AG108</f>
        <v>-0.89961661934345583</v>
      </c>
      <c r="AN108" s="11">
        <f>'OddsRatio_working_3-way'!AB108+'OddsRatio_working_3-way'!AH108</f>
        <v>-0.17422665239889118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1.0738432717423465</v>
      </c>
      <c r="AS108" s="11">
        <f>IF(('OddsRatio_working_3-way'!X108=0),IF(Q108&gt;0,-Q108^(1/3),(-Q108)^(1/3)),'OddsRatio_working_3-way'!AM108-'OddsRatio_working_3-way'!R108/3)</f>
        <v>-0.89961661934345583</v>
      </c>
      <c r="AT108" s="11">
        <f>IF(('OddsRatio_working_3-way'!X108=0),IF(Q108&gt;0,-Q108^(1/3),(-Q108)^(1/3)),'OddsRatio_working_3-way'!AN108-'OddsRatio_working_3-way'!R108/3)</f>
        <v>-0.17422665239889118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1.93</v>
      </c>
      <c r="B109" s="4">
        <f>IF('True_Odds_Calculator_3-way'!B108="","",'True_Odds_Calculator_3-way'!B108)</f>
        <v>3.62</v>
      </c>
      <c r="C109" s="4">
        <f>IF('True_Odds_Calculator_3-way'!C108="","",'True_Odds_Calculator_3-way'!C108)</f>
        <v>4.28</v>
      </c>
      <c r="D109" s="9">
        <f t="shared" si="26"/>
        <v>0.50692700523703815</v>
      </c>
      <c r="E109" s="9">
        <f t="shared" si="27"/>
        <v>0.26736453800468868</v>
      </c>
      <c r="F109" s="9">
        <f t="shared" si="28"/>
        <v>0.2257084567582732</v>
      </c>
      <c r="G109" s="9">
        <f t="shared" si="29"/>
        <v>1.0458823664883243</v>
      </c>
      <c r="H109" s="9">
        <f t="shared" si="30"/>
        <v>1.9726706008341415</v>
      </c>
      <c r="I109" s="9">
        <f t="shared" si="31"/>
        <v>3.7402118001994094</v>
      </c>
      <c r="J109" s="9">
        <f t="shared" si="32"/>
        <v>4.4304941620817031</v>
      </c>
      <c r="K109" s="11">
        <f t="shared" si="33"/>
        <v>0.5181347150259068</v>
      </c>
      <c r="L109" s="11">
        <f t="shared" si="34"/>
        <v>0.27624309392265195</v>
      </c>
      <c r="M109" s="11">
        <f t="shared" si="35"/>
        <v>0.23364485981308411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-0.26726890541600201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0.22840786541713631</v>
      </c>
      <c r="Q109" s="11">
        <f>2*'OddsRatio_working_3-way'!K109*'OddsRatio_working_3-way'!L109*'OddsRatio_working_3-way'!M109</f>
        <v>6.6883708760508434E-2</v>
      </c>
      <c r="R109" s="11">
        <f t="shared" si="36"/>
        <v>0</v>
      </c>
      <c r="S109" s="11">
        <f t="shared" si="37"/>
        <v>-0.8545994718750437</v>
      </c>
      <c r="T109" s="11">
        <f t="shared" si="38"/>
        <v>-0.2502487472547712</v>
      </c>
      <c r="U109" s="11">
        <f>'OddsRatio_working_3-way'!S109-'OddsRatio_working_3-way'!R109^2/3</f>
        <v>-0.8545994718750437</v>
      </c>
      <c r="V109" s="11">
        <f>'OddsRatio_working_3-way'!S109*'OddsRatio_working_3-way'!R109/3-2*'OddsRatio_working_3-way'!R109^3/27-'OddsRatio_working_3-way'!T109</f>
        <v>0.2502487472547712</v>
      </c>
      <c r="W109" s="11">
        <f>'OddsRatio_working_3-way'!V109^2+4*'OddsRatio_working_3-way'!U109^3/27</f>
        <v>-2.9841993860756227E-2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0.1520414658599247</v>
      </c>
      <c r="Y109" s="11">
        <f>IF('OddsRatio_working_3-way'!W109&gt;=0,IF('OddsRatio_working_3-way'!V109+SQRT('OddsRatio_working_3-way'!W109)&gt;0,0,PI()),ACOS('OddsRatio_working_3-way'!V109/(2*'OddsRatio_working_3-way'!X109)))</f>
        <v>0.60419063708631893</v>
      </c>
      <c r="Z109" s="11">
        <f>'OddsRatio_working_3-way'!X109^(1/3)*COS('OddsRatio_working_3-way'!Y109/3)</f>
        <v>0.52294118324416217</v>
      </c>
      <c r="AA109" s="11">
        <f>'OddsRatio_working_3-way'!X109^(1/3)*COS(('OddsRatio_working_3-way'!Y109+2*PI())/3)</f>
        <v>-0.35393278453982291</v>
      </c>
      <c r="AB109" s="11">
        <f>'OddsRatio_working_3-way'!X109^(1/3)*COS(('OddsRatio_working_3-way'!Y109+4*PI())/3)</f>
        <v>-0.16900839870433931</v>
      </c>
      <c r="AC109" s="11">
        <f>'OddsRatio_working_3-way'!X109^(1/3)*SIN('OddsRatio_working_3-way'!Y109/3)</f>
        <v>0.10676614394184275</v>
      </c>
      <c r="AD109" s="11">
        <f>'OddsRatio_working_3-way'!X109^(1/3)*SIN(('OddsRatio_working_3-way'!Y109+2*PI())/3)</f>
        <v>0.39949727740361624</v>
      </c>
      <c r="AE109" s="11">
        <f>'OddsRatio_working_3-way'!X109^(1/3)*SIN(('OddsRatio_working_3-way'!Y109+4*PI())/3)</f>
        <v>-0.50626342134545899</v>
      </c>
      <c r="AF109" s="11">
        <f>-'OddsRatio_working_3-way'!U109/(3*'OddsRatio_working_3-way'!X109^(1/3))*COS(('OddsRatio_working_3-way'!Y109)/3)</f>
        <v>0.52294118324416206</v>
      </c>
      <c r="AG109" s="11">
        <f>-'OddsRatio_working_3-way'!U109/(3*'OddsRatio_working_3-way'!X109^(1/3))*COS(('OddsRatio_working_3-way'!Y109+2*PI())/3)</f>
        <v>-0.35393278453982285</v>
      </c>
      <c r="AH109" s="11">
        <f>-'OddsRatio_working_3-way'!U109/(3*'OddsRatio_working_3-way'!X109^(1/3))*COS(('OddsRatio_working_3-way'!Y109+4*PI())/3)</f>
        <v>-0.16900839870433926</v>
      </c>
      <c r="AI109" s="11">
        <f>'OddsRatio_working_3-way'!U109/(3*'OddsRatio_working_3-way'!X109^(1/3))*SIN(('OddsRatio_working_3-way'!Y109)/3)</f>
        <v>-0.10676614394184274</v>
      </c>
      <c r="AJ109" s="11">
        <f>'OddsRatio_working_3-way'!U109/(3*'OddsRatio_working_3-way'!X109^(1/3))*SIN(('OddsRatio_working_3-way'!Y109+2*PI())/3)</f>
        <v>-0.39949727740361618</v>
      </c>
      <c r="AK109" s="11">
        <f>'OddsRatio_working_3-way'!U109/(3*'OddsRatio_working_3-way'!X109^(1/3))*SIN(('OddsRatio_working_3-way'!Y109+4*PI())/3)</f>
        <v>0.50626342134545887</v>
      </c>
      <c r="AL109" s="11">
        <f>'OddsRatio_working_3-way'!Z109+'OddsRatio_working_3-way'!AF109</f>
        <v>1.0458823664883243</v>
      </c>
      <c r="AM109" s="11">
        <f>'OddsRatio_working_3-way'!AA109+'OddsRatio_working_3-way'!AG109</f>
        <v>-0.70786556907964582</v>
      </c>
      <c r="AN109" s="11">
        <f>'OddsRatio_working_3-way'!AB109+'OddsRatio_working_3-way'!AH109</f>
        <v>-0.33801679740867857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1.0458823664883243</v>
      </c>
      <c r="AS109" s="11">
        <f>IF(('OddsRatio_working_3-way'!X109=0),IF(Q109&gt;0,-Q109^(1/3),(-Q109)^(1/3)),'OddsRatio_working_3-way'!AM109-'OddsRatio_working_3-way'!R109/3)</f>
        <v>-0.70786556907964582</v>
      </c>
      <c r="AT109" s="11">
        <f>IF(('OddsRatio_working_3-way'!X109=0),IF(Q109&gt;0,-Q109^(1/3),(-Q109)^(1/3)),'OddsRatio_working_3-way'!AN109-'OddsRatio_working_3-way'!R109/3)</f>
        <v>-0.33801679740867857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1.29</v>
      </c>
      <c r="B110" s="4">
        <f>IF('True_Odds_Calculator_3-way'!B109="","",'True_Odds_Calculator_3-way'!B109)</f>
        <v>6.36</v>
      </c>
      <c r="C110" s="4">
        <f>IF('True_Odds_Calculator_3-way'!C109="","",'True_Odds_Calculator_3-way'!C109)</f>
        <v>9.7200000000000006</v>
      </c>
      <c r="D110" s="9">
        <f t="shared" si="26"/>
        <v>0.75928074651734201</v>
      </c>
      <c r="E110" s="9">
        <f t="shared" si="27"/>
        <v>0.14577901283001057</v>
      </c>
      <c r="F110" s="9">
        <f t="shared" si="28"/>
        <v>9.4940240652647168E-2</v>
      </c>
      <c r="G110" s="9">
        <f t="shared" si="29"/>
        <v>1.0932272352839787</v>
      </c>
      <c r="H110" s="9">
        <f t="shared" si="30"/>
        <v>1.3170358982323542</v>
      </c>
      <c r="I110" s="9">
        <f t="shared" si="31"/>
        <v>6.8596979811221255</v>
      </c>
      <c r="J110" s="9">
        <f t="shared" si="32"/>
        <v>10.532941491676297</v>
      </c>
      <c r="K110" s="11">
        <f t="shared" si="33"/>
        <v>0.77519379844961234</v>
      </c>
      <c r="L110" s="11">
        <f t="shared" si="34"/>
        <v>0.15723270440251572</v>
      </c>
      <c r="M110" s="11">
        <f t="shared" si="35"/>
        <v>0.10288065843621398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-0.16996761549007233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0.18019539048905403</v>
      </c>
      <c r="Q110" s="11">
        <f>2*'OddsRatio_working_3-way'!K110*'OddsRatio_working_3-way'!L110*'OddsRatio_working_3-way'!M110</f>
        <v>2.5079386289360336E-2</v>
      </c>
      <c r="R110" s="11">
        <f t="shared" si="36"/>
        <v>0</v>
      </c>
      <c r="S110" s="11">
        <f t="shared" si="37"/>
        <v>-1.0601748454815447</v>
      </c>
      <c r="T110" s="11">
        <f t="shared" si="38"/>
        <v>-0.14755391029666592</v>
      </c>
      <c r="U110" s="11">
        <f>'OddsRatio_working_3-way'!S110-'OddsRatio_working_3-way'!R110^2/3</f>
        <v>-1.0601748454815447</v>
      </c>
      <c r="V110" s="11">
        <f>'OddsRatio_working_3-way'!S110*'OddsRatio_working_3-way'!R110/3-2*'OddsRatio_working_3-way'!R110^3/27-'OddsRatio_working_3-way'!T110</f>
        <v>0.14755391029666592</v>
      </c>
      <c r="W110" s="11">
        <f>'OddsRatio_working_3-way'!V110^2+4*'OddsRatio_working_3-way'!U110^3/27</f>
        <v>-0.15476198672210911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0.21007983194844385</v>
      </c>
      <c r="Y110" s="11">
        <f>IF('OddsRatio_working_3-way'!W110&gt;=0,IF('OddsRatio_working_3-way'!V110+SQRT('OddsRatio_working_3-way'!W110)&gt;0,0,PI()),ACOS('OddsRatio_working_3-way'!V110/(2*'OddsRatio_working_3-way'!X110)))</f>
        <v>1.2119595586533776</v>
      </c>
      <c r="Z110" s="11">
        <f>'OddsRatio_working_3-way'!X110^(1/3)*COS('OddsRatio_working_3-way'!Y110/3)</f>
        <v>0.54661361764198924</v>
      </c>
      <c r="AA110" s="11">
        <f>'OddsRatio_working_3-way'!X110^(1/3)*COS(('OddsRatio_working_3-way'!Y110+2*PI())/3)</f>
        <v>-0.47567744929692701</v>
      </c>
      <c r="AB110" s="11">
        <f>'OddsRatio_working_3-way'!X110^(1/3)*COS(('OddsRatio_working_3-way'!Y110+4*PI())/3)</f>
        <v>-7.0936168345062292E-2</v>
      </c>
      <c r="AC110" s="11">
        <f>'OddsRatio_working_3-way'!X110^(1/3)*SIN('OddsRatio_working_3-way'!Y110/3)</f>
        <v>0.23367748750971301</v>
      </c>
      <c r="AD110" s="11">
        <f>'OddsRatio_working_3-way'!X110^(1/3)*SIN(('OddsRatio_working_3-way'!Y110+2*PI())/3)</f>
        <v>0.35654253517761986</v>
      </c>
      <c r="AE110" s="11">
        <f>'OddsRatio_working_3-way'!X110^(1/3)*SIN(('OddsRatio_working_3-way'!Y110+4*PI())/3)</f>
        <v>-0.59022002268733298</v>
      </c>
      <c r="AF110" s="11">
        <f>-'OddsRatio_working_3-way'!U110/(3*'OddsRatio_working_3-way'!X110^(1/3))*COS(('OddsRatio_working_3-way'!Y110)/3)</f>
        <v>0.54661361764198935</v>
      </c>
      <c r="AG110" s="11">
        <f>-'OddsRatio_working_3-way'!U110/(3*'OddsRatio_working_3-way'!X110^(1/3))*COS(('OddsRatio_working_3-way'!Y110+2*PI())/3)</f>
        <v>-0.47567744929692707</v>
      </c>
      <c r="AH110" s="11">
        <f>-'OddsRatio_working_3-way'!U110/(3*'OddsRatio_working_3-way'!X110^(1/3))*COS(('OddsRatio_working_3-way'!Y110+4*PI())/3)</f>
        <v>-7.0936168345062292E-2</v>
      </c>
      <c r="AI110" s="11">
        <f>'OddsRatio_working_3-way'!U110/(3*'OddsRatio_working_3-way'!X110^(1/3))*SIN(('OddsRatio_working_3-way'!Y110)/3)</f>
        <v>-0.23367748750971307</v>
      </c>
      <c r="AJ110" s="11">
        <f>'OddsRatio_working_3-way'!U110/(3*'OddsRatio_working_3-way'!X110^(1/3))*SIN(('OddsRatio_working_3-way'!Y110+2*PI())/3)</f>
        <v>-0.35654253517761991</v>
      </c>
      <c r="AK110" s="11">
        <f>'OddsRatio_working_3-way'!U110/(3*'OddsRatio_working_3-way'!X110^(1/3))*SIN(('OddsRatio_working_3-way'!Y110+4*PI())/3)</f>
        <v>0.59022002268733309</v>
      </c>
      <c r="AL110" s="11">
        <f>'OddsRatio_working_3-way'!Z110+'OddsRatio_working_3-way'!AF110</f>
        <v>1.0932272352839787</v>
      </c>
      <c r="AM110" s="11">
        <f>'OddsRatio_working_3-way'!AA110+'OddsRatio_working_3-way'!AG110</f>
        <v>-0.95135489859385403</v>
      </c>
      <c r="AN110" s="11">
        <f>'OddsRatio_working_3-way'!AB110+'OddsRatio_working_3-way'!AH110</f>
        <v>-0.14187233669012458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1.0932272352839787</v>
      </c>
      <c r="AS110" s="11">
        <f>IF(('OddsRatio_working_3-way'!X110=0),IF(Q110&gt;0,-Q110^(1/3),(-Q110)^(1/3)),'OddsRatio_working_3-way'!AM110-'OddsRatio_working_3-way'!R110/3)</f>
        <v>-0.95135489859385403</v>
      </c>
      <c r="AT110" s="11">
        <f>IF(('OddsRatio_working_3-way'!X110=0),IF(Q110&gt;0,-Q110^(1/3),(-Q110)^(1/3)),'OddsRatio_working_3-way'!AN110-'OddsRatio_working_3-way'!R110/3)</f>
        <v>-0.14187233669012458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3.16</v>
      </c>
      <c r="B111" s="4">
        <f>IF('True_Odds_Calculator_3-way'!B110="","",'True_Odds_Calculator_3-way'!B110)</f>
        <v>3.66</v>
      </c>
      <c r="C111" s="4">
        <f>IF('True_Odds_Calculator_3-way'!C110="","",'True_Odds_Calculator_3-way'!C110)</f>
        <v>2.2799999999999998</v>
      </c>
      <c r="D111" s="9">
        <f t="shared" si="26"/>
        <v>0.30721685476922822</v>
      </c>
      <c r="E111" s="9">
        <f t="shared" si="27"/>
        <v>0.26475847331751418</v>
      </c>
      <c r="F111" s="9">
        <f t="shared" si="28"/>
        <v>0.42802467191325766</v>
      </c>
      <c r="G111" s="9">
        <f t="shared" si="29"/>
        <v>1.0439952516529845</v>
      </c>
      <c r="H111" s="9">
        <f t="shared" si="30"/>
        <v>3.2550297435704465</v>
      </c>
      <c r="I111" s="9">
        <f t="shared" si="31"/>
        <v>3.7770273693969383</v>
      </c>
      <c r="J111" s="9">
        <f t="shared" si="32"/>
        <v>2.3363139221158198</v>
      </c>
      <c r="K111" s="11">
        <f t="shared" si="33"/>
        <v>0.31645569620253161</v>
      </c>
      <c r="L111" s="11">
        <f t="shared" si="34"/>
        <v>0.27322404371584696</v>
      </c>
      <c r="M111" s="11">
        <f t="shared" si="35"/>
        <v>0.43859649122807021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-0.27889603652209993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0.23132726330594414</v>
      </c>
      <c r="Q111" s="11">
        <f>2*'OddsRatio_working_3-way'!K111*'OddsRatio_working_3-way'!L111*'OddsRatio_working_3-way'!M111</f>
        <v>7.5845004362604634E-2</v>
      </c>
      <c r="R111" s="11">
        <f t="shared" si="36"/>
        <v>0</v>
      </c>
      <c r="S111" s="11">
        <f t="shared" si="37"/>
        <v>-0.82943904901141752</v>
      </c>
      <c r="T111" s="11">
        <f t="shared" si="38"/>
        <v>-0.27194722918407133</v>
      </c>
      <c r="U111" s="11">
        <f>'OddsRatio_working_3-way'!S111-'OddsRatio_working_3-way'!R111^2/3</f>
        <v>-0.82943904901141752</v>
      </c>
      <c r="V111" s="11">
        <f>'OddsRatio_working_3-way'!S111*'OddsRatio_working_3-way'!R111/3-2*'OddsRatio_working_3-way'!R111^3/27-'OddsRatio_working_3-way'!T111</f>
        <v>0.27194722918407133</v>
      </c>
      <c r="W111" s="11">
        <f>'OddsRatio_working_3-way'!V111^2+4*'OddsRatio_working_3-way'!U111^3/27</f>
        <v>-1.0582255047810379E-2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0.14537670936974756</v>
      </c>
      <c r="Y111" s="11">
        <f>IF('OddsRatio_working_3-way'!W111&gt;=0,IF('OddsRatio_working_3-way'!V111+SQRT('OddsRatio_working_3-way'!W111)&gt;0,0,PI()),ACOS('OddsRatio_working_3-way'!V111/(2*'OddsRatio_working_3-way'!X111)))</f>
        <v>0.36163639474002207</v>
      </c>
      <c r="Z111" s="11">
        <f>'OddsRatio_working_3-way'!X111^(1/3)*COS('OddsRatio_working_3-way'!Y111/3)</f>
        <v>0.52199762582649223</v>
      </c>
      <c r="AA111" s="11">
        <f>'OddsRatio_working_3-way'!X111^(1/3)*COS(('OddsRatio_working_3-way'!Y111+2*PI())/3)</f>
        <v>-0.31575848079466612</v>
      </c>
      <c r="AB111" s="11">
        <f>'OddsRatio_working_3-way'!X111^(1/3)*COS(('OddsRatio_working_3-way'!Y111+4*PI())/3)</f>
        <v>-0.20623914503182578</v>
      </c>
      <c r="AC111" s="11">
        <f>'OddsRatio_working_3-way'!X111^(1/3)*SIN('OddsRatio_working_3-way'!Y111/3)</f>
        <v>6.3231017984144877E-2</v>
      </c>
      <c r="AD111" s="11">
        <f>'OddsRatio_working_3-way'!X111^(1/3)*SIN(('OddsRatio_working_3-way'!Y111+2*PI())/3)</f>
        <v>0.42044769568883389</v>
      </c>
      <c r="AE111" s="11">
        <f>'OddsRatio_working_3-way'!X111^(1/3)*SIN(('OddsRatio_working_3-way'!Y111+4*PI())/3)</f>
        <v>-0.48367871367297877</v>
      </c>
      <c r="AF111" s="11">
        <f>-'OddsRatio_working_3-way'!U111/(3*'OddsRatio_working_3-way'!X111^(1/3))*COS(('OddsRatio_working_3-way'!Y111)/3)</f>
        <v>0.52199762582649223</v>
      </c>
      <c r="AG111" s="11">
        <f>-'OddsRatio_working_3-way'!U111/(3*'OddsRatio_working_3-way'!X111^(1/3))*COS(('OddsRatio_working_3-way'!Y111+2*PI())/3)</f>
        <v>-0.31575848079466612</v>
      </c>
      <c r="AH111" s="11">
        <f>-'OddsRatio_working_3-way'!U111/(3*'OddsRatio_working_3-way'!X111^(1/3))*COS(('OddsRatio_working_3-way'!Y111+4*PI())/3)</f>
        <v>-0.20623914503182578</v>
      </c>
      <c r="AI111" s="11">
        <f>'OddsRatio_working_3-way'!U111/(3*'OddsRatio_working_3-way'!X111^(1/3))*SIN(('OddsRatio_working_3-way'!Y111)/3)</f>
        <v>-6.3231017984144877E-2</v>
      </c>
      <c r="AJ111" s="11">
        <f>'OddsRatio_working_3-way'!U111/(3*'OddsRatio_working_3-way'!X111^(1/3))*SIN(('OddsRatio_working_3-way'!Y111+2*PI())/3)</f>
        <v>-0.42044769568883389</v>
      </c>
      <c r="AK111" s="11">
        <f>'OddsRatio_working_3-way'!U111/(3*'OddsRatio_working_3-way'!X111^(1/3))*SIN(('OddsRatio_working_3-way'!Y111+4*PI())/3)</f>
        <v>0.48367871367297877</v>
      </c>
      <c r="AL111" s="11">
        <f>'OddsRatio_working_3-way'!Z111+'OddsRatio_working_3-way'!AF111</f>
        <v>1.0439952516529845</v>
      </c>
      <c r="AM111" s="11">
        <f>'OddsRatio_working_3-way'!AA111+'OddsRatio_working_3-way'!AG111</f>
        <v>-0.63151696158933224</v>
      </c>
      <c r="AN111" s="11">
        <f>'OddsRatio_working_3-way'!AB111+'OddsRatio_working_3-way'!AH111</f>
        <v>-0.41247829006365155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1.0439952516529845</v>
      </c>
      <c r="AS111" s="11">
        <f>IF(('OddsRatio_working_3-way'!X111=0),IF(Q111&gt;0,-Q111^(1/3),(-Q111)^(1/3)),'OddsRatio_working_3-way'!AM111-'OddsRatio_working_3-way'!R111/3)</f>
        <v>-0.63151696158933224</v>
      </c>
      <c r="AT111" s="11">
        <f>IF(('OddsRatio_working_3-way'!X111=0),IF(Q111&gt;0,-Q111^(1/3),(-Q111)^(1/3)),'OddsRatio_working_3-way'!AN111-'OddsRatio_working_3-way'!R111/3)</f>
        <v>-0.41247829006365155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2.1800000000000002</v>
      </c>
      <c r="B112" s="4">
        <f>IF('True_Odds_Calculator_3-way'!B111="","",'True_Odds_Calculator_3-way'!B111)</f>
        <v>3.88</v>
      </c>
      <c r="C112" s="4">
        <f>IF('True_Odds_Calculator_3-way'!C111="","",'True_Odds_Calculator_3-way'!C111)</f>
        <v>3.15</v>
      </c>
      <c r="D112" s="9">
        <f t="shared" si="26"/>
        <v>0.44581711141995128</v>
      </c>
      <c r="E112" s="9">
        <f t="shared" si="27"/>
        <v>0.24789665273916078</v>
      </c>
      <c r="F112" s="9">
        <f t="shared" si="28"/>
        <v>0.30628623584088777</v>
      </c>
      <c r="G112" s="9">
        <f t="shared" si="29"/>
        <v>1.053451076047653</v>
      </c>
      <c r="H112" s="9">
        <f t="shared" si="30"/>
        <v>2.2430722697362304</v>
      </c>
      <c r="I112" s="9">
        <f t="shared" si="31"/>
        <v>4.0339390990172408</v>
      </c>
      <c r="J112" s="9">
        <f t="shared" si="32"/>
        <v>3.2649198135024542</v>
      </c>
      <c r="K112" s="11">
        <f t="shared" si="33"/>
        <v>0.4587155963302752</v>
      </c>
      <c r="L112" s="11">
        <f t="shared" si="34"/>
        <v>0.25773195876288663</v>
      </c>
      <c r="M112" s="11">
        <f t="shared" si="35"/>
        <v>0.31746031746031744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-0.27422950642472055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0.23307346205293805</v>
      </c>
      <c r="Q112" s="11">
        <f>2*'OddsRatio_working_3-way'!K112*'OddsRatio_working_3-way'!L112*'OddsRatio_working_3-way'!M112</f>
        <v>7.5063916925261862E-2</v>
      </c>
      <c r="R112" s="11">
        <f t="shared" si="36"/>
        <v>0</v>
      </c>
      <c r="S112" s="11">
        <f t="shared" si="37"/>
        <v>-0.84992116673236129</v>
      </c>
      <c r="T112" s="11">
        <f t="shared" si="38"/>
        <v>-0.27372662374633216</v>
      </c>
      <c r="U112" s="11">
        <f>'OddsRatio_working_3-way'!S112-'OddsRatio_working_3-way'!R112^2/3</f>
        <v>-0.84992116673236129</v>
      </c>
      <c r="V112" s="11">
        <f>'OddsRatio_working_3-way'!S112*'OddsRatio_working_3-way'!R112/3-2*'OddsRatio_working_3-way'!R112^3/27-'OddsRatio_working_3-way'!T112</f>
        <v>0.27372662374633216</v>
      </c>
      <c r="W112" s="11">
        <f>'OddsRatio_working_3-way'!V112^2+4*'OddsRatio_working_3-way'!U112^3/27</f>
        <v>-1.6029905043448353E-2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0.15079470281728602</v>
      </c>
      <c r="Y112" s="11">
        <f>IF('OddsRatio_working_3-way'!W112&gt;=0,IF('OddsRatio_working_3-way'!V112+SQRT('OddsRatio_working_3-way'!W112)&gt;0,0,PI()),ACOS('OddsRatio_working_3-way'!V112/(2*'OddsRatio_working_3-way'!X112)))</f>
        <v>0.43323236324886949</v>
      </c>
      <c r="Z112" s="11">
        <f>'OddsRatio_working_3-way'!X112^(1/3)*COS('OddsRatio_working_3-way'!Y112/3)</f>
        <v>0.52672553802382649</v>
      </c>
      <c r="AA112" s="11">
        <f>'OddsRatio_working_3-way'!X112^(1/3)*COS(('OddsRatio_working_3-way'!Y112+2*PI())/3)</f>
        <v>-0.32969863697354673</v>
      </c>
      <c r="AB112" s="11">
        <f>'OddsRatio_working_3-way'!X112^(1/3)*COS(('OddsRatio_working_3-way'!Y112+4*PI())/3)</f>
        <v>-0.19702690105027987</v>
      </c>
      <c r="AC112" s="11">
        <f>'OddsRatio_working_3-way'!X112^(1/3)*SIN('OddsRatio_working_3-way'!Y112/3)</f>
        <v>7.6598062449153057E-2</v>
      </c>
      <c r="AD112" s="11">
        <f>'OddsRatio_working_3-way'!X112^(1/3)*SIN(('OddsRatio_working_3-way'!Y112+2*PI())/3)</f>
        <v>0.41785866552608342</v>
      </c>
      <c r="AE112" s="11">
        <f>'OddsRatio_working_3-way'!X112^(1/3)*SIN(('OddsRatio_working_3-way'!Y112+4*PI())/3)</f>
        <v>-0.49445672797523649</v>
      </c>
      <c r="AF112" s="11">
        <f>-'OddsRatio_working_3-way'!U112/(3*'OddsRatio_working_3-way'!X112^(1/3))*COS(('OddsRatio_working_3-way'!Y112)/3)</f>
        <v>0.52672553802382638</v>
      </c>
      <c r="AG112" s="11">
        <f>-'OddsRatio_working_3-way'!U112/(3*'OddsRatio_working_3-way'!X112^(1/3))*COS(('OddsRatio_working_3-way'!Y112+2*PI())/3)</f>
        <v>-0.32969863697354662</v>
      </c>
      <c r="AH112" s="11">
        <f>-'OddsRatio_working_3-way'!U112/(3*'OddsRatio_working_3-way'!X112^(1/3))*COS(('OddsRatio_working_3-way'!Y112+4*PI())/3)</f>
        <v>-0.19702690105027984</v>
      </c>
      <c r="AI112" s="11">
        <f>'OddsRatio_working_3-way'!U112/(3*'OddsRatio_working_3-way'!X112^(1/3))*SIN(('OddsRatio_working_3-way'!Y112)/3)</f>
        <v>-7.6598062449153043E-2</v>
      </c>
      <c r="AJ112" s="11">
        <f>'OddsRatio_working_3-way'!U112/(3*'OddsRatio_working_3-way'!X112^(1/3))*SIN(('OddsRatio_working_3-way'!Y112+2*PI())/3)</f>
        <v>-0.41785866552608331</v>
      </c>
      <c r="AK112" s="11">
        <f>'OddsRatio_working_3-way'!U112/(3*'OddsRatio_working_3-way'!X112^(1/3))*SIN(('OddsRatio_working_3-way'!Y112+4*PI())/3)</f>
        <v>0.49445672797523638</v>
      </c>
      <c r="AL112" s="11">
        <f>'OddsRatio_working_3-way'!Z112+'OddsRatio_working_3-way'!AF112</f>
        <v>1.053451076047653</v>
      </c>
      <c r="AM112" s="11">
        <f>'OddsRatio_working_3-way'!AA112+'OddsRatio_working_3-way'!AG112</f>
        <v>-0.65939727394709335</v>
      </c>
      <c r="AN112" s="11">
        <f>'OddsRatio_working_3-way'!AB112+'OddsRatio_working_3-way'!AH112</f>
        <v>-0.39405380210055974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1.053451076047653</v>
      </c>
      <c r="AS112" s="11">
        <f>IF(('OddsRatio_working_3-way'!X112=0),IF(Q112&gt;0,-Q112^(1/3),(-Q112)^(1/3)),'OddsRatio_working_3-way'!AM112-'OddsRatio_working_3-way'!R112/3)</f>
        <v>-0.65939727394709335</v>
      </c>
      <c r="AT112" s="11">
        <f>IF(('OddsRatio_working_3-way'!X112=0),IF(Q112&gt;0,-Q112^(1/3),(-Q112)^(1/3)),'OddsRatio_working_3-way'!AN112-'OddsRatio_working_3-way'!R112/3)</f>
        <v>-0.39405380210055974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1.58</v>
      </c>
      <c r="B113" s="4">
        <f>IF('True_Odds_Calculator_3-way'!B112="","",'True_Odds_Calculator_3-way'!B112)</f>
        <v>4.58</v>
      </c>
      <c r="C113" s="4">
        <f>IF('True_Odds_Calculator_3-way'!C112="","",'True_Odds_Calculator_3-way'!C112)</f>
        <v>5.55</v>
      </c>
      <c r="D113" s="9">
        <f t="shared" si="26"/>
        <v>0.61946107681355322</v>
      </c>
      <c r="E113" s="9">
        <f t="shared" si="27"/>
        <v>0.2086918708649794</v>
      </c>
      <c r="F113" s="9">
        <f t="shared" si="28"/>
        <v>0.1718470523214676</v>
      </c>
      <c r="G113" s="9">
        <f t="shared" si="29"/>
        <v>1.0591490188143737</v>
      </c>
      <c r="H113" s="9">
        <f t="shared" si="30"/>
        <v>1.6143064309123367</v>
      </c>
      <c r="I113" s="9">
        <f t="shared" si="31"/>
        <v>4.7917534873554581</v>
      </c>
      <c r="J113" s="9">
        <f t="shared" si="32"/>
        <v>5.8191280356053987</v>
      </c>
      <c r="K113" s="11">
        <f t="shared" si="33"/>
        <v>0.63291139240506322</v>
      </c>
      <c r="L113" s="11">
        <f t="shared" si="34"/>
        <v>0.2183406113537118</v>
      </c>
      <c r="M113" s="11">
        <f t="shared" si="35"/>
        <v>0.1801801801801802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-0.23523766981840066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0.21687156173917549</v>
      </c>
      <c r="Q113" s="11">
        <f>2*'OddsRatio_working_3-way'!K113*'OddsRatio_working_3-way'!L113*'OddsRatio_working_3-way'!M113</f>
        <v>4.9798292018180361E-2</v>
      </c>
      <c r="R113" s="11">
        <f t="shared" si="36"/>
        <v>0</v>
      </c>
      <c r="S113" s="11">
        <f t="shared" si="37"/>
        <v>-0.92192531028978697</v>
      </c>
      <c r="T113" s="11">
        <f t="shared" si="38"/>
        <v>-0.21169352704702341</v>
      </c>
      <c r="U113" s="11">
        <f>'OddsRatio_working_3-way'!S113-'OddsRatio_working_3-way'!R113^2/3</f>
        <v>-0.92192531028978697</v>
      </c>
      <c r="V113" s="11">
        <f>'OddsRatio_working_3-way'!S113*'OddsRatio_working_3-way'!R113/3-2*'OddsRatio_working_3-way'!R113^3/27-'OddsRatio_working_3-way'!T113</f>
        <v>0.21169352704702341</v>
      </c>
      <c r="W113" s="11">
        <f>'OddsRatio_working_3-way'!V113^2+4*'OddsRatio_working_3-way'!U113^3/27</f>
        <v>-7.1272811472614911E-2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0.17035768317441963</v>
      </c>
      <c r="Y113" s="11">
        <f>IF('OddsRatio_working_3-way'!W113&gt;=0,IF('OddsRatio_working_3-way'!V113+SQRT('OddsRatio_working_3-way'!W113)&gt;0,0,PI()),ACOS('OddsRatio_working_3-way'!V113/(2*'OddsRatio_working_3-way'!X113)))</f>
        <v>0.90036916343692885</v>
      </c>
      <c r="Z113" s="11">
        <f>'OddsRatio_working_3-way'!X113^(1/3)*COS('OddsRatio_working_3-way'!Y113/3)</f>
        <v>0.52957450940718698</v>
      </c>
      <c r="AA113" s="11">
        <f>'OddsRatio_working_3-way'!X113^(1/3)*COS(('OddsRatio_working_3-way'!Y113+2*PI())/3)</f>
        <v>-0.4067184239795833</v>
      </c>
      <c r="AB113" s="11">
        <f>'OddsRatio_working_3-way'!X113^(1/3)*COS(('OddsRatio_working_3-way'!Y113+4*PI())/3)</f>
        <v>-0.1228560854276036</v>
      </c>
      <c r="AC113" s="11">
        <f>'OddsRatio_working_3-way'!X113^(1/3)*SIN('OddsRatio_working_3-way'!Y113/3)</f>
        <v>0.16388799757578207</v>
      </c>
      <c r="AD113" s="11">
        <f>'OddsRatio_working_3-way'!X113^(1/3)*SIN(('OddsRatio_working_3-way'!Y113+2*PI())/3)</f>
        <v>0.37668097955541407</v>
      </c>
      <c r="AE113" s="11">
        <f>'OddsRatio_working_3-way'!X113^(1/3)*SIN(('OddsRatio_working_3-way'!Y113+4*PI())/3)</f>
        <v>-0.54056897713119623</v>
      </c>
      <c r="AF113" s="11">
        <f>-'OddsRatio_working_3-way'!U113/(3*'OddsRatio_working_3-way'!X113^(1/3))*COS(('OddsRatio_working_3-way'!Y113)/3)</f>
        <v>0.52957450940718687</v>
      </c>
      <c r="AG113" s="11">
        <f>-'OddsRatio_working_3-way'!U113/(3*'OddsRatio_working_3-way'!X113^(1/3))*COS(('OddsRatio_working_3-way'!Y113+2*PI())/3)</f>
        <v>-0.40671842397958324</v>
      </c>
      <c r="AH113" s="11">
        <f>-'OddsRatio_working_3-way'!U113/(3*'OddsRatio_working_3-way'!X113^(1/3))*COS(('OddsRatio_working_3-way'!Y113+4*PI())/3)</f>
        <v>-0.12285608542760358</v>
      </c>
      <c r="AI113" s="11">
        <f>'OddsRatio_working_3-way'!U113/(3*'OddsRatio_working_3-way'!X113^(1/3))*SIN(('OddsRatio_working_3-way'!Y113)/3)</f>
        <v>-0.16388799757578204</v>
      </c>
      <c r="AJ113" s="11">
        <f>'OddsRatio_working_3-way'!U113/(3*'OddsRatio_working_3-way'!X113^(1/3))*SIN(('OddsRatio_working_3-way'!Y113+2*PI())/3)</f>
        <v>-0.37668097955541402</v>
      </c>
      <c r="AK113" s="11">
        <f>'OddsRatio_working_3-way'!U113/(3*'OddsRatio_working_3-way'!X113^(1/3))*SIN(('OddsRatio_working_3-way'!Y113+4*PI())/3)</f>
        <v>0.54056897713119612</v>
      </c>
      <c r="AL113" s="11">
        <f>'OddsRatio_working_3-way'!Z113+'OddsRatio_working_3-way'!AF113</f>
        <v>1.0591490188143737</v>
      </c>
      <c r="AM113" s="11">
        <f>'OddsRatio_working_3-way'!AA113+'OddsRatio_working_3-way'!AG113</f>
        <v>-0.81343684795916649</v>
      </c>
      <c r="AN113" s="11">
        <f>'OddsRatio_working_3-way'!AB113+'OddsRatio_working_3-way'!AH113</f>
        <v>-0.24571217085520719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1.0591490188143737</v>
      </c>
      <c r="AS113" s="11">
        <f>IF(('OddsRatio_working_3-way'!X113=0),IF(Q113&gt;0,-Q113^(1/3),(-Q113)^(1/3)),'OddsRatio_working_3-way'!AM113-'OddsRatio_working_3-way'!R113/3)</f>
        <v>-0.81343684795916649</v>
      </c>
      <c r="AT113" s="11">
        <f>IF(('OddsRatio_working_3-way'!X113=0),IF(Q113&gt;0,-Q113^(1/3),(-Q113)^(1/3)),'OddsRatio_working_3-way'!AN113-'OddsRatio_working_3-way'!R113/3)</f>
        <v>-0.24571217085520719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1.98</v>
      </c>
      <c r="B114" s="4">
        <f>IF('True_Odds_Calculator_3-way'!B113="","",'True_Odds_Calculator_3-way'!B113)</f>
        <v>3.51</v>
      </c>
      <c r="C114" s="4">
        <f>IF('True_Odds_Calculator_3-way'!C113="","",'True_Odds_Calculator_3-way'!C113)</f>
        <v>4.07</v>
      </c>
      <c r="D114" s="9">
        <f t="shared" si="26"/>
        <v>0.49099134460691884</v>
      </c>
      <c r="E114" s="9">
        <f t="shared" si="27"/>
        <v>0.27358204582506884</v>
      </c>
      <c r="F114" s="9">
        <f t="shared" si="28"/>
        <v>0.23542660956801217</v>
      </c>
      <c r="G114" s="9">
        <f t="shared" si="29"/>
        <v>1.0578528376128893</v>
      </c>
      <c r="H114" s="9">
        <f t="shared" si="30"/>
        <v>2.0366957808606316</v>
      </c>
      <c r="I114" s="9">
        <f t="shared" si="31"/>
        <v>3.6552106224083514</v>
      </c>
      <c r="J114" s="9">
        <f t="shared" si="32"/>
        <v>4.2476082114715705</v>
      </c>
      <c r="K114" s="11">
        <f t="shared" si="33"/>
        <v>0.50505050505050508</v>
      </c>
      <c r="L114" s="11">
        <f t="shared" si="34"/>
        <v>0.28490028490028491</v>
      </c>
      <c r="M114" s="11">
        <f t="shared" si="35"/>
        <v>0.24570024570024568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-0.26697552960179205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0.23191942383861575</v>
      </c>
      <c r="Q114" s="11">
        <f>2*'OddsRatio_working_3-way'!K114*'OddsRatio_working_3-way'!L114*'OddsRatio_working_3-way'!M114</f>
        <v>7.0707141414212124E-2</v>
      </c>
      <c r="R114" s="11">
        <f t="shared" si="36"/>
        <v>0</v>
      </c>
      <c r="S114" s="11">
        <f t="shared" si="37"/>
        <v>-0.86869168940140573</v>
      </c>
      <c r="T114" s="11">
        <f t="shared" si="38"/>
        <v>-0.26484502725652614</v>
      </c>
      <c r="U114" s="11">
        <f>'OddsRatio_working_3-way'!S114-'OddsRatio_working_3-way'!R114^2/3</f>
        <v>-0.86869168940140573</v>
      </c>
      <c r="V114" s="11">
        <f>'OddsRatio_working_3-way'!S114*'OddsRatio_working_3-way'!R114/3-2*'OddsRatio_working_3-way'!R114^3/27-'OddsRatio_working_3-way'!T114</f>
        <v>0.26484502725652614</v>
      </c>
      <c r="W114" s="11">
        <f>'OddsRatio_working_3-way'!V114^2+4*'OddsRatio_working_3-way'!U114^3/27</f>
        <v>-2.6973657368653162E-2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0.15581763846814906</v>
      </c>
      <c r="Y114" s="11">
        <f>IF('OddsRatio_working_3-way'!W114&gt;=0,IF('OddsRatio_working_3-way'!V114+SQRT('OddsRatio_working_3-way'!W114)&gt;0,0,PI()),ACOS('OddsRatio_working_3-way'!V114/(2*'OddsRatio_working_3-way'!X114)))</f>
        <v>0.55508483352158255</v>
      </c>
      <c r="Z114" s="11">
        <f>'OddsRatio_working_3-way'!X114^(1/3)*COS('OddsRatio_working_3-way'!Y114/3)</f>
        <v>0.52892641880644453</v>
      </c>
      <c r="AA114" s="11">
        <f>'OddsRatio_working_3-way'!X114^(1/3)*COS(('OddsRatio_working_3-way'!Y114+2*PI())/3)</f>
        <v>-0.35019858697160733</v>
      </c>
      <c r="AB114" s="11">
        <f>'OddsRatio_working_3-way'!X114^(1/3)*COS(('OddsRatio_working_3-way'!Y114+4*PI())/3)</f>
        <v>-0.17872783183483698</v>
      </c>
      <c r="AC114" s="11">
        <f>'OddsRatio_working_3-way'!X114^(1/3)*SIN('OddsRatio_working_3-way'!Y114/3)</f>
        <v>9.8998686636362729E-2</v>
      </c>
      <c r="AD114" s="11">
        <f>'OddsRatio_working_3-way'!X114^(1/3)*SIN(('OddsRatio_working_3-way'!Y114+2*PI())/3)</f>
        <v>0.408564372100927</v>
      </c>
      <c r="AE114" s="11">
        <f>'OddsRatio_working_3-way'!X114^(1/3)*SIN(('OddsRatio_working_3-way'!Y114+4*PI())/3)</f>
        <v>-0.50756305873728969</v>
      </c>
      <c r="AF114" s="11">
        <f>-'OddsRatio_working_3-way'!U114/(3*'OddsRatio_working_3-way'!X114^(1/3))*COS(('OddsRatio_working_3-way'!Y114)/3)</f>
        <v>0.52892641880644464</v>
      </c>
      <c r="AG114" s="11">
        <f>-'OddsRatio_working_3-way'!U114/(3*'OddsRatio_working_3-way'!X114^(1/3))*COS(('OddsRatio_working_3-way'!Y114+2*PI())/3)</f>
        <v>-0.35019858697160738</v>
      </c>
      <c r="AH114" s="11">
        <f>-'OddsRatio_working_3-way'!U114/(3*'OddsRatio_working_3-way'!X114^(1/3))*COS(('OddsRatio_working_3-way'!Y114+4*PI())/3)</f>
        <v>-0.17872783183483701</v>
      </c>
      <c r="AI114" s="11">
        <f>'OddsRatio_working_3-way'!U114/(3*'OddsRatio_working_3-way'!X114^(1/3))*SIN(('OddsRatio_working_3-way'!Y114)/3)</f>
        <v>-9.8998686636362743E-2</v>
      </c>
      <c r="AJ114" s="11">
        <f>'OddsRatio_working_3-way'!U114/(3*'OddsRatio_working_3-way'!X114^(1/3))*SIN(('OddsRatio_working_3-way'!Y114+2*PI())/3)</f>
        <v>-0.40856437210092711</v>
      </c>
      <c r="AK114" s="11">
        <f>'OddsRatio_working_3-way'!U114/(3*'OddsRatio_working_3-way'!X114^(1/3))*SIN(('OddsRatio_working_3-way'!Y114+4*PI())/3)</f>
        <v>0.5075630587372898</v>
      </c>
      <c r="AL114" s="11">
        <f>'OddsRatio_working_3-way'!Z114+'OddsRatio_working_3-way'!AF114</f>
        <v>1.0578528376128893</v>
      </c>
      <c r="AM114" s="11">
        <f>'OddsRatio_working_3-way'!AA114+'OddsRatio_working_3-way'!AG114</f>
        <v>-0.70039717394321466</v>
      </c>
      <c r="AN114" s="11">
        <f>'OddsRatio_working_3-way'!AB114+'OddsRatio_working_3-way'!AH114</f>
        <v>-0.35745566366967396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1.0578528376128893</v>
      </c>
      <c r="AS114" s="11">
        <f>IF(('OddsRatio_working_3-way'!X114=0),IF(Q114&gt;0,-Q114^(1/3),(-Q114)^(1/3)),'OddsRatio_working_3-way'!AM114-'OddsRatio_working_3-way'!R114/3)</f>
        <v>-0.70039717394321466</v>
      </c>
      <c r="AT114" s="11">
        <f>IF(('OddsRatio_working_3-way'!X114=0),IF(Q114&gt;0,-Q114^(1/3),(-Q114)^(1/3)),'OddsRatio_working_3-way'!AN114-'OddsRatio_working_3-way'!R114/3)</f>
        <v>-0.35745566366967396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2.25</v>
      </c>
      <c r="B115" s="4">
        <f>IF('True_Odds_Calculator_3-way'!B114="","",'True_Odds_Calculator_3-way'!B114)</f>
        <v>3.48</v>
      </c>
      <c r="C115" s="4">
        <f>IF('True_Odds_Calculator_3-way'!C114="","",'True_Odds_Calculator_3-way'!C114)</f>
        <v>3.26</v>
      </c>
      <c r="D115" s="9">
        <f t="shared" si="26"/>
        <v>0.43004010351109684</v>
      </c>
      <c r="E115" s="9">
        <f t="shared" si="27"/>
        <v>0.27551828197783806</v>
      </c>
      <c r="F115" s="9">
        <f t="shared" si="28"/>
        <v>0.29444161451106504</v>
      </c>
      <c r="G115" s="9">
        <f t="shared" si="29"/>
        <v>1.0602916180801185</v>
      </c>
      <c r="H115" s="9">
        <f t="shared" si="30"/>
        <v>2.325364522600148</v>
      </c>
      <c r="I115" s="9">
        <f t="shared" si="31"/>
        <v>3.6295232128386936</v>
      </c>
      <c r="J115" s="9">
        <f t="shared" si="32"/>
        <v>3.3962590568610684</v>
      </c>
      <c r="K115" s="11">
        <f t="shared" si="33"/>
        <v>0.44444444444444442</v>
      </c>
      <c r="L115" s="11">
        <f t="shared" si="34"/>
        <v>0.28735632183908044</v>
      </c>
      <c r="M115" s="11">
        <f t="shared" si="35"/>
        <v>0.30674846625766872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-0.27446740160935212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0.23466453548958299</v>
      </c>
      <c r="Q115" s="11">
        <f>2*'OddsRatio_working_3-way'!K115*'OddsRatio_working_3-way'!L115*'OddsRatio_working_3-way'!M115</f>
        <v>7.8352098660962627E-2</v>
      </c>
      <c r="R115" s="11">
        <f t="shared" si="36"/>
        <v>0</v>
      </c>
      <c r="S115" s="11">
        <f t="shared" si="37"/>
        <v>-0.85498144447616287</v>
      </c>
      <c r="T115" s="11">
        <f t="shared" si="38"/>
        <v>-0.28546959748786749</v>
      </c>
      <c r="U115" s="11">
        <f>'OddsRatio_working_3-way'!S115-'OddsRatio_working_3-way'!R115^2/3</f>
        <v>-0.85498144447616287</v>
      </c>
      <c r="V115" s="11">
        <f>'OddsRatio_working_3-way'!S115*'OddsRatio_working_3-way'!R115/3-2*'OddsRatio_working_3-way'!R115^3/27-'OddsRatio_working_3-way'!T115</f>
        <v>0.28546959748786749</v>
      </c>
      <c r="W115" s="11">
        <f>'OddsRatio_working_3-way'!V115^2+4*'OddsRatio_working_3-way'!U115^3/27</f>
        <v>-1.1097580351256117E-2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0.15214341214881866</v>
      </c>
      <c r="Y115" s="11">
        <f>IF('OddsRatio_working_3-way'!W115&gt;=0,IF('OddsRatio_working_3-way'!V115+SQRT('OddsRatio_working_3-way'!W115)&gt;0,0,PI()),ACOS('OddsRatio_working_3-way'!V115/(2*'OddsRatio_working_3-way'!X115)))</f>
        <v>0.35352092824239301</v>
      </c>
      <c r="Z115" s="11">
        <f>'OddsRatio_working_3-way'!X115^(1/3)*COS('OddsRatio_working_3-way'!Y115/3)</f>
        <v>0.53014580904005915</v>
      </c>
      <c r="AA115" s="11">
        <f>'OddsRatio_working_3-way'!X115^(1/3)*COS(('OddsRatio_working_3-way'!Y115+2*PI())/3)</f>
        <v>-0.31942754541652119</v>
      </c>
      <c r="AB115" s="11">
        <f>'OddsRatio_working_3-way'!X115^(1/3)*COS(('OddsRatio_working_3-way'!Y115+4*PI())/3)</f>
        <v>-0.21071826362353804</v>
      </c>
      <c r="AC115" s="11">
        <f>'OddsRatio_working_3-way'!X115^(1/3)*SIN('OddsRatio_working_3-way'!Y115/3)</f>
        <v>6.2763333106589922E-2</v>
      </c>
      <c r="AD115" s="11">
        <f>'OddsRatio_working_3-way'!X115^(1/3)*SIN(('OddsRatio_working_3-way'!Y115+2*PI())/3)</f>
        <v>0.4277380717852502</v>
      </c>
      <c r="AE115" s="11">
        <f>'OddsRatio_working_3-way'!X115^(1/3)*SIN(('OddsRatio_working_3-way'!Y115+4*PI())/3)</f>
        <v>-0.49050140489183991</v>
      </c>
      <c r="AF115" s="11">
        <f>-'OddsRatio_working_3-way'!U115/(3*'OddsRatio_working_3-way'!X115^(1/3))*COS(('OddsRatio_working_3-way'!Y115)/3)</f>
        <v>0.53014580904005926</v>
      </c>
      <c r="AG115" s="11">
        <f>-'OddsRatio_working_3-way'!U115/(3*'OddsRatio_working_3-way'!X115^(1/3))*COS(('OddsRatio_working_3-way'!Y115+2*PI())/3)</f>
        <v>-0.31942754541652124</v>
      </c>
      <c r="AH115" s="11">
        <f>-'OddsRatio_working_3-way'!U115/(3*'OddsRatio_working_3-way'!X115^(1/3))*COS(('OddsRatio_working_3-way'!Y115+4*PI())/3)</f>
        <v>-0.21071826362353807</v>
      </c>
      <c r="AI115" s="11">
        <f>'OddsRatio_working_3-way'!U115/(3*'OddsRatio_working_3-way'!X115^(1/3))*SIN(('OddsRatio_working_3-way'!Y115)/3)</f>
        <v>-6.2763333106589936E-2</v>
      </c>
      <c r="AJ115" s="11">
        <f>'OddsRatio_working_3-way'!U115/(3*'OddsRatio_working_3-way'!X115^(1/3))*SIN(('OddsRatio_working_3-way'!Y115+2*PI())/3)</f>
        <v>-0.42773807178525031</v>
      </c>
      <c r="AK115" s="11">
        <f>'OddsRatio_working_3-way'!U115/(3*'OddsRatio_working_3-way'!X115^(1/3))*SIN(('OddsRatio_working_3-way'!Y115+4*PI())/3)</f>
        <v>0.49050140489184002</v>
      </c>
      <c r="AL115" s="11">
        <f>'OddsRatio_working_3-way'!Z115+'OddsRatio_working_3-way'!AF115</f>
        <v>1.0602916180801185</v>
      </c>
      <c r="AM115" s="11">
        <f>'OddsRatio_working_3-way'!AA115+'OddsRatio_working_3-way'!AG115</f>
        <v>-0.63885509083304237</v>
      </c>
      <c r="AN115" s="11">
        <f>'OddsRatio_working_3-way'!AB115+'OddsRatio_working_3-way'!AH115</f>
        <v>-0.42143652724707614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1.0602916180801185</v>
      </c>
      <c r="AS115" s="11">
        <f>IF(('OddsRatio_working_3-way'!X115=0),IF(Q115&gt;0,-Q115^(1/3),(-Q115)^(1/3)),'OddsRatio_working_3-way'!AM115-'OddsRatio_working_3-way'!R115/3)</f>
        <v>-0.63885509083304237</v>
      </c>
      <c r="AT115" s="11">
        <f>IF(('OddsRatio_working_3-way'!X115=0),IF(Q115&gt;0,-Q115^(1/3),(-Q115)^(1/3)),'OddsRatio_working_3-way'!AN115-'OddsRatio_working_3-way'!R115/3)</f>
        <v>-0.42143652724707614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2.77</v>
      </c>
      <c r="B116" s="4">
        <f>IF('True_Odds_Calculator_3-way'!B115="","",'True_Odds_Calculator_3-way'!B115)</f>
        <v>3.24</v>
      </c>
      <c r="C116" s="4">
        <f>IF('True_Odds_Calculator_3-way'!C115="","",'True_Odds_Calculator_3-way'!C115)</f>
        <v>2.71</v>
      </c>
      <c r="D116" s="9">
        <f t="shared" si="26"/>
        <v>0.34782676132276213</v>
      </c>
      <c r="E116" s="9">
        <f t="shared" si="27"/>
        <v>0.29648303213528099</v>
      </c>
      <c r="F116" s="9">
        <f t="shared" si="28"/>
        <v>0.35569020654195682</v>
      </c>
      <c r="G116" s="9">
        <f t="shared" si="29"/>
        <v>1.0593188847188426</v>
      </c>
      <c r="H116" s="9">
        <f t="shared" si="30"/>
        <v>2.8749944259523512</v>
      </c>
      <c r="I116" s="9">
        <f t="shared" si="31"/>
        <v>3.3728743017702079</v>
      </c>
      <c r="J116" s="9">
        <f t="shared" si="32"/>
        <v>2.8114352928692208</v>
      </c>
      <c r="K116" s="11">
        <f t="shared" si="33"/>
        <v>0.36101083032490977</v>
      </c>
      <c r="L116" s="11">
        <f t="shared" si="34"/>
        <v>0.30864197530864196</v>
      </c>
      <c r="M116" s="11">
        <f t="shared" si="35"/>
        <v>0.36900369003690037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-0.27875542293329059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0.23518085160795449</v>
      </c>
      <c r="Q116" s="11">
        <f>2*'OddsRatio_working_3-way'!K116*'OddsRatio_working_3-way'!L116*'OddsRatio_working_3-way'!M116</f>
        <v>8.2231066995788291E-2</v>
      </c>
      <c r="R116" s="11">
        <f t="shared" si="36"/>
        <v>0</v>
      </c>
      <c r="S116" s="11">
        <f t="shared" si="37"/>
        <v>-0.84368170898054962</v>
      </c>
      <c r="T116" s="11">
        <f t="shared" si="38"/>
        <v>-0.29499360453865375</v>
      </c>
      <c r="U116" s="11">
        <f>'OddsRatio_working_3-way'!S116-'OddsRatio_working_3-way'!R116^2/3</f>
        <v>-0.84368170898054962</v>
      </c>
      <c r="V116" s="11">
        <f>'OddsRatio_working_3-way'!S116*'OddsRatio_working_3-way'!R116/3-2*'OddsRatio_working_3-way'!R116^3/27-'OddsRatio_working_3-way'!T116</f>
        <v>0.29499360453865375</v>
      </c>
      <c r="W116" s="11">
        <f>'OddsRatio_working_3-way'!V116^2+4*'OddsRatio_working_3-way'!U116^3/27</f>
        <v>-1.9464251372459385E-3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0.14913722863184897</v>
      </c>
      <c r="Y116" s="11">
        <f>IF('OddsRatio_working_3-way'!W116&gt;=0,IF('OddsRatio_working_3-way'!V116+SQRT('OddsRatio_working_3-way'!W116)&gt;0,0,PI()),ACOS('OddsRatio_working_3-way'!V116/(2*'OddsRatio_working_3-way'!X116)))</f>
        <v>0.14845650152392365</v>
      </c>
      <c r="Z116" s="11">
        <f>'OddsRatio_working_3-way'!X116^(1/3)*COS('OddsRatio_working_3-way'!Y116/3)</f>
        <v>0.52965944235942131</v>
      </c>
      <c r="AA116" s="11">
        <f>'OddsRatio_working_3-way'!X116^(1/3)*COS(('OddsRatio_working_3-way'!Y116+2*PI())/3)</f>
        <v>-0.28754719429551945</v>
      </c>
      <c r="AB116" s="11">
        <f>'OddsRatio_working_3-way'!X116^(1/3)*COS(('OddsRatio_working_3-way'!Y116+4*PI())/3)</f>
        <v>-0.24211224806390177</v>
      </c>
      <c r="AC116" s="11">
        <f>'OddsRatio_working_3-way'!X116^(1/3)*SIN('OddsRatio_working_3-way'!Y116/3)</f>
        <v>2.6231878437440553E-2</v>
      </c>
      <c r="AD116" s="11">
        <f>'OddsRatio_working_3-way'!X116^(1/3)*SIN(('OddsRatio_working_3-way'!Y116+2*PI())/3)</f>
        <v>0.4455825932188382</v>
      </c>
      <c r="AE116" s="11">
        <f>'OddsRatio_working_3-way'!X116^(1/3)*SIN(('OddsRatio_working_3-way'!Y116+4*PI())/3)</f>
        <v>-0.47181447165627882</v>
      </c>
      <c r="AF116" s="11">
        <f>-'OddsRatio_working_3-way'!U116/(3*'OddsRatio_working_3-way'!X116^(1/3))*COS(('OddsRatio_working_3-way'!Y116)/3)</f>
        <v>0.52965944235942131</v>
      </c>
      <c r="AG116" s="11">
        <f>-'OddsRatio_working_3-way'!U116/(3*'OddsRatio_working_3-way'!X116^(1/3))*COS(('OddsRatio_working_3-way'!Y116+2*PI())/3)</f>
        <v>-0.28754719429551945</v>
      </c>
      <c r="AH116" s="11">
        <f>-'OddsRatio_working_3-way'!U116/(3*'OddsRatio_working_3-way'!X116^(1/3))*COS(('OddsRatio_working_3-way'!Y116+4*PI())/3)</f>
        <v>-0.24211224806390177</v>
      </c>
      <c r="AI116" s="11">
        <f>'OddsRatio_working_3-way'!U116/(3*'OddsRatio_working_3-way'!X116^(1/3))*SIN(('OddsRatio_working_3-way'!Y116)/3)</f>
        <v>-2.6231878437440553E-2</v>
      </c>
      <c r="AJ116" s="11">
        <f>'OddsRatio_working_3-way'!U116/(3*'OddsRatio_working_3-way'!X116^(1/3))*SIN(('OddsRatio_working_3-way'!Y116+2*PI())/3)</f>
        <v>-0.4455825932188382</v>
      </c>
      <c r="AK116" s="11">
        <f>'OddsRatio_working_3-way'!U116/(3*'OddsRatio_working_3-way'!X116^(1/3))*SIN(('OddsRatio_working_3-way'!Y116+4*PI())/3)</f>
        <v>0.47181447165627882</v>
      </c>
      <c r="AL116" s="11">
        <f>'OddsRatio_working_3-way'!Z116+'OddsRatio_working_3-way'!AF116</f>
        <v>1.0593188847188426</v>
      </c>
      <c r="AM116" s="11">
        <f>'OddsRatio_working_3-way'!AA116+'OddsRatio_working_3-way'!AG116</f>
        <v>-0.5750943885910389</v>
      </c>
      <c r="AN116" s="11">
        <f>'OddsRatio_working_3-way'!AB116+'OddsRatio_working_3-way'!AH116</f>
        <v>-0.48422449612780355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1.0593188847188426</v>
      </c>
      <c r="AS116" s="11">
        <f>IF(('OddsRatio_working_3-way'!X116=0),IF(Q116&gt;0,-Q116^(1/3),(-Q116)^(1/3)),'OddsRatio_working_3-way'!AM116-'OddsRatio_working_3-way'!R116/3)</f>
        <v>-0.5750943885910389</v>
      </c>
      <c r="AT116" s="11">
        <f>IF(('OddsRatio_working_3-way'!X116=0),IF(Q116&gt;0,-Q116^(1/3),(-Q116)^(1/3)),'OddsRatio_working_3-way'!AN116-'OddsRatio_working_3-way'!R116/3)</f>
        <v>-0.48422449612780355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2.75</v>
      </c>
      <c r="B117" s="4">
        <f>IF('True_Odds_Calculator_3-way'!B116="","",'True_Odds_Calculator_3-way'!B116)</f>
        <v>3.05</v>
      </c>
      <c r="C117" s="4">
        <f>IF('True_Odds_Calculator_3-way'!C116="","",'True_Odds_Calculator_3-way'!C116)</f>
        <v>2.89</v>
      </c>
      <c r="D117" s="9">
        <f t="shared" si="26"/>
        <v>0.35081739236384357</v>
      </c>
      <c r="E117" s="9">
        <f t="shared" si="27"/>
        <v>0.31568526902581506</v>
      </c>
      <c r="F117" s="9">
        <f t="shared" si="28"/>
        <v>0.3334973386103412</v>
      </c>
      <c r="G117" s="9">
        <f t="shared" si="29"/>
        <v>1.0574204647558294</v>
      </c>
      <c r="H117" s="9">
        <f t="shared" si="30"/>
        <v>2.8504858133227016</v>
      </c>
      <c r="I117" s="9">
        <f t="shared" si="31"/>
        <v>3.1677119527494497</v>
      </c>
      <c r="J117" s="9">
        <f t="shared" si="32"/>
        <v>2.998524678388518</v>
      </c>
      <c r="K117" s="11">
        <f t="shared" si="33"/>
        <v>0.36363636363636365</v>
      </c>
      <c r="L117" s="11">
        <f t="shared" si="34"/>
        <v>0.32786885245901642</v>
      </c>
      <c r="M117" s="11">
        <f t="shared" si="35"/>
        <v>0.34602076124567471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-0.27971988304395135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0.23473718408201366</v>
      </c>
      <c r="Q117" s="11">
        <f>2*'OddsRatio_working_3-way'!K117*'OddsRatio_working_3-way'!L117*'OddsRatio_working_3-way'!M117</f>
        <v>8.2508676302992495E-2</v>
      </c>
      <c r="R117" s="11">
        <f t="shared" si="36"/>
        <v>0</v>
      </c>
      <c r="S117" s="11">
        <f t="shared" si="37"/>
        <v>-0.8391866231587487</v>
      </c>
      <c r="T117" s="11">
        <f t="shared" si="38"/>
        <v>-0.29496893608391866</v>
      </c>
      <c r="U117" s="11">
        <f>'OddsRatio_working_3-way'!S117-'OddsRatio_working_3-way'!R117^2/3</f>
        <v>-0.8391866231587487</v>
      </c>
      <c r="V117" s="11">
        <f>'OddsRatio_working_3-way'!S117*'OddsRatio_working_3-way'!R117/3-2*'OddsRatio_working_3-way'!R117^3/27-'OddsRatio_working_3-way'!T117</f>
        <v>0.29496893608391866</v>
      </c>
      <c r="W117" s="11">
        <f>'OddsRatio_working_3-way'!V117^2+4*'OddsRatio_working_3-way'!U117^3/27</f>
        <v>-5.4649867895462112E-4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0.1479469262382912</v>
      </c>
      <c r="Y117" s="11">
        <f>IF('OddsRatio_working_3-way'!W117&gt;=0,IF('OddsRatio_working_3-way'!V117+SQRT('OddsRatio_working_3-way'!W117)&gt;0,0,PI()),ACOS('OddsRatio_working_3-way'!V117/(2*'OddsRatio_working_3-way'!X117)))</f>
        <v>7.9088157460907915E-2</v>
      </c>
      <c r="Z117" s="11">
        <f>'OddsRatio_working_3-way'!X117^(1/3)*COS('OddsRatio_working_3-way'!Y117/3)</f>
        <v>0.52871023237791459</v>
      </c>
      <c r="AA117" s="11">
        <f>'OddsRatio_working_3-way'!X117^(1/3)*COS(('OddsRatio_working_3-way'!Y117+2*PI())/3)</f>
        <v>-0.27642878273461885</v>
      </c>
      <c r="AB117" s="11">
        <f>'OddsRatio_working_3-way'!X117^(1/3)*COS(('OddsRatio_working_3-way'!Y117+4*PI())/3)</f>
        <v>-0.25228144964329541</v>
      </c>
      <c r="AC117" s="11">
        <f>'OddsRatio_working_3-way'!X117^(1/3)*SIN('OddsRatio_working_3-way'!Y117/3)</f>
        <v>1.3941469260487116E-2</v>
      </c>
      <c r="AD117" s="11">
        <f>'OddsRatio_working_3-way'!X117^(1/3)*SIN(('OddsRatio_working_3-way'!Y117+2*PI())/3)</f>
        <v>0.4509057578498043</v>
      </c>
      <c r="AE117" s="11">
        <f>'OddsRatio_working_3-way'!X117^(1/3)*SIN(('OddsRatio_working_3-way'!Y117+4*PI())/3)</f>
        <v>-0.46484722711029153</v>
      </c>
      <c r="AF117" s="11">
        <f>-'OddsRatio_working_3-way'!U117/(3*'OddsRatio_working_3-way'!X117^(1/3))*COS(('OddsRatio_working_3-way'!Y117)/3)</f>
        <v>0.5287102323779147</v>
      </c>
      <c r="AG117" s="11">
        <f>-'OddsRatio_working_3-way'!U117/(3*'OddsRatio_working_3-way'!X117^(1/3))*COS(('OddsRatio_working_3-way'!Y117+2*PI())/3)</f>
        <v>-0.27642878273461891</v>
      </c>
      <c r="AH117" s="11">
        <f>-'OddsRatio_working_3-way'!U117/(3*'OddsRatio_working_3-way'!X117^(1/3))*COS(('OddsRatio_working_3-way'!Y117+4*PI())/3)</f>
        <v>-0.25228144964329546</v>
      </c>
      <c r="AI117" s="11">
        <f>'OddsRatio_working_3-way'!U117/(3*'OddsRatio_working_3-way'!X117^(1/3))*SIN(('OddsRatio_working_3-way'!Y117)/3)</f>
        <v>-1.3941469260487118E-2</v>
      </c>
      <c r="AJ117" s="11">
        <f>'OddsRatio_working_3-way'!U117/(3*'OddsRatio_working_3-way'!X117^(1/3))*SIN(('OddsRatio_working_3-way'!Y117+2*PI())/3)</f>
        <v>-0.45090575784980441</v>
      </c>
      <c r="AK117" s="11">
        <f>'OddsRatio_working_3-way'!U117/(3*'OddsRatio_working_3-way'!X117^(1/3))*SIN(('OddsRatio_working_3-way'!Y117+4*PI())/3)</f>
        <v>0.46484722711029164</v>
      </c>
      <c r="AL117" s="11">
        <f>'OddsRatio_working_3-way'!Z117+'OddsRatio_working_3-way'!AF117</f>
        <v>1.0574204647558294</v>
      </c>
      <c r="AM117" s="11">
        <f>'OddsRatio_working_3-way'!AA117+'OddsRatio_working_3-way'!AG117</f>
        <v>-0.55285756546923781</v>
      </c>
      <c r="AN117" s="11">
        <f>'OddsRatio_working_3-way'!AB117+'OddsRatio_working_3-way'!AH117</f>
        <v>-0.50456289928659093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1.0574204647558294</v>
      </c>
      <c r="AS117" s="11">
        <f>IF(('OddsRatio_working_3-way'!X117=0),IF(Q117&gt;0,-Q117^(1/3),(-Q117)^(1/3)),'OddsRatio_working_3-way'!AM117-'OddsRatio_working_3-way'!R117/3)</f>
        <v>-0.55285756546923781</v>
      </c>
      <c r="AT117" s="11">
        <f>IF(('OddsRatio_working_3-way'!X117=0),IF(Q117&gt;0,-Q117^(1/3),(-Q117)^(1/3)),'OddsRatio_working_3-way'!AN117-'OddsRatio_working_3-way'!R117/3)</f>
        <v>-0.50456289928659093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1.43</v>
      </c>
      <c r="B118" s="4">
        <f>IF('True_Odds_Calculator_3-way'!B117="","",'True_Odds_Calculator_3-way'!B117)</f>
        <v>4.58</v>
      </c>
      <c r="C118" s="4">
        <f>IF('True_Odds_Calculator_3-way'!C117="","",'True_Odds_Calculator_3-way'!C117)</f>
        <v>7.65</v>
      </c>
      <c r="D118" s="9">
        <f t="shared" si="26"/>
        <v>0.67813917476799368</v>
      </c>
      <c r="E118" s="9">
        <f t="shared" si="27"/>
        <v>0.20195830767650447</v>
      </c>
      <c r="F118" s="9">
        <f t="shared" si="28"/>
        <v>0.11990251755550176</v>
      </c>
      <c r="G118" s="9">
        <f t="shared" si="29"/>
        <v>1.1037757069664358</v>
      </c>
      <c r="H118" s="9">
        <f t="shared" si="30"/>
        <v>1.4746235539955674</v>
      </c>
      <c r="I118" s="9">
        <f t="shared" si="31"/>
        <v>4.95151703093984</v>
      </c>
      <c r="J118" s="9">
        <f t="shared" si="32"/>
        <v>8.3401084513267989</v>
      </c>
      <c r="K118" s="11">
        <f t="shared" si="33"/>
        <v>0.69930069930069938</v>
      </c>
      <c r="L118" s="11">
        <f t="shared" si="34"/>
        <v>0.2183406113537118</v>
      </c>
      <c r="M118" s="11">
        <f t="shared" si="35"/>
        <v>0.13071895424836602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-0.20431966925673573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0.2127620930600638</v>
      </c>
      <c r="Q118" s="11">
        <f>2*'OddsRatio_working_3-way'!K118*'OddsRatio_working_3-way'!L118*'OddsRatio_working_3-way'!M118</f>
        <v>3.9917841099449125E-2</v>
      </c>
      <c r="R118" s="11">
        <f t="shared" si="36"/>
        <v>0</v>
      </c>
      <c r="S118" s="11">
        <f t="shared" si="37"/>
        <v>-1.0413196822118962</v>
      </c>
      <c r="T118" s="11">
        <f t="shared" si="38"/>
        <v>-0.19536954638121884</v>
      </c>
      <c r="U118" s="11">
        <f>'OddsRatio_working_3-way'!S118-'OddsRatio_working_3-way'!R118^2/3</f>
        <v>-1.0413196822118962</v>
      </c>
      <c r="V118" s="11">
        <f>'OddsRatio_working_3-way'!S118*'OddsRatio_working_3-way'!R118/3-2*'OddsRatio_working_3-way'!R118^3/27-'OddsRatio_working_3-way'!T118</f>
        <v>0.19536954638121884</v>
      </c>
      <c r="W118" s="11">
        <f>'OddsRatio_working_3-way'!V118^2+4*'OddsRatio_working_3-way'!U118^3/27</f>
        <v>-0.12911245009645989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0.20450043383185224</v>
      </c>
      <c r="Y118" s="11">
        <f>IF('OddsRatio_working_3-way'!W118&gt;=0,IF('OddsRatio_working_3-way'!V118+SQRT('OddsRatio_working_3-way'!W118)&gt;0,0,PI()),ACOS('OddsRatio_working_3-way'!V118/(2*'OddsRatio_working_3-way'!X118)))</f>
        <v>1.0727898121445636</v>
      </c>
      <c r="Z118" s="11">
        <f>'OddsRatio_working_3-way'!X118^(1/3)*COS('OddsRatio_working_3-way'!Y118/3)</f>
        <v>0.55188785348321778</v>
      </c>
      <c r="AA118" s="11">
        <f>'OddsRatio_working_3-way'!X118^(1/3)*COS(('OddsRatio_working_3-way'!Y118+2*PI())/3)</f>
        <v>-0.4545349915691605</v>
      </c>
      <c r="AB118" s="11">
        <f>'OddsRatio_working_3-way'!X118^(1/3)*COS(('OddsRatio_working_3-way'!Y118+4*PI())/3)</f>
        <v>-9.7352861914057204E-2</v>
      </c>
      <c r="AC118" s="11">
        <f>'OddsRatio_working_3-way'!X118^(1/3)*SIN('OddsRatio_working_3-way'!Y118/3)</f>
        <v>0.20621919870609773</v>
      </c>
      <c r="AD118" s="11">
        <f>'OddsRatio_working_3-way'!X118^(1/3)*SIN(('OddsRatio_working_3-way'!Y118+2*PI())/3)</f>
        <v>0.37483930180348207</v>
      </c>
      <c r="AE118" s="11">
        <f>'OddsRatio_working_3-way'!X118^(1/3)*SIN(('OddsRatio_working_3-way'!Y118+4*PI())/3)</f>
        <v>-0.58105850050957963</v>
      </c>
      <c r="AF118" s="11">
        <f>-'OddsRatio_working_3-way'!U118/(3*'OddsRatio_working_3-way'!X118^(1/3))*COS(('OddsRatio_working_3-way'!Y118)/3)</f>
        <v>0.55188785348321789</v>
      </c>
      <c r="AG118" s="11">
        <f>-'OddsRatio_working_3-way'!U118/(3*'OddsRatio_working_3-way'!X118^(1/3))*COS(('OddsRatio_working_3-way'!Y118+2*PI())/3)</f>
        <v>-0.45453499156916055</v>
      </c>
      <c r="AH118" s="11">
        <f>-'OddsRatio_working_3-way'!U118/(3*'OddsRatio_working_3-way'!X118^(1/3))*COS(('OddsRatio_working_3-way'!Y118+4*PI())/3)</f>
        <v>-9.7352861914057218E-2</v>
      </c>
      <c r="AI118" s="11">
        <f>'OddsRatio_working_3-way'!U118/(3*'OddsRatio_working_3-way'!X118^(1/3))*SIN(('OddsRatio_working_3-way'!Y118)/3)</f>
        <v>-0.20621919870609776</v>
      </c>
      <c r="AJ118" s="11">
        <f>'OddsRatio_working_3-way'!U118/(3*'OddsRatio_working_3-way'!X118^(1/3))*SIN(('OddsRatio_working_3-way'!Y118+2*PI())/3)</f>
        <v>-0.37483930180348213</v>
      </c>
      <c r="AK118" s="11">
        <f>'OddsRatio_working_3-way'!U118/(3*'OddsRatio_working_3-way'!X118^(1/3))*SIN(('OddsRatio_working_3-way'!Y118+4*PI())/3)</f>
        <v>0.58105850050957975</v>
      </c>
      <c r="AL118" s="11">
        <f>'OddsRatio_working_3-way'!Z118+'OddsRatio_working_3-way'!AF118</f>
        <v>1.1037757069664358</v>
      </c>
      <c r="AM118" s="11">
        <f>'OddsRatio_working_3-way'!AA118+'OddsRatio_working_3-way'!AG118</f>
        <v>-0.9090699831383211</v>
      </c>
      <c r="AN118" s="11">
        <f>'OddsRatio_working_3-way'!AB118+'OddsRatio_working_3-way'!AH118</f>
        <v>-0.19470572382811441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1.1037757069664358</v>
      </c>
      <c r="AS118" s="11">
        <f>IF(('OddsRatio_working_3-way'!X118=0),IF(Q118&gt;0,-Q118^(1/3),(-Q118)^(1/3)),'OddsRatio_working_3-way'!AM118-'OddsRatio_working_3-way'!R118/3)</f>
        <v>-0.9090699831383211</v>
      </c>
      <c r="AT118" s="11">
        <f>IF(('OddsRatio_working_3-way'!X118=0),IF(Q118&gt;0,-Q118^(1/3),(-Q118)^(1/3)),'OddsRatio_working_3-way'!AN118-'OddsRatio_working_3-way'!R118/3)</f>
        <v>-0.19470572382811441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4.72</v>
      </c>
      <c r="B119" s="4">
        <f>IF('True_Odds_Calculator_3-way'!B118="","",'True_Odds_Calculator_3-way'!B118)</f>
        <v>3.76</v>
      </c>
      <c r="C119" s="4">
        <f>IF('True_Odds_Calculator_3-way'!C118="","",'True_Odds_Calculator_3-way'!C118)</f>
        <v>1.79</v>
      </c>
      <c r="D119" s="9">
        <f t="shared" si="26"/>
        <v>0.20195258245048045</v>
      </c>
      <c r="E119" s="9">
        <f t="shared" si="27"/>
        <v>0.25433159466252714</v>
      </c>
      <c r="F119" s="9">
        <f t="shared" si="28"/>
        <v>0.54371582288699249</v>
      </c>
      <c r="G119" s="9">
        <f t="shared" si="29"/>
        <v>1.0622734955021336</v>
      </c>
      <c r="H119" s="9">
        <f t="shared" si="30"/>
        <v>4.9516574032679372</v>
      </c>
      <c r="I119" s="9">
        <f t="shared" si="31"/>
        <v>3.9318748475858891</v>
      </c>
      <c r="J119" s="9">
        <f t="shared" si="32"/>
        <v>1.8391960614466851</v>
      </c>
      <c r="K119" s="11">
        <f t="shared" si="33"/>
        <v>0.21186440677966104</v>
      </c>
      <c r="L119" s="11">
        <f t="shared" si="34"/>
        <v>0.26595744680851063</v>
      </c>
      <c r="M119" s="11">
        <f t="shared" si="35"/>
        <v>0.55865921787709494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-0.25532670383002898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0.22885032647214654</v>
      </c>
      <c r="Q119" s="11">
        <f>2*'OddsRatio_working_3-way'!K119*'OddsRatio_working_3-way'!L119*'OddsRatio_working_3-way'!M119</f>
        <v>6.2957448823149006E-2</v>
      </c>
      <c r="R119" s="11">
        <f t="shared" si="36"/>
        <v>0</v>
      </c>
      <c r="S119" s="11">
        <f t="shared" si="37"/>
        <v>-0.89630392371528922</v>
      </c>
      <c r="T119" s="11">
        <f t="shared" si="38"/>
        <v>-0.24657604503859412</v>
      </c>
      <c r="U119" s="11">
        <f>'OddsRatio_working_3-way'!S119-'OddsRatio_working_3-way'!R119^2/3</f>
        <v>-0.89630392371528922</v>
      </c>
      <c r="V119" s="11">
        <f>'OddsRatio_working_3-way'!S119*'OddsRatio_working_3-way'!R119/3-2*'OddsRatio_working_3-way'!R119^3/27-'OddsRatio_working_3-way'!T119</f>
        <v>0.24657604503859412</v>
      </c>
      <c r="W119" s="11">
        <f>'OddsRatio_working_3-way'!V119^2+4*'OddsRatio_working_3-way'!U119^3/27</f>
        <v>-4.5875123462290439E-2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0.16330559501220804</v>
      </c>
      <c r="Y119" s="11">
        <f>IF('OddsRatio_working_3-way'!W119&gt;=0,IF('OddsRatio_working_3-way'!V119+SQRT('OddsRatio_working_3-way'!W119)&gt;0,0,PI()),ACOS('OddsRatio_working_3-way'!V119/(2*'OddsRatio_working_3-way'!X119)))</f>
        <v>0.71521412681287633</v>
      </c>
      <c r="Z119" s="11">
        <f>'OddsRatio_working_3-way'!X119^(1/3)*COS('OddsRatio_working_3-way'!Y119/3)</f>
        <v>0.53113674775106678</v>
      </c>
      <c r="AA119" s="11">
        <f>'OddsRatio_working_3-way'!X119^(1/3)*COS(('OddsRatio_working_3-way'!Y119+2*PI())/3)</f>
        <v>-0.37735521263635113</v>
      </c>
      <c r="AB119" s="11">
        <f>'OddsRatio_working_3-way'!X119^(1/3)*COS(('OddsRatio_working_3-way'!Y119+4*PI())/3)</f>
        <v>-0.15378153511471551</v>
      </c>
      <c r="AC119" s="11">
        <f>'OddsRatio_working_3-way'!X119^(1/3)*SIN('OddsRatio_working_3-way'!Y119/3)</f>
        <v>0.12908032290083091</v>
      </c>
      <c r="AD119" s="11">
        <f>'OddsRatio_working_3-way'!X119^(1/3)*SIN(('OddsRatio_working_3-way'!Y119+2*PI())/3)</f>
        <v>0.39543775498545569</v>
      </c>
      <c r="AE119" s="11">
        <f>'OddsRatio_working_3-way'!X119^(1/3)*SIN(('OddsRatio_working_3-way'!Y119+4*PI())/3)</f>
        <v>-0.52451807788628657</v>
      </c>
      <c r="AF119" s="11">
        <f>-'OddsRatio_working_3-way'!U119/(3*'OddsRatio_working_3-way'!X119^(1/3))*COS(('OddsRatio_working_3-way'!Y119)/3)</f>
        <v>0.53113674775106678</v>
      </c>
      <c r="AG119" s="11">
        <f>-'OddsRatio_working_3-way'!U119/(3*'OddsRatio_working_3-way'!X119^(1/3))*COS(('OddsRatio_working_3-way'!Y119+2*PI())/3)</f>
        <v>-0.37735521263635113</v>
      </c>
      <c r="AH119" s="11">
        <f>-'OddsRatio_working_3-way'!U119/(3*'OddsRatio_working_3-way'!X119^(1/3))*COS(('OddsRatio_working_3-way'!Y119+4*PI())/3)</f>
        <v>-0.15378153511471551</v>
      </c>
      <c r="AI119" s="11">
        <f>'OddsRatio_working_3-way'!U119/(3*'OddsRatio_working_3-way'!X119^(1/3))*SIN(('OddsRatio_working_3-way'!Y119)/3)</f>
        <v>-0.12908032290083091</v>
      </c>
      <c r="AJ119" s="11">
        <f>'OddsRatio_working_3-way'!U119/(3*'OddsRatio_working_3-way'!X119^(1/3))*SIN(('OddsRatio_working_3-way'!Y119+2*PI())/3)</f>
        <v>-0.39543775498545569</v>
      </c>
      <c r="AK119" s="11">
        <f>'OddsRatio_working_3-way'!U119/(3*'OddsRatio_working_3-way'!X119^(1/3))*SIN(('OddsRatio_working_3-way'!Y119+4*PI())/3)</f>
        <v>0.52451807788628657</v>
      </c>
      <c r="AL119" s="11">
        <f>'OddsRatio_working_3-way'!Z119+'OddsRatio_working_3-way'!AF119</f>
        <v>1.0622734955021336</v>
      </c>
      <c r="AM119" s="11">
        <f>'OddsRatio_working_3-way'!AA119+'OddsRatio_working_3-way'!AG119</f>
        <v>-0.75471042527270227</v>
      </c>
      <c r="AN119" s="11">
        <f>'OddsRatio_working_3-way'!AB119+'OddsRatio_working_3-way'!AH119</f>
        <v>-0.30756307022943102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1.0622734955021336</v>
      </c>
      <c r="AS119" s="11">
        <f>IF(('OddsRatio_working_3-way'!X119=0),IF(Q119&gt;0,-Q119^(1/3),(-Q119)^(1/3)),'OddsRatio_working_3-way'!AM119-'OddsRatio_working_3-way'!R119/3)</f>
        <v>-0.75471042527270227</v>
      </c>
      <c r="AT119" s="11">
        <f>IF(('OddsRatio_working_3-way'!X119=0),IF(Q119&gt;0,-Q119^(1/3),(-Q119)^(1/3)),'OddsRatio_working_3-way'!AN119-'OddsRatio_working_3-way'!R119/3)</f>
        <v>-0.30756307022943102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1.84</v>
      </c>
      <c r="B120" s="4">
        <f>IF('True_Odds_Calculator_3-way'!B119="","",'True_Odds_Calculator_3-way'!B119)</f>
        <v>3.66</v>
      </c>
      <c r="C120" s="4">
        <f>IF('True_Odds_Calculator_3-way'!C119="","",'True_Odds_Calculator_3-way'!C119)</f>
        <v>4.57</v>
      </c>
      <c r="D120" s="9">
        <f t="shared" si="26"/>
        <v>0.52906340742713587</v>
      </c>
      <c r="E120" s="9">
        <f t="shared" si="27"/>
        <v>0.26186556953304213</v>
      </c>
      <c r="F120" s="9">
        <f t="shared" si="28"/>
        <v>0.20907102303982206</v>
      </c>
      <c r="G120" s="9">
        <f t="shared" si="29"/>
        <v>1.0596816805161371</v>
      </c>
      <c r="H120" s="9">
        <f t="shared" si="30"/>
        <v>1.8901326116335553</v>
      </c>
      <c r="I120" s="9">
        <f t="shared" si="31"/>
        <v>3.8187532701729245</v>
      </c>
      <c r="J120" s="9">
        <f t="shared" si="32"/>
        <v>4.7830635994426096</v>
      </c>
      <c r="K120" s="11">
        <f t="shared" si="33"/>
        <v>0.54347826086956519</v>
      </c>
      <c r="L120" s="11">
        <f t="shared" si="34"/>
        <v>0.27322404371584696</v>
      </c>
      <c r="M120" s="11">
        <f t="shared" si="35"/>
        <v>0.21881838074398249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-0.25918748664552838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0.22972290803337431</v>
      </c>
      <c r="Q120" s="11">
        <f>2*'OddsRatio_working_3-way'!K120*'OddsRatio_working_3-way'!L120*'OddsRatio_working_3-way'!M120</f>
        <v>6.4985263941548604E-2</v>
      </c>
      <c r="R120" s="11">
        <f t="shared" si="36"/>
        <v>0</v>
      </c>
      <c r="S120" s="11">
        <f t="shared" si="37"/>
        <v>-0.88631944005672392</v>
      </c>
      <c r="T120" s="11">
        <f t="shared" si="38"/>
        <v>-0.25072685715890353</v>
      </c>
      <c r="U120" s="11">
        <f>'OddsRatio_working_3-way'!S120-'OddsRatio_working_3-way'!R120^2/3</f>
        <v>-0.88631944005672392</v>
      </c>
      <c r="V120" s="11">
        <f>'OddsRatio_working_3-way'!S120*'OddsRatio_working_3-way'!R120/3-2*'OddsRatio_working_3-way'!R120^3/27-'OddsRatio_working_3-way'!T120</f>
        <v>0.25072685715890353</v>
      </c>
      <c r="W120" s="11">
        <f>'OddsRatio_working_3-way'!V120^2+4*'OddsRatio_working_3-way'!U120^3/27</f>
        <v>-4.0285525285945173E-2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0.16058446545877841</v>
      </c>
      <c r="Y120" s="11">
        <f>IF('OddsRatio_working_3-way'!W120&gt;=0,IF('OddsRatio_working_3-way'!V120+SQRT('OddsRatio_working_3-way'!W120)&gt;0,0,PI()),ACOS('OddsRatio_working_3-way'!V120/(2*'OddsRatio_working_3-way'!X120)))</f>
        <v>0.67505958840997726</v>
      </c>
      <c r="Z120" s="11">
        <f>'OddsRatio_working_3-way'!X120^(1/3)*COS('OddsRatio_working_3-way'!Y120/3)</f>
        <v>0.52984084025806855</v>
      </c>
      <c r="AA120" s="11">
        <f>'OddsRatio_working_3-way'!X120^(1/3)*COS(('OddsRatio_working_3-way'!Y120+2*PI())/3)</f>
        <v>-0.36995076341205402</v>
      </c>
      <c r="AB120" s="11">
        <f>'OddsRatio_working_3-way'!X120^(1/3)*COS(('OddsRatio_working_3-way'!Y120+4*PI())/3)</f>
        <v>-0.15989007684601458</v>
      </c>
      <c r="AC120" s="11">
        <f>'OddsRatio_working_3-way'!X120^(1/3)*SIN('OddsRatio_working_3-way'!Y120/3)</f>
        <v>0.12127859393506045</v>
      </c>
      <c r="AD120" s="11">
        <f>'OddsRatio_working_3-way'!X120^(1/3)*SIN(('OddsRatio_working_3-way'!Y120+2*PI())/3)</f>
        <v>0.39821633065844975</v>
      </c>
      <c r="AE120" s="11">
        <f>'OddsRatio_working_3-way'!X120^(1/3)*SIN(('OddsRatio_working_3-way'!Y120+4*PI())/3)</f>
        <v>-0.51949492459351032</v>
      </c>
      <c r="AF120" s="11">
        <f>-'OddsRatio_working_3-way'!U120/(3*'OddsRatio_working_3-way'!X120^(1/3))*COS(('OddsRatio_working_3-way'!Y120)/3)</f>
        <v>0.52984084025806844</v>
      </c>
      <c r="AG120" s="11">
        <f>-'OddsRatio_working_3-way'!U120/(3*'OddsRatio_working_3-way'!X120^(1/3))*COS(('OddsRatio_working_3-way'!Y120+2*PI())/3)</f>
        <v>-0.36995076341205396</v>
      </c>
      <c r="AH120" s="11">
        <f>-'OddsRatio_working_3-way'!U120/(3*'OddsRatio_working_3-way'!X120^(1/3))*COS(('OddsRatio_working_3-way'!Y120+4*PI())/3)</f>
        <v>-0.15989007684601456</v>
      </c>
      <c r="AI120" s="11">
        <f>'OddsRatio_working_3-way'!U120/(3*'OddsRatio_working_3-way'!X120^(1/3))*SIN(('OddsRatio_working_3-way'!Y120)/3)</f>
        <v>-0.12127859393506042</v>
      </c>
      <c r="AJ120" s="11">
        <f>'OddsRatio_working_3-way'!U120/(3*'OddsRatio_working_3-way'!X120^(1/3))*SIN(('OddsRatio_working_3-way'!Y120+2*PI())/3)</f>
        <v>-0.39821633065844969</v>
      </c>
      <c r="AK120" s="11">
        <f>'OddsRatio_working_3-way'!U120/(3*'OddsRatio_working_3-way'!X120^(1/3))*SIN(('OddsRatio_working_3-way'!Y120+4*PI())/3)</f>
        <v>0.51949492459351021</v>
      </c>
      <c r="AL120" s="11">
        <f>'OddsRatio_working_3-way'!Z120+'OddsRatio_working_3-way'!AF120</f>
        <v>1.0596816805161371</v>
      </c>
      <c r="AM120" s="11">
        <f>'OddsRatio_working_3-way'!AA120+'OddsRatio_working_3-way'!AG120</f>
        <v>-0.73990152682410804</v>
      </c>
      <c r="AN120" s="11">
        <f>'OddsRatio_working_3-way'!AB120+'OddsRatio_working_3-way'!AH120</f>
        <v>-0.31978015369202917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1.0596816805161371</v>
      </c>
      <c r="AS120" s="11">
        <f>IF(('OddsRatio_working_3-way'!X120=0),IF(Q120&gt;0,-Q120^(1/3),(-Q120)^(1/3)),'OddsRatio_working_3-way'!AM120-'OddsRatio_working_3-way'!R120/3)</f>
        <v>-0.73990152682410804</v>
      </c>
      <c r="AT120" s="11">
        <f>IF(('OddsRatio_working_3-way'!X120=0),IF(Q120&gt;0,-Q120^(1/3),(-Q120)^(1/3)),'OddsRatio_working_3-way'!AN120-'OddsRatio_working_3-way'!R120/3)</f>
        <v>-0.31978015369202917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1.32</v>
      </c>
      <c r="B121" s="4">
        <f>IF('True_Odds_Calculator_3-way'!B120="","",'True_Odds_Calculator_3-way'!B120)</f>
        <v>5.43</v>
      </c>
      <c r="C121" s="4">
        <f>IF('True_Odds_Calculator_3-way'!C120="","",'True_Odds_Calculator_3-way'!C120)</f>
        <v>10.14</v>
      </c>
      <c r="D121" s="9">
        <f t="shared" si="26"/>
        <v>0.73946874822448472</v>
      </c>
      <c r="E121" s="9">
        <f t="shared" si="27"/>
        <v>0.17014151291275353</v>
      </c>
      <c r="F121" s="9">
        <f t="shared" si="28"/>
        <v>9.038973886276172E-2</v>
      </c>
      <c r="G121" s="9">
        <f t="shared" si="29"/>
        <v>1.1010068562780233</v>
      </c>
      <c r="H121" s="9">
        <f t="shared" si="30"/>
        <v>1.3523221940089676</v>
      </c>
      <c r="I121" s="9">
        <f t="shared" si="31"/>
        <v>5.8774603733116422</v>
      </c>
      <c r="J121" s="9">
        <f t="shared" si="32"/>
        <v>11.063202666381136</v>
      </c>
      <c r="K121" s="11">
        <f t="shared" si="33"/>
        <v>0.75757575757575757</v>
      </c>
      <c r="L121" s="11">
        <f t="shared" si="34"/>
        <v>0.18416206261510129</v>
      </c>
      <c r="M121" s="11">
        <f t="shared" si="35"/>
        <v>9.8619329388560148E-2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-0.17827407202672818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0.19111313203960884</v>
      </c>
      <c r="Q121" s="11">
        <f>2*'OddsRatio_working_3-way'!K121*'OddsRatio_working_3-way'!L121*'OddsRatio_working_3-way'!M121</f>
        <v>2.751808956653835E-2</v>
      </c>
      <c r="R121" s="11">
        <f t="shared" si="36"/>
        <v>0</v>
      </c>
      <c r="S121" s="11">
        <f t="shared" si="37"/>
        <v>-1.0720186613056986</v>
      </c>
      <c r="T121" s="11">
        <f t="shared" si="38"/>
        <v>-0.15435833856093573</v>
      </c>
      <c r="U121" s="11">
        <f>'OddsRatio_working_3-way'!S121-'OddsRatio_working_3-way'!R121^2/3</f>
        <v>-1.0720186613056986</v>
      </c>
      <c r="V121" s="11">
        <f>'OddsRatio_working_3-way'!S121*'OddsRatio_working_3-way'!R121/3-2*'OddsRatio_working_3-way'!R121^3/27-'OddsRatio_working_3-way'!T121</f>
        <v>0.15435833856093573</v>
      </c>
      <c r="W121" s="11">
        <f>'OddsRatio_working_3-way'!V121^2+4*'OddsRatio_working_3-way'!U121^3/27</f>
        <v>-0.15869047886363258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0.21361002758936964</v>
      </c>
      <c r="Y121" s="11">
        <f>IF('OddsRatio_working_3-way'!W121&gt;=0,IF('OddsRatio_working_3-way'!V121+SQRT('OddsRatio_working_3-way'!W121)&gt;0,0,PI()),ACOS('OddsRatio_working_3-way'!V121/(2*'OddsRatio_working_3-way'!X121)))</f>
        <v>1.2011252621213684</v>
      </c>
      <c r="Z121" s="11">
        <f>'OddsRatio_working_3-way'!X121^(1/3)*COS('OddsRatio_working_3-way'!Y121/3)</f>
        <v>0.55050342813901165</v>
      </c>
      <c r="AA121" s="11">
        <f>'OddsRatio_working_3-way'!X121^(1/3)*COS(('OddsRatio_working_3-way'!Y121+2*PI())/3)</f>
        <v>-0.47702918315815712</v>
      </c>
      <c r="AB121" s="11">
        <f>'OddsRatio_working_3-way'!X121^(1/3)*COS(('OddsRatio_working_3-way'!Y121+4*PI())/3)</f>
        <v>-7.3474244980854184E-2</v>
      </c>
      <c r="AC121" s="11">
        <f>'OddsRatio_working_3-way'!X121^(1/3)*SIN('OddsRatio_working_3-way'!Y121/3)</f>
        <v>0.23299255218946852</v>
      </c>
      <c r="AD121" s="11">
        <f>'OddsRatio_working_3-way'!X121^(1/3)*SIN(('OddsRatio_working_3-way'!Y121+2*PI())/3)</f>
        <v>0.36025367754407106</v>
      </c>
      <c r="AE121" s="11">
        <f>'OddsRatio_working_3-way'!X121^(1/3)*SIN(('OddsRatio_working_3-way'!Y121+4*PI())/3)</f>
        <v>-0.59324622973353958</v>
      </c>
      <c r="AF121" s="11">
        <f>-'OddsRatio_working_3-way'!U121/(3*'OddsRatio_working_3-way'!X121^(1/3))*COS(('OddsRatio_working_3-way'!Y121)/3)</f>
        <v>0.55050342813901165</v>
      </c>
      <c r="AG121" s="11">
        <f>-'OddsRatio_working_3-way'!U121/(3*'OddsRatio_working_3-way'!X121^(1/3))*COS(('OddsRatio_working_3-way'!Y121+2*PI())/3)</f>
        <v>-0.47702918315815712</v>
      </c>
      <c r="AH121" s="11">
        <f>-'OddsRatio_working_3-way'!U121/(3*'OddsRatio_working_3-way'!X121^(1/3))*COS(('OddsRatio_working_3-way'!Y121+4*PI())/3)</f>
        <v>-7.3474244980854184E-2</v>
      </c>
      <c r="AI121" s="11">
        <f>'OddsRatio_working_3-way'!U121/(3*'OddsRatio_working_3-way'!X121^(1/3))*SIN(('OddsRatio_working_3-way'!Y121)/3)</f>
        <v>-0.23299255218946852</v>
      </c>
      <c r="AJ121" s="11">
        <f>'OddsRatio_working_3-way'!U121/(3*'OddsRatio_working_3-way'!X121^(1/3))*SIN(('OddsRatio_working_3-way'!Y121+2*PI())/3)</f>
        <v>-0.36025367754407106</v>
      </c>
      <c r="AK121" s="11">
        <f>'OddsRatio_working_3-way'!U121/(3*'OddsRatio_working_3-way'!X121^(1/3))*SIN(('OddsRatio_working_3-way'!Y121+4*PI())/3)</f>
        <v>0.59324622973353958</v>
      </c>
      <c r="AL121" s="11">
        <f>'OddsRatio_working_3-way'!Z121+'OddsRatio_working_3-way'!AF121</f>
        <v>1.1010068562780233</v>
      </c>
      <c r="AM121" s="11">
        <f>'OddsRatio_working_3-way'!AA121+'OddsRatio_working_3-way'!AG121</f>
        <v>-0.95405836631631424</v>
      </c>
      <c r="AN121" s="11">
        <f>'OddsRatio_working_3-way'!AB121+'OddsRatio_working_3-way'!AH121</f>
        <v>-0.14694848996170837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1.1010068562780233</v>
      </c>
      <c r="AS121" s="11">
        <f>IF(('OddsRatio_working_3-way'!X121=0),IF(Q121&gt;0,-Q121^(1/3),(-Q121)^(1/3)),'OddsRatio_working_3-way'!AM121-'OddsRatio_working_3-way'!R121/3)</f>
        <v>-0.95405836631631424</v>
      </c>
      <c r="AT121" s="11">
        <f>IF(('OddsRatio_working_3-way'!X121=0),IF(Q121&gt;0,-Q121^(1/3),(-Q121)^(1/3)),'OddsRatio_working_3-way'!AN121-'OddsRatio_working_3-way'!R121/3)</f>
        <v>-0.14694848996170837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2.1800000000000002</v>
      </c>
      <c r="B122" s="4">
        <f>IF('True_Odds_Calculator_3-way'!B121="","",'True_Odds_Calculator_3-way'!B121)</f>
        <v>3.71</v>
      </c>
      <c r="C122" s="4">
        <f>IF('True_Odds_Calculator_3-way'!C121="","",'True_Odds_Calculator_3-way'!C121)</f>
        <v>3.27</v>
      </c>
      <c r="D122" s="9">
        <f t="shared" si="26"/>
        <v>0.44577906953972957</v>
      </c>
      <c r="E122" s="9">
        <f t="shared" si="27"/>
        <v>0.25938372290468142</v>
      </c>
      <c r="F122" s="9">
        <f t="shared" si="28"/>
        <v>0.29483720755558929</v>
      </c>
      <c r="G122" s="9">
        <f t="shared" si="29"/>
        <v>1.0536132957348017</v>
      </c>
      <c r="H122" s="9">
        <f t="shared" si="30"/>
        <v>2.2432636889670658</v>
      </c>
      <c r="I122" s="9">
        <f t="shared" si="31"/>
        <v>3.8552920314413135</v>
      </c>
      <c r="J122" s="9">
        <f t="shared" si="32"/>
        <v>3.3917021813179997</v>
      </c>
      <c r="K122" s="11">
        <f t="shared" si="33"/>
        <v>0.4587155963302752</v>
      </c>
      <c r="L122" s="11">
        <f t="shared" si="34"/>
        <v>0.26954177897574122</v>
      </c>
      <c r="M122" s="11">
        <f t="shared" si="35"/>
        <v>0.3058103975535168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-0.2744726020306345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0.23291773398571469</v>
      </c>
      <c r="Q122" s="11">
        <f>2*'OddsRatio_working_3-way'!K122*'OddsRatio_working_3-way'!L122*'OddsRatio_working_3-way'!M122</f>
        <v>7.5622640904452809E-2</v>
      </c>
      <c r="R122" s="11">
        <f t="shared" si="36"/>
        <v>0</v>
      </c>
      <c r="S122" s="11">
        <f t="shared" si="37"/>
        <v>-0.8486010343564937</v>
      </c>
      <c r="T122" s="11">
        <f t="shared" si="38"/>
        <v>-0.27551981634951089</v>
      </c>
      <c r="U122" s="11">
        <f>'OddsRatio_working_3-way'!S122-'OddsRatio_working_3-way'!R122^2/3</f>
        <v>-0.8486010343564937</v>
      </c>
      <c r="V122" s="11">
        <f>'OddsRatio_working_3-way'!S122*'OddsRatio_working_3-way'!R122/3-2*'OddsRatio_working_3-way'!R122^3/27-'OddsRatio_working_3-way'!T122</f>
        <v>0.27551981634951089</v>
      </c>
      <c r="W122" s="11">
        <f>'OddsRatio_working_3-way'!V122^2+4*'OddsRatio_working_3-way'!U122^3/27</f>
        <v>-1.4621827813131857E-2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0.15044350851266403</v>
      </c>
      <c r="Y122" s="11">
        <f>IF('OddsRatio_working_3-way'!W122&gt;=0,IF('OddsRatio_working_3-way'!V122+SQRT('OddsRatio_working_3-way'!W122)&gt;0,0,PI()),ACOS('OddsRatio_working_3-way'!V122/(2*'OddsRatio_working_3-way'!X122)))</f>
        <v>0.41357001544958782</v>
      </c>
      <c r="Z122" s="11">
        <f>'OddsRatio_working_3-way'!X122^(1/3)*COS('OddsRatio_working_3-way'!Y122/3)</f>
        <v>0.52680664786740083</v>
      </c>
      <c r="AA122" s="11">
        <f>'OddsRatio_working_3-way'!X122^(1/3)*COS(('OddsRatio_working_3-way'!Y122+2*PI())/3)</f>
        <v>-0.32669886414908733</v>
      </c>
      <c r="AB122" s="11">
        <f>'OddsRatio_working_3-way'!X122^(1/3)*COS(('OddsRatio_working_3-way'!Y122+4*PI())/3)</f>
        <v>-0.20010778371831367</v>
      </c>
      <c r="AC122" s="11">
        <f>'OddsRatio_working_3-way'!X122^(1/3)*SIN('OddsRatio_working_3-way'!Y122/3)</f>
        <v>7.3087394363712671E-2</v>
      </c>
      <c r="AD122" s="11">
        <f>'OddsRatio_working_3-way'!X122^(1/3)*SIN(('OddsRatio_working_3-way'!Y122+2*PI())/3)</f>
        <v>0.41968424275383603</v>
      </c>
      <c r="AE122" s="11">
        <f>'OddsRatio_working_3-way'!X122^(1/3)*SIN(('OddsRatio_working_3-way'!Y122+4*PI())/3)</f>
        <v>-0.49277163711754873</v>
      </c>
      <c r="AF122" s="11">
        <f>-'OddsRatio_working_3-way'!U122/(3*'OddsRatio_working_3-way'!X122^(1/3))*COS(('OddsRatio_working_3-way'!Y122)/3)</f>
        <v>0.52680664786740083</v>
      </c>
      <c r="AG122" s="11">
        <f>-'OddsRatio_working_3-way'!U122/(3*'OddsRatio_working_3-way'!X122^(1/3))*COS(('OddsRatio_working_3-way'!Y122+2*PI())/3)</f>
        <v>-0.32669886414908733</v>
      </c>
      <c r="AH122" s="11">
        <f>-'OddsRatio_working_3-way'!U122/(3*'OddsRatio_working_3-way'!X122^(1/3))*COS(('OddsRatio_working_3-way'!Y122+4*PI())/3)</f>
        <v>-0.20010778371831367</v>
      </c>
      <c r="AI122" s="11">
        <f>'OddsRatio_working_3-way'!U122/(3*'OddsRatio_working_3-way'!X122^(1/3))*SIN(('OddsRatio_working_3-way'!Y122)/3)</f>
        <v>-7.3087394363712671E-2</v>
      </c>
      <c r="AJ122" s="11">
        <f>'OddsRatio_working_3-way'!U122/(3*'OddsRatio_working_3-way'!X122^(1/3))*SIN(('OddsRatio_working_3-way'!Y122+2*PI())/3)</f>
        <v>-0.41968424275383603</v>
      </c>
      <c r="AK122" s="11">
        <f>'OddsRatio_working_3-way'!U122/(3*'OddsRatio_working_3-way'!X122^(1/3))*SIN(('OddsRatio_working_3-way'!Y122+4*PI())/3)</f>
        <v>0.49277163711754873</v>
      </c>
      <c r="AL122" s="11">
        <f>'OddsRatio_working_3-way'!Z122+'OddsRatio_working_3-way'!AF122</f>
        <v>1.0536132957348017</v>
      </c>
      <c r="AM122" s="11">
        <f>'OddsRatio_working_3-way'!AA122+'OddsRatio_working_3-way'!AG122</f>
        <v>-0.65339772829817466</v>
      </c>
      <c r="AN122" s="11">
        <f>'OddsRatio_working_3-way'!AB122+'OddsRatio_working_3-way'!AH122</f>
        <v>-0.40021556743662734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1.0536132957348017</v>
      </c>
      <c r="AS122" s="11">
        <f>IF(('OddsRatio_working_3-way'!X122=0),IF(Q122&gt;0,-Q122^(1/3),(-Q122)^(1/3)),'OddsRatio_working_3-way'!AM122-'OddsRatio_working_3-way'!R122/3)</f>
        <v>-0.65339772829817466</v>
      </c>
      <c r="AT122" s="11">
        <f>IF(('OddsRatio_working_3-way'!X122=0),IF(Q122&gt;0,-Q122^(1/3),(-Q122)^(1/3)),'OddsRatio_working_3-way'!AN122-'OddsRatio_working_3-way'!R122/3)</f>
        <v>-0.40021556743662734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1.79</v>
      </c>
      <c r="B123" s="4">
        <f>IF('True_Odds_Calculator_3-way'!B122="","",'True_Odds_Calculator_3-way'!B122)</f>
        <v>3.72</v>
      </c>
      <c r="C123" s="4">
        <f>IF('True_Odds_Calculator_3-way'!C122="","",'True_Odds_Calculator_3-way'!C122)</f>
        <v>4.7699999999999996</v>
      </c>
      <c r="D123" s="9">
        <f t="shared" si="26"/>
        <v>0.54345264283873596</v>
      </c>
      <c r="E123" s="9">
        <f t="shared" si="27"/>
        <v>0.25690756781850954</v>
      </c>
      <c r="F123" s="9">
        <f t="shared" si="28"/>
        <v>0.19963978934275467</v>
      </c>
      <c r="G123" s="9">
        <f t="shared" si="29"/>
        <v>1.0634009322704927</v>
      </c>
      <c r="H123" s="9">
        <f t="shared" si="30"/>
        <v>1.840086736493689</v>
      </c>
      <c r="I123" s="9">
        <f t="shared" si="31"/>
        <v>3.8924505357757413</v>
      </c>
      <c r="J123" s="9">
        <f t="shared" si="32"/>
        <v>5.0090215146597581</v>
      </c>
      <c r="K123" s="11">
        <f t="shared" si="33"/>
        <v>0.55865921787709494</v>
      </c>
      <c r="L123" s="11">
        <f t="shared" si="34"/>
        <v>0.26881720430107525</v>
      </c>
      <c r="M123" s="11">
        <f t="shared" si="35"/>
        <v>0.20964360587002098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-0.25504863033977587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0.22920127511469823</v>
      </c>
      <c r="Q123" s="11">
        <f>2*'OddsRatio_working_3-way'!K123*'OddsRatio_working_3-way'!L123*'OddsRatio_working_3-way'!M123</f>
        <v>6.2967383273268743E-2</v>
      </c>
      <c r="R123" s="11">
        <f t="shared" si="36"/>
        <v>0</v>
      </c>
      <c r="S123" s="11">
        <f t="shared" si="37"/>
        <v>-0.89865714945952158</v>
      </c>
      <c r="T123" s="11">
        <f t="shared" si="38"/>
        <v>-0.24688383226909932</v>
      </c>
      <c r="U123" s="11">
        <f>'OddsRatio_working_3-way'!S123-'OddsRatio_working_3-way'!R123^2/3</f>
        <v>-0.89865714945952158</v>
      </c>
      <c r="V123" s="11">
        <f>'OddsRatio_working_3-way'!S123*'OddsRatio_working_3-way'!R123/3-2*'OddsRatio_working_3-way'!R123^3/27-'OddsRatio_working_3-way'!T123</f>
        <v>0.24688383226909932</v>
      </c>
      <c r="W123" s="11">
        <f>'OddsRatio_working_3-way'!V123^2+4*'OddsRatio_working_3-way'!U123^3/27</f>
        <v>-4.6565668109841078E-2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0.16394914969718344</v>
      </c>
      <c r="Y123" s="11">
        <f>IF('OddsRatio_working_3-way'!W123&gt;=0,IF('OddsRatio_working_3-way'!V123+SQRT('OddsRatio_working_3-way'!W123)&gt;0,0,PI()),ACOS('OddsRatio_working_3-way'!V123/(2*'OddsRatio_working_3-way'!X123)))</f>
        <v>0.71829624771746847</v>
      </c>
      <c r="Z123" s="11">
        <f>'OddsRatio_working_3-way'!X123^(1/3)*COS('OddsRatio_working_3-way'!Y123/3)</f>
        <v>0.53170046613524635</v>
      </c>
      <c r="AA123" s="11">
        <f>'OddsRatio_working_3-way'!X123^(1/3)*COS(('OddsRatio_working_3-way'!Y123+2*PI())/3)</f>
        <v>-0.37825685252818547</v>
      </c>
      <c r="AB123" s="11">
        <f>'OddsRatio_working_3-way'!X123^(1/3)*COS(('OddsRatio_working_3-way'!Y123+4*PI())/3)</f>
        <v>-0.15344361360706085</v>
      </c>
      <c r="AC123" s="11">
        <f>'OddsRatio_working_3-way'!X123^(1/3)*SIN('OddsRatio_working_3-way'!Y123/3)</f>
        <v>0.12979598400850295</v>
      </c>
      <c r="AD123" s="11">
        <f>'OddsRatio_working_3-way'!X123^(1/3)*SIN(('OddsRatio_working_3-way'!Y123+2*PI())/3)</f>
        <v>0.39556811887289961</v>
      </c>
      <c r="AE123" s="11">
        <f>'OddsRatio_working_3-way'!X123^(1/3)*SIN(('OddsRatio_working_3-way'!Y123+4*PI())/3)</f>
        <v>-0.52536410288140245</v>
      </c>
      <c r="AF123" s="11">
        <f>-'OddsRatio_working_3-way'!U123/(3*'OddsRatio_working_3-way'!X123^(1/3))*COS(('OddsRatio_working_3-way'!Y123)/3)</f>
        <v>0.53170046613524635</v>
      </c>
      <c r="AG123" s="11">
        <f>-'OddsRatio_working_3-way'!U123/(3*'OddsRatio_working_3-way'!X123^(1/3))*COS(('OddsRatio_working_3-way'!Y123+2*PI())/3)</f>
        <v>-0.37825685252818547</v>
      </c>
      <c r="AH123" s="11">
        <f>-'OddsRatio_working_3-way'!U123/(3*'OddsRatio_working_3-way'!X123^(1/3))*COS(('OddsRatio_working_3-way'!Y123+4*PI())/3)</f>
        <v>-0.15344361360706085</v>
      </c>
      <c r="AI123" s="11">
        <f>'OddsRatio_working_3-way'!U123/(3*'OddsRatio_working_3-way'!X123^(1/3))*SIN(('OddsRatio_working_3-way'!Y123)/3)</f>
        <v>-0.12979598400850295</v>
      </c>
      <c r="AJ123" s="11">
        <f>'OddsRatio_working_3-way'!U123/(3*'OddsRatio_working_3-way'!X123^(1/3))*SIN(('OddsRatio_working_3-way'!Y123+2*PI())/3)</f>
        <v>-0.39556811887289961</v>
      </c>
      <c r="AK123" s="11">
        <f>'OddsRatio_working_3-way'!U123/(3*'OddsRatio_working_3-way'!X123^(1/3))*SIN(('OddsRatio_working_3-way'!Y123+4*PI())/3)</f>
        <v>0.52536410288140245</v>
      </c>
      <c r="AL123" s="11">
        <f>'OddsRatio_working_3-way'!Z123+'OddsRatio_working_3-way'!AF123</f>
        <v>1.0634009322704927</v>
      </c>
      <c r="AM123" s="11">
        <f>'OddsRatio_working_3-way'!AA123+'OddsRatio_working_3-way'!AG123</f>
        <v>-0.75651370505637094</v>
      </c>
      <c r="AN123" s="11">
        <f>'OddsRatio_working_3-way'!AB123+'OddsRatio_working_3-way'!AH123</f>
        <v>-0.30688722721412171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1.0634009322704927</v>
      </c>
      <c r="AS123" s="11">
        <f>IF(('OddsRatio_working_3-way'!X123=0),IF(Q123&gt;0,-Q123^(1/3),(-Q123)^(1/3)),'OddsRatio_working_3-way'!AM123-'OddsRatio_working_3-way'!R123/3)</f>
        <v>-0.75651370505637094</v>
      </c>
      <c r="AT123" s="11">
        <f>IF(('OddsRatio_working_3-way'!X123=0),IF(Q123&gt;0,-Q123^(1/3),(-Q123)^(1/3)),'OddsRatio_working_3-way'!AN123-'OddsRatio_working_3-way'!R123/3)</f>
        <v>-0.30688722721412171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3.3</v>
      </c>
      <c r="C124" s="4">
        <f>IF('True_Odds_Calculator_3-way'!C123="","",'True_Odds_Calculator_3-way'!C123)</f>
        <v>3.48</v>
      </c>
      <c r="D124" s="9">
        <f t="shared" si="26"/>
        <v>0.43018742789075004</v>
      </c>
      <c r="E124" s="9">
        <f t="shared" si="27"/>
        <v>0.29258052159023246</v>
      </c>
      <c r="F124" s="9">
        <f t="shared" si="28"/>
        <v>0.27723205051901756</v>
      </c>
      <c r="G124" s="9">
        <f t="shared" si="29"/>
        <v>1.0512445756586704</v>
      </c>
      <c r="H124" s="9">
        <f t="shared" si="30"/>
        <v>2.3245681653299246</v>
      </c>
      <c r="I124" s="9">
        <f t="shared" si="31"/>
        <v>3.4178625240149416</v>
      </c>
      <c r="J124" s="9">
        <f t="shared" si="32"/>
        <v>3.6070865476335032</v>
      </c>
      <c r="K124" s="11">
        <f t="shared" si="33"/>
        <v>0.44247787610619471</v>
      </c>
      <c r="L124" s="11">
        <f t="shared" si="34"/>
        <v>0.30303030303030304</v>
      </c>
      <c r="M124" s="11">
        <f t="shared" si="35"/>
        <v>0.28735632183908044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-0.27691624823147565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0.23272086134460257</v>
      </c>
      <c r="Q124" s="11">
        <f>2*'OddsRatio_working_3-way'!K124*'OddsRatio_working_3-way'!L124*'OddsRatio_working_3-way'!M124</f>
        <v>7.7059887862451187E-2</v>
      </c>
      <c r="R124" s="11">
        <f t="shared" si="36"/>
        <v>0</v>
      </c>
      <c r="S124" s="11">
        <f t="shared" si="37"/>
        <v>-0.84040161179011086</v>
      </c>
      <c r="T124" s="11">
        <f t="shared" si="38"/>
        <v>-0.278278679400699</v>
      </c>
      <c r="U124" s="11">
        <f>'OddsRatio_working_3-way'!S124-'OddsRatio_working_3-way'!R124^2/3</f>
        <v>-0.84040161179011086</v>
      </c>
      <c r="V124" s="11">
        <f>'OddsRatio_working_3-way'!S124*'OddsRatio_working_3-way'!R124/3-2*'OddsRatio_working_3-way'!R124^3/27-'OddsRatio_working_3-way'!T124</f>
        <v>0.278278679400699</v>
      </c>
      <c r="W124" s="11">
        <f>'OddsRatio_working_3-way'!V124^2+4*'OddsRatio_working_3-way'!U124^3/27</f>
        <v>-1.0494982273669476E-2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0.14826834261118124</v>
      </c>
      <c r="Y124" s="11">
        <f>IF('OddsRatio_working_3-way'!W124&gt;=0,IF('OddsRatio_working_3-way'!V124+SQRT('OddsRatio_working_3-way'!W124)&gt;0,0,PI()),ACOS('OddsRatio_working_3-way'!V124/(2*'OddsRatio_working_3-way'!X124)))</f>
        <v>0.35274134391250511</v>
      </c>
      <c r="Z124" s="11">
        <f>'OddsRatio_working_3-way'!X124^(1/3)*COS('OddsRatio_working_3-way'!Y124/3)</f>
        <v>0.52562228782933518</v>
      </c>
      <c r="AA124" s="11">
        <f>'OddsRatio_working_3-way'!X124^(1/3)*COS(('OddsRatio_working_3-way'!Y124+2*PI())/3)</f>
        <v>-0.31658205473380263</v>
      </c>
      <c r="AB124" s="11">
        <f>'OddsRatio_working_3-way'!X124^(1/3)*COS(('OddsRatio_working_3-way'!Y124+4*PI())/3)</f>
        <v>-0.20904023309553249</v>
      </c>
      <c r="AC124" s="11">
        <f>'OddsRatio_working_3-way'!X124^(1/3)*SIN('OddsRatio_working_3-way'!Y124/3)</f>
        <v>6.2089299671997868E-2</v>
      </c>
      <c r="AD124" s="11">
        <f>'OddsRatio_working_3-way'!X124^(1/3)*SIN(('OddsRatio_working_3-way'!Y124+2*PI())/3)</f>
        <v>0.42415760421950149</v>
      </c>
      <c r="AE124" s="11">
        <f>'OddsRatio_working_3-way'!X124^(1/3)*SIN(('OddsRatio_working_3-way'!Y124+4*PI())/3)</f>
        <v>-0.48624690389149949</v>
      </c>
      <c r="AF124" s="11">
        <f>-'OddsRatio_working_3-way'!U124/(3*'OddsRatio_working_3-way'!X124^(1/3))*COS(('OddsRatio_working_3-way'!Y124)/3)</f>
        <v>0.52562228782933518</v>
      </c>
      <c r="AG124" s="11">
        <f>-'OddsRatio_working_3-way'!U124/(3*'OddsRatio_working_3-way'!X124^(1/3))*COS(('OddsRatio_working_3-way'!Y124+2*PI())/3)</f>
        <v>-0.31658205473380263</v>
      </c>
      <c r="AH124" s="11">
        <f>-'OddsRatio_working_3-way'!U124/(3*'OddsRatio_working_3-way'!X124^(1/3))*COS(('OddsRatio_working_3-way'!Y124+4*PI())/3)</f>
        <v>-0.20904023309553249</v>
      </c>
      <c r="AI124" s="11">
        <f>'OddsRatio_working_3-way'!U124/(3*'OddsRatio_working_3-way'!X124^(1/3))*SIN(('OddsRatio_working_3-way'!Y124)/3)</f>
        <v>-6.2089299671997868E-2</v>
      </c>
      <c r="AJ124" s="11">
        <f>'OddsRatio_working_3-way'!U124/(3*'OddsRatio_working_3-way'!X124^(1/3))*SIN(('OddsRatio_working_3-way'!Y124+2*PI())/3)</f>
        <v>-0.42415760421950149</v>
      </c>
      <c r="AK124" s="11">
        <f>'OddsRatio_working_3-way'!U124/(3*'OddsRatio_working_3-way'!X124^(1/3))*SIN(('OddsRatio_working_3-way'!Y124+4*PI())/3)</f>
        <v>0.48624690389149949</v>
      </c>
      <c r="AL124" s="11">
        <f>'OddsRatio_working_3-way'!Z124+'OddsRatio_working_3-way'!AF124</f>
        <v>1.0512445756586704</v>
      </c>
      <c r="AM124" s="11">
        <f>'OddsRatio_working_3-way'!AA124+'OddsRatio_working_3-way'!AG124</f>
        <v>-0.63316410946760526</v>
      </c>
      <c r="AN124" s="11">
        <f>'OddsRatio_working_3-way'!AB124+'OddsRatio_working_3-way'!AH124</f>
        <v>-0.41808046619106498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1.0512445756586704</v>
      </c>
      <c r="AS124" s="11">
        <f>IF(('OddsRatio_working_3-way'!X124=0),IF(Q124&gt;0,-Q124^(1/3),(-Q124)^(1/3)),'OddsRatio_working_3-way'!AM124-'OddsRatio_working_3-way'!R124/3)</f>
        <v>-0.63316410946760526</v>
      </c>
      <c r="AT124" s="11">
        <f>IF(('OddsRatio_working_3-way'!X124=0),IF(Q124&gt;0,-Q124^(1/3),(-Q124)^(1/3)),'OddsRatio_working_3-way'!AN124-'OddsRatio_working_3-way'!R124/3)</f>
        <v>-0.41808046619106498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2.12</v>
      </c>
      <c r="B125" s="4">
        <f>IF('True_Odds_Calculator_3-way'!B124="","",'True_Odds_Calculator_3-way'!B124)</f>
        <v>3.66</v>
      </c>
      <c r="C125" s="4">
        <f>IF('True_Odds_Calculator_3-way'!C124="","",'True_Odds_Calculator_3-way'!C124)</f>
        <v>3.4</v>
      </c>
      <c r="D125" s="9">
        <f t="shared" si="26"/>
        <v>0.45675068619684406</v>
      </c>
      <c r="E125" s="9">
        <f t="shared" si="27"/>
        <v>0.26145340772897979</v>
      </c>
      <c r="F125" s="9">
        <f t="shared" si="28"/>
        <v>0.28179590607417598</v>
      </c>
      <c r="G125" s="9">
        <f t="shared" si="29"/>
        <v>1.0619448308225454</v>
      </c>
      <c r="H125" s="9">
        <f t="shared" si="30"/>
        <v>2.1893782105212511</v>
      </c>
      <c r="I125" s="9">
        <f t="shared" si="31"/>
        <v>3.8247732499879703</v>
      </c>
      <c r="J125" s="9">
        <f t="shared" si="32"/>
        <v>3.5486675939741086</v>
      </c>
      <c r="K125" s="11">
        <f t="shared" si="33"/>
        <v>0.47169811320754712</v>
      </c>
      <c r="L125" s="11">
        <f t="shared" si="34"/>
        <v>0.27322404371584696</v>
      </c>
      <c r="M125" s="11">
        <f t="shared" si="35"/>
        <v>0.29411764705882354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-0.27102854751551086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0.23425701861319848</v>
      </c>
      <c r="Q125" s="11">
        <f>2*'OddsRatio_working_3-way'!K125*'OddsRatio_working_3-way'!L125*'OddsRatio_working_3-way'!M125</f>
        <v>7.5811332884530222E-2</v>
      </c>
      <c r="R125" s="11">
        <f t="shared" si="36"/>
        <v>0</v>
      </c>
      <c r="S125" s="11">
        <f t="shared" si="37"/>
        <v>-0.86432599355531736</v>
      </c>
      <c r="T125" s="11">
        <f t="shared" si="38"/>
        <v>-0.27971715001790198</v>
      </c>
      <c r="U125" s="11">
        <f>'OddsRatio_working_3-way'!S125-'OddsRatio_working_3-way'!R125^2/3</f>
        <v>-0.86432599355531736</v>
      </c>
      <c r="V125" s="11">
        <f>'OddsRatio_working_3-way'!S125*'OddsRatio_working_3-way'!R125/3-2*'OddsRatio_working_3-way'!R125^3/27-'OddsRatio_working_3-way'!T125</f>
        <v>0.27971715001790198</v>
      </c>
      <c r="W125" s="11">
        <f>'OddsRatio_working_3-way'!V125^2+4*'OddsRatio_working_3-way'!U125^3/27</f>
        <v>-1.7418001637174385E-2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0.15464450010533182</v>
      </c>
      <c r="Y125" s="11">
        <f>IF('OddsRatio_working_3-way'!W125&gt;=0,IF('OddsRatio_working_3-way'!V125+SQRT('OddsRatio_working_3-way'!W125)&gt;0,0,PI()),ACOS('OddsRatio_working_3-way'!V125/(2*'OddsRatio_working_3-way'!X125)))</f>
        <v>0.44085385394225818</v>
      </c>
      <c r="Z125" s="11">
        <f>'OddsRatio_working_3-way'!X125^(1/3)*COS('OddsRatio_working_3-way'!Y125/3)</f>
        <v>0.53097241541127271</v>
      </c>
      <c r="AA125" s="11">
        <f>'OddsRatio_working_3-way'!X125^(1/3)*COS(('OddsRatio_working_3-way'!Y125+2*PI())/3)</f>
        <v>-0.33355028738845049</v>
      </c>
      <c r="AB125" s="11">
        <f>'OddsRatio_working_3-way'!X125^(1/3)*COS(('OddsRatio_working_3-way'!Y125+4*PI())/3)</f>
        <v>-0.19742212802282216</v>
      </c>
      <c r="AC125" s="11">
        <f>'OddsRatio_working_3-way'!X125^(1/3)*SIN('OddsRatio_working_3-way'!Y125/3)</f>
        <v>7.8593629454033795E-2</v>
      </c>
      <c r="AD125" s="11">
        <f>'OddsRatio_working_3-way'!X125^(1/3)*SIN(('OddsRatio_working_3-way'!Y125+2*PI())/3)</f>
        <v>0.42053878572792935</v>
      </c>
      <c r="AE125" s="11">
        <f>'OddsRatio_working_3-way'!X125^(1/3)*SIN(('OddsRatio_working_3-way'!Y125+4*PI())/3)</f>
        <v>-0.49913241518196305</v>
      </c>
      <c r="AF125" s="11">
        <f>-'OddsRatio_working_3-way'!U125/(3*'OddsRatio_working_3-way'!X125^(1/3))*COS(('OddsRatio_working_3-way'!Y125)/3)</f>
        <v>0.53097241541127271</v>
      </c>
      <c r="AG125" s="11">
        <f>-'OddsRatio_working_3-way'!U125/(3*'OddsRatio_working_3-way'!X125^(1/3))*COS(('OddsRatio_working_3-way'!Y125+2*PI())/3)</f>
        <v>-0.33355028738845049</v>
      </c>
      <c r="AH125" s="11">
        <f>-'OddsRatio_working_3-way'!U125/(3*'OddsRatio_working_3-way'!X125^(1/3))*COS(('OddsRatio_working_3-way'!Y125+4*PI())/3)</f>
        <v>-0.19742212802282216</v>
      </c>
      <c r="AI125" s="11">
        <f>'OddsRatio_working_3-way'!U125/(3*'OddsRatio_working_3-way'!X125^(1/3))*SIN(('OddsRatio_working_3-way'!Y125)/3)</f>
        <v>-7.8593629454033795E-2</v>
      </c>
      <c r="AJ125" s="11">
        <f>'OddsRatio_working_3-way'!U125/(3*'OddsRatio_working_3-way'!X125^(1/3))*SIN(('OddsRatio_working_3-way'!Y125+2*PI())/3)</f>
        <v>-0.42053878572792935</v>
      </c>
      <c r="AK125" s="11">
        <f>'OddsRatio_working_3-way'!U125/(3*'OddsRatio_working_3-way'!X125^(1/3))*SIN(('OddsRatio_working_3-way'!Y125+4*PI())/3)</f>
        <v>0.49913241518196305</v>
      </c>
      <c r="AL125" s="11">
        <f>'OddsRatio_working_3-way'!Z125+'OddsRatio_working_3-way'!AF125</f>
        <v>1.0619448308225454</v>
      </c>
      <c r="AM125" s="11">
        <f>'OddsRatio_working_3-way'!AA125+'OddsRatio_working_3-way'!AG125</f>
        <v>-0.66710057477690099</v>
      </c>
      <c r="AN125" s="11">
        <f>'OddsRatio_working_3-way'!AB125+'OddsRatio_working_3-way'!AH125</f>
        <v>-0.39484425604564433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1.0619448308225454</v>
      </c>
      <c r="AS125" s="11">
        <f>IF(('OddsRatio_working_3-way'!X125=0),IF(Q125&gt;0,-Q125^(1/3),(-Q125)^(1/3)),'OddsRatio_working_3-way'!AM125-'OddsRatio_working_3-way'!R125/3)</f>
        <v>-0.66710057477690099</v>
      </c>
      <c r="AT125" s="11">
        <f>IF(('OddsRatio_working_3-way'!X125=0),IF(Q125&gt;0,-Q125^(1/3),(-Q125)^(1/3)),'OddsRatio_working_3-way'!AN125-'OddsRatio_working_3-way'!R125/3)</f>
        <v>-0.39484425604564433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2.27</v>
      </c>
      <c r="B126" s="4">
        <f>IF('True_Odds_Calculator_3-way'!B125="","",'True_Odds_Calculator_3-way'!B125)</f>
        <v>3.61</v>
      </c>
      <c r="C126" s="4">
        <f>IF('True_Odds_Calculator_3-way'!C125="","",'True_Odds_Calculator_3-way'!C125)</f>
        <v>3.1</v>
      </c>
      <c r="D126" s="9">
        <f t="shared" si="26"/>
        <v>0.42558701900263285</v>
      </c>
      <c r="E126" s="9">
        <f t="shared" si="27"/>
        <v>0.26498601008411382</v>
      </c>
      <c r="F126" s="9">
        <f t="shared" si="28"/>
        <v>0.30942697091325333</v>
      </c>
      <c r="G126" s="9">
        <f t="shared" si="29"/>
        <v>1.0627525409131442</v>
      </c>
      <c r="H126" s="9">
        <f t="shared" si="30"/>
        <v>2.349695726959693</v>
      </c>
      <c r="I126" s="9">
        <f t="shared" si="31"/>
        <v>3.7737841317833065</v>
      </c>
      <c r="J126" s="9">
        <f t="shared" si="32"/>
        <v>3.2317803359176023</v>
      </c>
      <c r="K126" s="11">
        <f t="shared" si="33"/>
        <v>0.44052863436123346</v>
      </c>
      <c r="L126" s="11">
        <f t="shared" si="34"/>
        <v>0.2770083102493075</v>
      </c>
      <c r="M126" s="11">
        <f t="shared" si="35"/>
        <v>0.32258064516129031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-0.27401148736181558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0.2353999851202016</v>
      </c>
      <c r="Q126" s="11">
        <f>2*'OddsRatio_working_3-way'!K126*'OddsRatio_working_3-way'!L126*'OddsRatio_working_3-way'!M126</f>
        <v>7.8729092013445356E-2</v>
      </c>
      <c r="R126" s="11">
        <f t="shared" si="36"/>
        <v>0</v>
      </c>
      <c r="S126" s="11">
        <f t="shared" si="37"/>
        <v>-0.85908801629681375</v>
      </c>
      <c r="T126" s="11">
        <f t="shared" si="38"/>
        <v>-0.28732040678823206</v>
      </c>
      <c r="U126" s="11">
        <f>'OddsRatio_working_3-way'!S126-'OddsRatio_working_3-way'!R126^2/3</f>
        <v>-0.85908801629681375</v>
      </c>
      <c r="V126" s="11">
        <f>'OddsRatio_working_3-way'!S126*'OddsRatio_working_3-way'!R126/3-2*'OddsRatio_working_3-way'!R126^3/27-'OddsRatio_working_3-way'!T126</f>
        <v>0.28732040678823206</v>
      </c>
      <c r="W126" s="11">
        <f>'OddsRatio_working_3-way'!V126^2+4*'OddsRatio_working_3-way'!U126^3/27</f>
        <v>-1.1378040972480352E-2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0.15324087014357127</v>
      </c>
      <c r="Y126" s="11">
        <f>IF('OddsRatio_working_3-way'!W126&gt;=0,IF('OddsRatio_working_3-way'!V126+SQRT('OddsRatio_working_3-way'!W126)&gt;0,0,PI()),ACOS('OddsRatio_working_3-way'!V126/(2*'OddsRatio_working_3-way'!X126)))</f>
        <v>0.35547956245525936</v>
      </c>
      <c r="Z126" s="11">
        <f>'OddsRatio_working_3-way'!X126^(1/3)*COS('OddsRatio_working_3-way'!Y126/3)</f>
        <v>0.5313762704565721</v>
      </c>
      <c r="AA126" s="11">
        <f>'OddsRatio_working_3-way'!X126^(1/3)*COS(('OddsRatio_working_3-way'!Y126+2*PI())/3)</f>
        <v>-0.32047361205336605</v>
      </c>
      <c r="AB126" s="11">
        <f>'OddsRatio_working_3-way'!X126^(1/3)*COS(('OddsRatio_working_3-way'!Y126+4*PI())/3)</f>
        <v>-0.21090265840320602</v>
      </c>
      <c r="AC126" s="11">
        <f>'OddsRatio_working_3-way'!X126^(1/3)*SIN('OddsRatio_working_3-way'!Y126/3)</f>
        <v>6.3260819585283914E-2</v>
      </c>
      <c r="AD126" s="11">
        <f>'OddsRatio_working_3-way'!X126^(1/3)*SIN(('OddsRatio_working_3-way'!Y126+2*PI())/3)</f>
        <v>0.42855493939098011</v>
      </c>
      <c r="AE126" s="11">
        <f>'OddsRatio_working_3-way'!X126^(1/3)*SIN(('OddsRatio_working_3-way'!Y126+4*PI())/3)</f>
        <v>-0.49181575897626395</v>
      </c>
      <c r="AF126" s="11">
        <f>-'OddsRatio_working_3-way'!U126/(3*'OddsRatio_working_3-way'!X126^(1/3))*COS(('OddsRatio_working_3-way'!Y126)/3)</f>
        <v>0.53137627045657199</v>
      </c>
      <c r="AG126" s="11">
        <f>-'OddsRatio_working_3-way'!U126/(3*'OddsRatio_working_3-way'!X126^(1/3))*COS(('OddsRatio_working_3-way'!Y126+2*PI())/3)</f>
        <v>-0.32047361205336594</v>
      </c>
      <c r="AH126" s="11">
        <f>-'OddsRatio_working_3-way'!U126/(3*'OddsRatio_working_3-way'!X126^(1/3))*COS(('OddsRatio_working_3-way'!Y126+4*PI())/3)</f>
        <v>-0.21090265840320599</v>
      </c>
      <c r="AI126" s="11">
        <f>'OddsRatio_working_3-way'!U126/(3*'OddsRatio_working_3-way'!X126^(1/3))*SIN(('OddsRatio_working_3-way'!Y126)/3)</f>
        <v>-6.3260819585283901E-2</v>
      </c>
      <c r="AJ126" s="11">
        <f>'OddsRatio_working_3-way'!U126/(3*'OddsRatio_working_3-way'!X126^(1/3))*SIN(('OddsRatio_working_3-way'!Y126+2*PI())/3)</f>
        <v>-0.42855493939097999</v>
      </c>
      <c r="AK126" s="11">
        <f>'OddsRatio_working_3-way'!U126/(3*'OddsRatio_working_3-way'!X126^(1/3))*SIN(('OddsRatio_working_3-way'!Y126+4*PI())/3)</f>
        <v>0.49181575897626384</v>
      </c>
      <c r="AL126" s="11">
        <f>'OddsRatio_working_3-way'!Z126+'OddsRatio_working_3-way'!AF126</f>
        <v>1.0627525409131442</v>
      </c>
      <c r="AM126" s="11">
        <f>'OddsRatio_working_3-way'!AA126+'OddsRatio_working_3-way'!AG126</f>
        <v>-0.64094722410673199</v>
      </c>
      <c r="AN126" s="11">
        <f>'OddsRatio_working_3-way'!AB126+'OddsRatio_working_3-way'!AH126</f>
        <v>-0.42180531680641198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1.0627525409131442</v>
      </c>
      <c r="AS126" s="11">
        <f>IF(('OddsRatio_working_3-way'!X126=0),IF(Q126&gt;0,-Q126^(1/3),(-Q126)^(1/3)),'OddsRatio_working_3-way'!AM126-'OddsRatio_working_3-way'!R126/3)</f>
        <v>-0.64094722410673199</v>
      </c>
      <c r="AT126" s="11">
        <f>IF(('OddsRatio_working_3-way'!X126=0),IF(Q126&gt;0,-Q126^(1/3),(-Q126)^(1/3)),'OddsRatio_working_3-way'!AN126-'OddsRatio_working_3-way'!R126/3)</f>
        <v>-0.42180531680641198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3.54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2.11</v>
      </c>
      <c r="D127" s="9">
        <f t="shared" si="26"/>
        <v>0.27049345634178534</v>
      </c>
      <c r="E127" s="9">
        <f t="shared" si="27"/>
        <v>0.27049345634178534</v>
      </c>
      <c r="F127" s="9">
        <f t="shared" si="28"/>
        <v>0.45901308731642904</v>
      </c>
      <c r="G127" s="9">
        <f t="shared" si="29"/>
        <v>1.0617901983179072</v>
      </c>
      <c r="H127" s="9">
        <f t="shared" si="30"/>
        <v>3.6969471037274841</v>
      </c>
      <c r="I127" s="9">
        <f t="shared" si="31"/>
        <v>3.6969471037274841</v>
      </c>
      <c r="J127" s="9">
        <f t="shared" si="32"/>
        <v>2.1785871201328773</v>
      </c>
      <c r="K127" s="11">
        <f t="shared" si="33"/>
        <v>0.2824858757062147</v>
      </c>
      <c r="L127" s="11">
        <f t="shared" si="34"/>
        <v>0.2824858757062147</v>
      </c>
      <c r="M127" s="11">
        <f t="shared" si="35"/>
        <v>0.47393364928909953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-0.27083290786862357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0.2341001379791508</v>
      </c>
      <c r="Q127" s="11">
        <f>2*'OddsRatio_working_3-way'!K127*'OddsRatio_working_3-way'!L127*'OddsRatio_working_3-way'!M127</f>
        <v>7.5638170591001877E-2</v>
      </c>
      <c r="R127" s="11">
        <f t="shared" si="36"/>
        <v>0</v>
      </c>
      <c r="S127" s="11">
        <f t="shared" si="37"/>
        <v>-0.86437109811156621</v>
      </c>
      <c r="T127" s="11">
        <f t="shared" si="38"/>
        <v>-0.27927983783895516</v>
      </c>
      <c r="U127" s="11">
        <f>'OddsRatio_working_3-way'!S127-'OddsRatio_working_3-way'!R127^2/3</f>
        <v>-0.86437109811156621</v>
      </c>
      <c r="V127" s="11">
        <f>'OddsRatio_working_3-way'!S127*'OddsRatio_working_3-way'!R127/3-2*'OddsRatio_working_3-way'!R127^3/27-'OddsRatio_working_3-way'!T127</f>
        <v>0.27927983783895516</v>
      </c>
      <c r="W127" s="11">
        <f>'OddsRatio_working_3-way'!V127^2+4*'OddsRatio_working_3-way'!U127^3/27</f>
        <v>-1.767743451338348E-2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0.15465660536874637</v>
      </c>
      <c r="Y127" s="11">
        <f>IF('OddsRatio_working_3-way'!W127&gt;=0,IF('OddsRatio_working_3-way'!V127+SQRT('OddsRatio_working_3-way'!W127)&gt;0,0,PI()),ACOS('OddsRatio_working_3-way'!V127/(2*'OddsRatio_working_3-way'!X127)))</f>
        <v>0.44432030126560229</v>
      </c>
      <c r="Z127" s="11">
        <f>'OddsRatio_working_3-way'!X127^(1/3)*COS('OddsRatio_working_3-way'!Y127/3)</f>
        <v>0.53089509915895361</v>
      </c>
      <c r="AA127" s="11">
        <f>'OddsRatio_working_3-way'!X127^(1/3)*COS(('OddsRatio_working_3-way'!Y127+2*PI())/3)</f>
        <v>-0.33404470545816628</v>
      </c>
      <c r="AB127" s="11">
        <f>'OddsRatio_working_3-way'!X127^(1/3)*COS(('OddsRatio_working_3-way'!Y127+4*PI())/3)</f>
        <v>-0.1968503937007875</v>
      </c>
      <c r="AC127" s="11">
        <f>'OddsRatio_working_3-way'!X127^(1/3)*SIN('OddsRatio_working_3-way'!Y127/3)</f>
        <v>7.9209172824408147E-2</v>
      </c>
      <c r="AD127" s="11">
        <f>'OddsRatio_working_3-way'!X127^(1/3)*SIN(('OddsRatio_working_3-way'!Y127+2*PI())/3)</f>
        <v>0.42016405620410829</v>
      </c>
      <c r="AE127" s="11">
        <f>'OddsRatio_working_3-way'!X127^(1/3)*SIN(('OddsRatio_working_3-way'!Y127+4*PI())/3)</f>
        <v>-0.49937322902851644</v>
      </c>
      <c r="AF127" s="11">
        <f>-'OddsRatio_working_3-way'!U127/(3*'OddsRatio_working_3-way'!X127^(1/3))*COS(('OddsRatio_working_3-way'!Y127)/3)</f>
        <v>0.5308950991589535</v>
      </c>
      <c r="AG127" s="11">
        <f>-'OddsRatio_working_3-way'!U127/(3*'OddsRatio_working_3-way'!X127^(1/3))*COS(('OddsRatio_working_3-way'!Y127+2*PI())/3)</f>
        <v>-0.33404470545816617</v>
      </c>
      <c r="AH127" s="11">
        <f>-'OddsRatio_working_3-way'!U127/(3*'OddsRatio_working_3-way'!X127^(1/3))*COS(('OddsRatio_working_3-way'!Y127+4*PI())/3)</f>
        <v>-0.19685039370078747</v>
      </c>
      <c r="AI127" s="11">
        <f>'OddsRatio_working_3-way'!U127/(3*'OddsRatio_working_3-way'!X127^(1/3))*SIN(('OddsRatio_working_3-way'!Y127)/3)</f>
        <v>-7.9209172824408133E-2</v>
      </c>
      <c r="AJ127" s="11">
        <f>'OddsRatio_working_3-way'!U127/(3*'OddsRatio_working_3-way'!X127^(1/3))*SIN(('OddsRatio_working_3-way'!Y127+2*PI())/3)</f>
        <v>-0.42016405620410824</v>
      </c>
      <c r="AK127" s="11">
        <f>'OddsRatio_working_3-way'!U127/(3*'OddsRatio_working_3-way'!X127^(1/3))*SIN(('OddsRatio_working_3-way'!Y127+4*PI())/3)</f>
        <v>0.49937322902851633</v>
      </c>
      <c r="AL127" s="11">
        <f>'OddsRatio_working_3-way'!Z127+'OddsRatio_working_3-way'!AF127</f>
        <v>1.0617901983179072</v>
      </c>
      <c r="AM127" s="11">
        <f>'OddsRatio_working_3-way'!AA127+'OddsRatio_working_3-way'!AG127</f>
        <v>-0.66808941091633245</v>
      </c>
      <c r="AN127" s="11">
        <f>'OddsRatio_working_3-way'!AB127+'OddsRatio_working_3-way'!AH127</f>
        <v>-0.39370078740157499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1.0617901983179072</v>
      </c>
      <c r="AS127" s="11">
        <f>IF(('OddsRatio_working_3-way'!X127=0),IF(Q127&gt;0,-Q127^(1/3),(-Q127)^(1/3)),'OddsRatio_working_3-way'!AM127-'OddsRatio_working_3-way'!R127/3)</f>
        <v>-0.66808941091633245</v>
      </c>
      <c r="AT127" s="11">
        <f>IF(('OddsRatio_working_3-way'!X127=0),IF(Q127&gt;0,-Q127^(1/3),(-Q127)^(1/3)),'OddsRatio_working_3-way'!AN127-'OddsRatio_working_3-way'!R127/3)</f>
        <v>-0.39370078740157499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2.11</v>
      </c>
      <c r="B128" s="4">
        <f>IF('True_Odds_Calculator_3-way'!B127="","",'True_Odds_Calculator_3-way'!B127)</f>
        <v>4.07</v>
      </c>
      <c r="C128" s="4">
        <f>IF('True_Odds_Calculator_3-way'!C127="","",'True_Odds_Calculator_3-way'!C127)</f>
        <v>3.24</v>
      </c>
      <c r="D128" s="9">
        <f t="shared" si="26"/>
        <v>0.46299805696752605</v>
      </c>
      <c r="E128" s="9">
        <f t="shared" si="27"/>
        <v>0.23765187751971559</v>
      </c>
      <c r="F128" s="9">
        <f t="shared" si="28"/>
        <v>0.29935006551275833</v>
      </c>
      <c r="G128" s="9">
        <f t="shared" si="29"/>
        <v>1.044897547588244</v>
      </c>
      <c r="H128" s="9">
        <f t="shared" si="30"/>
        <v>2.1598362778229507</v>
      </c>
      <c r="I128" s="9">
        <f t="shared" si="31"/>
        <v>4.2078354710959101</v>
      </c>
      <c r="J128" s="9">
        <f t="shared" si="32"/>
        <v>3.3405705065976674</v>
      </c>
      <c r="K128" s="11">
        <f t="shared" si="33"/>
        <v>0.47393364928909953</v>
      </c>
      <c r="L128" s="11">
        <f t="shared" si="34"/>
        <v>0.24570024570024568</v>
      </c>
      <c r="M128" s="11">
        <f t="shared" si="35"/>
        <v>0.30864197530864196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-0.2743389662820942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0.23073482789122596</v>
      </c>
      <c r="Q128" s="11">
        <f>2*'OddsRatio_working_3-way'!K128*'OddsRatio_working_3-way'!L128*'OddsRatio_working_3-way'!M128</f>
        <v>7.188000868885544E-2</v>
      </c>
      <c r="R128" s="11">
        <f t="shared" si="36"/>
        <v>0</v>
      </c>
      <c r="S128" s="11">
        <f t="shared" si="37"/>
        <v>-0.84105743714864234</v>
      </c>
      <c r="T128" s="11">
        <f t="shared" si="38"/>
        <v>-0.26201166266312848</v>
      </c>
      <c r="U128" s="11">
        <f>'OddsRatio_working_3-way'!S128-'OddsRatio_working_3-way'!R128^2/3</f>
        <v>-0.84105743714864234</v>
      </c>
      <c r="V128" s="11">
        <f>'OddsRatio_working_3-way'!S128*'OddsRatio_working_3-way'!R128/3-2*'OddsRatio_working_3-way'!R128^3/27-'OddsRatio_working_3-way'!T128</f>
        <v>0.26201166266312848</v>
      </c>
      <c r="W128" s="11">
        <f>'OddsRatio_working_3-way'!V128^2+4*'OddsRatio_working_3-way'!U128^3/27</f>
        <v>-1.9489918544861332E-2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0.14844193302126454</v>
      </c>
      <c r="Y128" s="11">
        <f>IF('OddsRatio_working_3-way'!W128&gt;=0,IF('OddsRatio_working_3-way'!V128+SQRT('OddsRatio_working_3-way'!W128)&gt;0,0,PI()),ACOS('OddsRatio_working_3-way'!V128/(2*'OddsRatio_working_3-way'!X128)))</f>
        <v>0.48956128591202441</v>
      </c>
      <c r="Z128" s="11">
        <f>'OddsRatio_working_3-way'!X128^(1/3)*COS('OddsRatio_working_3-way'!Y128/3)</f>
        <v>0.52244877379412202</v>
      </c>
      <c r="AA128" s="11">
        <f>'OddsRatio_working_3-way'!X128^(1/3)*COS(('OddsRatio_working_3-way'!Y128+2*PI())/3)</f>
        <v>-0.33572148991405282</v>
      </c>
      <c r="AB128" s="11">
        <f>'OddsRatio_working_3-way'!X128^(1/3)*COS(('OddsRatio_working_3-way'!Y128+4*PI())/3)</f>
        <v>-0.18672728388006915</v>
      </c>
      <c r="AC128" s="11">
        <f>'OddsRatio_working_3-way'!X128^(1/3)*SIN('OddsRatio_working_3-way'!Y128/3)</f>
        <v>8.602184496141492E-2</v>
      </c>
      <c r="AD128" s="11">
        <f>'OddsRatio_working_3-way'!X128^(1/3)*SIN(('OddsRatio_working_3-way'!Y128+2*PI())/3)</f>
        <v>0.40944298780103189</v>
      </c>
      <c r="AE128" s="11">
        <f>'OddsRatio_working_3-way'!X128^(1/3)*SIN(('OddsRatio_working_3-way'!Y128+4*PI())/3)</f>
        <v>-0.49546483276244691</v>
      </c>
      <c r="AF128" s="11">
        <f>-'OddsRatio_working_3-way'!U128/(3*'OddsRatio_working_3-way'!X128^(1/3))*COS(('OddsRatio_working_3-way'!Y128)/3)</f>
        <v>0.52244877379412202</v>
      </c>
      <c r="AG128" s="11">
        <f>-'OddsRatio_working_3-way'!U128/(3*'OddsRatio_working_3-way'!X128^(1/3))*COS(('OddsRatio_working_3-way'!Y128+2*PI())/3)</f>
        <v>-0.33572148991405282</v>
      </c>
      <c r="AH128" s="11">
        <f>-'OddsRatio_working_3-way'!U128/(3*'OddsRatio_working_3-way'!X128^(1/3))*COS(('OddsRatio_working_3-way'!Y128+4*PI())/3)</f>
        <v>-0.18672728388006915</v>
      </c>
      <c r="AI128" s="11">
        <f>'OddsRatio_working_3-way'!U128/(3*'OddsRatio_working_3-way'!X128^(1/3))*SIN(('OddsRatio_working_3-way'!Y128)/3)</f>
        <v>-8.602184496141492E-2</v>
      </c>
      <c r="AJ128" s="11">
        <f>'OddsRatio_working_3-way'!U128/(3*'OddsRatio_working_3-way'!X128^(1/3))*SIN(('OddsRatio_working_3-way'!Y128+2*PI())/3)</f>
        <v>-0.40944298780103189</v>
      </c>
      <c r="AK128" s="11">
        <f>'OddsRatio_working_3-way'!U128/(3*'OddsRatio_working_3-way'!X128^(1/3))*SIN(('OddsRatio_working_3-way'!Y128+4*PI())/3)</f>
        <v>0.49546483276244691</v>
      </c>
      <c r="AL128" s="11">
        <f>'OddsRatio_working_3-way'!Z128+'OddsRatio_working_3-way'!AF128</f>
        <v>1.044897547588244</v>
      </c>
      <c r="AM128" s="11">
        <f>'OddsRatio_working_3-way'!AA128+'OddsRatio_working_3-way'!AG128</f>
        <v>-0.67144297982810563</v>
      </c>
      <c r="AN128" s="11">
        <f>'OddsRatio_working_3-way'!AB128+'OddsRatio_working_3-way'!AH128</f>
        <v>-0.3734545677601383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1.044897547588244</v>
      </c>
      <c r="AS128" s="11">
        <f>IF(('OddsRatio_working_3-way'!X128=0),IF(Q128&gt;0,-Q128^(1/3),(-Q128)^(1/3)),'OddsRatio_working_3-way'!AM128-'OddsRatio_working_3-way'!R128/3)</f>
        <v>-0.67144297982810563</v>
      </c>
      <c r="AT128" s="11">
        <f>IF(('OddsRatio_working_3-way'!X128=0),IF(Q128&gt;0,-Q128^(1/3),(-Q128)^(1/3)),'OddsRatio_working_3-way'!AN128-'OddsRatio_working_3-way'!R128/3)</f>
        <v>-0.3734545677601383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2.35</v>
      </c>
      <c r="B129" s="4">
        <f>IF('True_Odds_Calculator_3-way'!B128="","",'True_Odds_Calculator_3-way'!B128)</f>
        <v>3.69</v>
      </c>
      <c r="C129" s="4">
        <f>IF('True_Odds_Calculator_3-way'!C128="","",'True_Odds_Calculator_3-way'!C128)</f>
        <v>3.01</v>
      </c>
      <c r="D129" s="9">
        <f t="shared" si="26"/>
        <v>0.41490602669073046</v>
      </c>
      <c r="E129" s="9">
        <f t="shared" si="27"/>
        <v>0.26247250779459463</v>
      </c>
      <c r="F129" s="9">
        <f t="shared" si="28"/>
        <v>0.32262146551467502</v>
      </c>
      <c r="G129" s="9">
        <f t="shared" si="29"/>
        <v>1.0445809781285935</v>
      </c>
      <c r="H129" s="9">
        <f t="shared" si="30"/>
        <v>2.4101843204736011</v>
      </c>
      <c r="I129" s="9">
        <f t="shared" si="31"/>
        <v>3.8099228311659163</v>
      </c>
      <c r="J129" s="9">
        <f t="shared" si="32"/>
        <v>3.0996077660384729</v>
      </c>
      <c r="K129" s="11">
        <f t="shared" si="33"/>
        <v>0.42553191489361702</v>
      </c>
      <c r="L129" s="11">
        <f t="shared" si="34"/>
        <v>0.2710027100271003</v>
      </c>
      <c r="M129" s="11">
        <f t="shared" si="35"/>
        <v>0.33222591362126247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-0.27965422299306764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0.23178997606050147</v>
      </c>
      <c r="Q129" s="11">
        <f>2*'OddsRatio_working_3-way'!K129*'OddsRatio_working_3-way'!L129*'OddsRatio_working_3-way'!M129</f>
        <v>7.6624785474545931E-2</v>
      </c>
      <c r="R129" s="11">
        <f t="shared" si="36"/>
        <v>0</v>
      </c>
      <c r="S129" s="11">
        <f t="shared" si="37"/>
        <v>-0.82884489845965004</v>
      </c>
      <c r="T129" s="11">
        <f t="shared" si="38"/>
        <v>-0.27399831354038012</v>
      </c>
      <c r="U129" s="11">
        <f>'OddsRatio_working_3-way'!S129-'OddsRatio_working_3-way'!R129^2/3</f>
        <v>-0.82884489845965004</v>
      </c>
      <c r="V129" s="11">
        <f>'OddsRatio_working_3-way'!S129*'OddsRatio_working_3-way'!R129/3-2*'OddsRatio_working_3-way'!R129^3/27-'OddsRatio_working_3-way'!T129</f>
        <v>0.27399831354038012</v>
      </c>
      <c r="W129" s="11">
        <f>'OddsRatio_working_3-way'!V129^2+4*'OddsRatio_working_3-way'!U129^3/27</f>
        <v>-9.2809349046837075E-3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0.14522053119966902</v>
      </c>
      <c r="Y129" s="11">
        <f>IF('OddsRatio_working_3-way'!W129&gt;=0,IF('OddsRatio_working_3-way'!V129+SQRT('OddsRatio_working_3-way'!W129)&gt;0,0,PI()),ACOS('OddsRatio_working_3-way'!V129/(2*'OddsRatio_working_3-way'!X129)))</f>
        <v>0.33809885411186924</v>
      </c>
      <c r="Z129" s="11">
        <f>'OddsRatio_working_3-way'!X129^(1/3)*COS('OddsRatio_working_3-way'!Y129/3)</f>
        <v>0.52229048906429676</v>
      </c>
      <c r="AA129" s="11">
        <f>'OddsRatio_working_3-way'!X129^(1/3)*COS(('OddsRatio_working_3-way'!Y129+2*PI())/3)</f>
        <v>-0.31233809940121932</v>
      </c>
      <c r="AB129" s="11">
        <f>'OddsRatio_working_3-way'!X129^(1/3)*COS(('OddsRatio_working_3-way'!Y129+4*PI())/3)</f>
        <v>-0.20995238966307755</v>
      </c>
      <c r="AC129" s="11">
        <f>'OddsRatio_working_3-way'!X129^(1/3)*SIN('OddsRatio_working_3-way'!Y129/3)</f>
        <v>5.9112417078487148E-2</v>
      </c>
      <c r="AD129" s="11">
        <f>'OddsRatio_working_3-way'!X129^(1/3)*SIN(('OddsRatio_working_3-way'!Y129+2*PI())/3)</f>
        <v>0.422760623145436</v>
      </c>
      <c r="AE129" s="11">
        <f>'OddsRatio_working_3-way'!X129^(1/3)*SIN(('OddsRatio_working_3-way'!Y129+4*PI())/3)</f>
        <v>-0.48187304022392308</v>
      </c>
      <c r="AF129" s="11">
        <f>-'OddsRatio_working_3-way'!U129/(3*'OddsRatio_working_3-way'!X129^(1/3))*COS(('OddsRatio_working_3-way'!Y129)/3)</f>
        <v>0.52229048906429687</v>
      </c>
      <c r="AG129" s="11">
        <f>-'OddsRatio_working_3-way'!U129/(3*'OddsRatio_working_3-way'!X129^(1/3))*COS(('OddsRatio_working_3-way'!Y129+2*PI())/3)</f>
        <v>-0.31233809940121937</v>
      </c>
      <c r="AH129" s="11">
        <f>-'OddsRatio_working_3-way'!U129/(3*'OddsRatio_working_3-way'!X129^(1/3))*COS(('OddsRatio_working_3-way'!Y129+4*PI())/3)</f>
        <v>-0.20995238966307761</v>
      </c>
      <c r="AI129" s="11">
        <f>'OddsRatio_working_3-way'!U129/(3*'OddsRatio_working_3-way'!X129^(1/3))*SIN(('OddsRatio_working_3-way'!Y129)/3)</f>
        <v>-5.9112417078487162E-2</v>
      </c>
      <c r="AJ129" s="11">
        <f>'OddsRatio_working_3-way'!U129/(3*'OddsRatio_working_3-way'!X129^(1/3))*SIN(('OddsRatio_working_3-way'!Y129+2*PI())/3)</f>
        <v>-0.42276062314543611</v>
      </c>
      <c r="AK129" s="11">
        <f>'OddsRatio_working_3-way'!U129/(3*'OddsRatio_working_3-way'!X129^(1/3))*SIN(('OddsRatio_working_3-way'!Y129+4*PI())/3)</f>
        <v>0.48187304022392319</v>
      </c>
      <c r="AL129" s="11">
        <f>'OddsRatio_working_3-way'!Z129+'OddsRatio_working_3-way'!AF129</f>
        <v>1.0445809781285935</v>
      </c>
      <c r="AM129" s="11">
        <f>'OddsRatio_working_3-way'!AA129+'OddsRatio_working_3-way'!AG129</f>
        <v>-0.62467619880243874</v>
      </c>
      <c r="AN129" s="11">
        <f>'OddsRatio_working_3-way'!AB129+'OddsRatio_working_3-way'!AH129</f>
        <v>-0.41990477932615516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1.0445809781285935</v>
      </c>
      <c r="AS129" s="11">
        <f>IF(('OddsRatio_working_3-way'!X129=0),IF(Q129&gt;0,-Q129^(1/3),(-Q129)^(1/3)),'OddsRatio_working_3-way'!AM129-'OddsRatio_working_3-way'!R129/3)</f>
        <v>-0.62467619880243874</v>
      </c>
      <c r="AT129" s="11">
        <f>IF(('OddsRatio_working_3-way'!X129=0),IF(Q129&gt;0,-Q129^(1/3),(-Q129)^(1/3)),'OddsRatio_working_3-way'!AN129-'OddsRatio_working_3-way'!R129/3)</f>
        <v>-0.41990477932615516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2.39</v>
      </c>
      <c r="B130" s="4">
        <f>IF('True_Odds_Calculator_3-way'!B129="","",'True_Odds_Calculator_3-way'!B129)</f>
        <v>3.67</v>
      </c>
      <c r="C130" s="4">
        <f>IF('True_Odds_Calculator_3-way'!C129="","",'True_Odds_Calculator_3-way'!C129)</f>
        <v>2.93</v>
      </c>
      <c r="D130" s="9">
        <f t="shared" si="26"/>
        <v>0.40661717653337814</v>
      </c>
      <c r="E130" s="9">
        <f t="shared" si="27"/>
        <v>0.26294021097190146</v>
      </c>
      <c r="F130" s="9">
        <f t="shared" si="28"/>
        <v>0.3304426124947204</v>
      </c>
      <c r="G130" s="9">
        <f t="shared" si="29"/>
        <v>1.0498673992116603</v>
      </c>
      <c r="H130" s="9">
        <f t="shared" si="30"/>
        <v>2.4593156849042077</v>
      </c>
      <c r="I130" s="9">
        <f t="shared" si="31"/>
        <v>3.8031459558951326</v>
      </c>
      <c r="J130" s="9">
        <f t="shared" si="32"/>
        <v>3.0262440804785049</v>
      </c>
      <c r="K130" s="11">
        <f t="shared" si="33"/>
        <v>0.41841004184100417</v>
      </c>
      <c r="L130" s="11">
        <f t="shared" si="34"/>
        <v>0.27247956403269757</v>
      </c>
      <c r="M130" s="11">
        <f t="shared" si="35"/>
        <v>0.34129692832764502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-0.27870950827102148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0.23307475524524229</v>
      </c>
      <c r="Q130" s="11">
        <f>2*'OddsRatio_working_3-way'!K130*'OddsRatio_working_3-way'!L130*'OddsRatio_working_3-way'!M130</f>
        <v>7.7821287227125974E-2</v>
      </c>
      <c r="R130" s="11">
        <f t="shared" si="36"/>
        <v>0</v>
      </c>
      <c r="S130" s="11">
        <f t="shared" si="37"/>
        <v>-0.83626409694855752</v>
      </c>
      <c r="T130" s="11">
        <f t="shared" si="38"/>
        <v>-0.27922006575911767</v>
      </c>
      <c r="U130" s="11">
        <f>'OddsRatio_working_3-way'!S130-'OddsRatio_working_3-way'!R130^2/3</f>
        <v>-0.83626409694855752</v>
      </c>
      <c r="V130" s="11">
        <f>'OddsRatio_working_3-way'!S130*'OddsRatio_working_3-way'!R130/3-2*'OddsRatio_working_3-way'!R130^3/27-'OddsRatio_working_3-way'!T130</f>
        <v>0.27922006575911767</v>
      </c>
      <c r="W130" s="11">
        <f>'OddsRatio_working_3-way'!V130^2+4*'OddsRatio_working_3-way'!U130^3/27</f>
        <v>-8.6777785585510914E-3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0.14717474620419521</v>
      </c>
      <c r="Y130" s="11">
        <f>IF('OddsRatio_working_3-way'!W130&gt;=0,IF('OddsRatio_working_3-way'!V130+SQRT('OddsRatio_working_3-way'!W130)&gt;0,0,PI()),ACOS('OddsRatio_working_3-way'!V130/(2*'OddsRatio_working_3-way'!X130)))</f>
        <v>0.3220123885007109</v>
      </c>
      <c r="Z130" s="11">
        <f>'OddsRatio_working_3-way'!X130^(1/3)*COS('OddsRatio_working_3-way'!Y130/3)</f>
        <v>0.52493369960583014</v>
      </c>
      <c r="AA130" s="11">
        <f>'OddsRatio_working_3-way'!X130^(1/3)*COS(('OddsRatio_working_3-way'!Y130+2*PI())/3)</f>
        <v>-0.3114513626691407</v>
      </c>
      <c r="AB130" s="11">
        <f>'OddsRatio_working_3-way'!X130^(1/3)*COS(('OddsRatio_working_3-way'!Y130+4*PI())/3)</f>
        <v>-0.21348233693668936</v>
      </c>
      <c r="AC130" s="11">
        <f>'OddsRatio_working_3-way'!X130^(1/3)*SIN('OddsRatio_working_3-way'!Y130/3)</f>
        <v>5.6562443378876191E-2</v>
      </c>
      <c r="AD130" s="11">
        <f>'OddsRatio_working_3-way'!X130^(1/3)*SIN(('OddsRatio_working_3-way'!Y130+2*PI())/3)</f>
        <v>0.42632469747176022</v>
      </c>
      <c r="AE130" s="11">
        <f>'OddsRatio_working_3-way'!X130^(1/3)*SIN(('OddsRatio_working_3-way'!Y130+4*PI())/3)</f>
        <v>-0.48288714085063639</v>
      </c>
      <c r="AF130" s="11">
        <f>-'OddsRatio_working_3-way'!U130/(3*'OddsRatio_working_3-way'!X130^(1/3))*COS(('OddsRatio_working_3-way'!Y130)/3)</f>
        <v>0.52493369960583014</v>
      </c>
      <c r="AG130" s="11">
        <f>-'OddsRatio_working_3-way'!U130/(3*'OddsRatio_working_3-way'!X130^(1/3))*COS(('OddsRatio_working_3-way'!Y130+2*PI())/3)</f>
        <v>-0.3114513626691407</v>
      </c>
      <c r="AH130" s="11">
        <f>-'OddsRatio_working_3-way'!U130/(3*'OddsRatio_working_3-way'!X130^(1/3))*COS(('OddsRatio_working_3-way'!Y130+4*PI())/3)</f>
        <v>-0.21348233693668936</v>
      </c>
      <c r="AI130" s="11">
        <f>'OddsRatio_working_3-way'!U130/(3*'OddsRatio_working_3-way'!X130^(1/3))*SIN(('OddsRatio_working_3-way'!Y130)/3)</f>
        <v>-5.6562443378876191E-2</v>
      </c>
      <c r="AJ130" s="11">
        <f>'OddsRatio_working_3-way'!U130/(3*'OddsRatio_working_3-way'!X130^(1/3))*SIN(('OddsRatio_working_3-way'!Y130+2*PI())/3)</f>
        <v>-0.42632469747176022</v>
      </c>
      <c r="AK130" s="11">
        <f>'OddsRatio_working_3-way'!U130/(3*'OddsRatio_working_3-way'!X130^(1/3))*SIN(('OddsRatio_working_3-way'!Y130+4*PI())/3)</f>
        <v>0.48288714085063639</v>
      </c>
      <c r="AL130" s="11">
        <f>'OddsRatio_working_3-way'!Z130+'OddsRatio_working_3-way'!AF130</f>
        <v>1.0498673992116603</v>
      </c>
      <c r="AM130" s="11">
        <f>'OddsRatio_working_3-way'!AA130+'OddsRatio_working_3-way'!AG130</f>
        <v>-0.62290272533828139</v>
      </c>
      <c r="AN130" s="11">
        <f>'OddsRatio_working_3-way'!AB130+'OddsRatio_working_3-way'!AH130</f>
        <v>-0.42696467387337872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1.0498673992116603</v>
      </c>
      <c r="AS130" s="11">
        <f>IF(('OddsRatio_working_3-way'!X130=0),IF(Q130&gt;0,-Q130^(1/3),(-Q130)^(1/3)),'OddsRatio_working_3-way'!AM130-'OddsRatio_working_3-way'!R130/3)</f>
        <v>-0.62290272533828139</v>
      </c>
      <c r="AT130" s="11">
        <f>IF(('OddsRatio_working_3-way'!X130=0),IF(Q130&gt;0,-Q130^(1/3),(-Q130)^(1/3)),'OddsRatio_working_3-way'!AN130-'OddsRatio_working_3-way'!R130/3)</f>
        <v>-0.42696467387337872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2.35</v>
      </c>
      <c r="B131" s="4">
        <f>IF('True_Odds_Calculator_3-way'!B130="","",'True_Odds_Calculator_3-way'!B130)</f>
        <v>3.75</v>
      </c>
      <c r="C131" s="4">
        <f>IF('True_Odds_Calculator_3-way'!C130="","",'True_Odds_Calculator_3-way'!C130)</f>
        <v>2.93</v>
      </c>
      <c r="D131" s="9">
        <f t="shared" si="26"/>
        <v>0.41316895068920451</v>
      </c>
      <c r="E131" s="9">
        <f t="shared" si="27"/>
        <v>0.2568555289237125</v>
      </c>
      <c r="F131" s="9">
        <f t="shared" si="28"/>
        <v>0.32997552038708294</v>
      </c>
      <c r="G131" s="9">
        <f t="shared" si="29"/>
        <v>1.0520869620794151</v>
      </c>
      <c r="H131" s="9">
        <f t="shared" si="30"/>
        <v>2.4203173988072102</v>
      </c>
      <c r="I131" s="9">
        <f t="shared" si="31"/>
        <v>3.8932391457183915</v>
      </c>
      <c r="J131" s="9">
        <f t="shared" si="32"/>
        <v>3.0305278368132713</v>
      </c>
      <c r="K131" s="11">
        <f t="shared" si="33"/>
        <v>0.42553191489361702</v>
      </c>
      <c r="L131" s="11">
        <f t="shared" si="34"/>
        <v>0.26666666666666666</v>
      </c>
      <c r="M131" s="11">
        <f t="shared" si="35"/>
        <v>0.34129692832764502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-0.27749618764069417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0.23353423861738434</v>
      </c>
      <c r="Q131" s="11">
        <f>2*'OddsRatio_working_3-way'!K131*'OddsRatio_working_3-way'!L131*'OddsRatio_working_3-way'!M131</f>
        <v>7.7457458911238591E-2</v>
      </c>
      <c r="R131" s="11">
        <f t="shared" si="36"/>
        <v>0</v>
      </c>
      <c r="S131" s="11">
        <f t="shared" si="37"/>
        <v>-0.84157638561783643</v>
      </c>
      <c r="T131" s="11">
        <f t="shared" si="38"/>
        <v>-0.2791298128085693</v>
      </c>
      <c r="U131" s="11">
        <f>'OddsRatio_working_3-way'!S131-'OddsRatio_working_3-way'!R131^2/3</f>
        <v>-0.84157638561783643</v>
      </c>
      <c r="V131" s="11">
        <f>'OddsRatio_working_3-way'!S131*'OddsRatio_working_3-way'!R131/3-2*'OddsRatio_working_3-way'!R131^3/27-'OddsRatio_working_3-way'!T131</f>
        <v>0.2791298128085693</v>
      </c>
      <c r="W131" s="11">
        <f>'OddsRatio_working_3-way'!V131^2+4*'OddsRatio_working_3-way'!U131^3/27</f>
        <v>-1.0389830441751416E-2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0.14857934146466859</v>
      </c>
      <c r="Y131" s="11">
        <f>IF('OddsRatio_working_3-way'!W131&gt;=0,IF('OddsRatio_working_3-way'!V131+SQRT('OddsRatio_working_3-way'!W131)&gt;0,0,PI()),ACOS('OddsRatio_working_3-way'!V131/(2*'OddsRatio_working_3-way'!X131)))</f>
        <v>0.35012702351677749</v>
      </c>
      <c r="Z131" s="11">
        <f>'OddsRatio_working_3-way'!X131^(1/3)*COS('OddsRatio_working_3-way'!Y131/3)</f>
        <v>0.52604348103970755</v>
      </c>
      <c r="AA131" s="11">
        <f>'OddsRatio_working_3-way'!X131^(1/3)*COS(('OddsRatio_working_3-way'!Y131+2*PI())/3)</f>
        <v>-0.31643324158637748</v>
      </c>
      <c r="AB131" s="11">
        <f>'OddsRatio_working_3-way'!X131^(1/3)*COS(('OddsRatio_working_3-way'!Y131+4*PI())/3)</f>
        <v>-0.20961023945333018</v>
      </c>
      <c r="AC131" s="11">
        <f>'OddsRatio_working_3-way'!X131^(1/3)*SIN('OddsRatio_working_3-way'!Y131/3)</f>
        <v>6.1674289037158866E-2</v>
      </c>
      <c r="AD131" s="11">
        <f>'OddsRatio_working_3-way'!X131^(1/3)*SIN(('OddsRatio_working_3-way'!Y131+2*PI())/3)</f>
        <v>0.42472987355700498</v>
      </c>
      <c r="AE131" s="11">
        <f>'OddsRatio_working_3-way'!X131^(1/3)*SIN(('OddsRatio_working_3-way'!Y131+4*PI())/3)</f>
        <v>-0.4864041625941638</v>
      </c>
      <c r="AF131" s="11">
        <f>-'OddsRatio_working_3-way'!U131/(3*'OddsRatio_working_3-way'!X131^(1/3))*COS(('OddsRatio_working_3-way'!Y131)/3)</f>
        <v>0.52604348103970755</v>
      </c>
      <c r="AG131" s="11">
        <f>-'OddsRatio_working_3-way'!U131/(3*'OddsRatio_working_3-way'!X131^(1/3))*COS(('OddsRatio_working_3-way'!Y131+2*PI())/3)</f>
        <v>-0.31643324158637748</v>
      </c>
      <c r="AH131" s="11">
        <f>-'OddsRatio_working_3-way'!U131/(3*'OddsRatio_working_3-way'!X131^(1/3))*COS(('OddsRatio_working_3-way'!Y131+4*PI())/3)</f>
        <v>-0.20961023945333018</v>
      </c>
      <c r="AI131" s="11">
        <f>'OddsRatio_working_3-way'!U131/(3*'OddsRatio_working_3-way'!X131^(1/3))*SIN(('OddsRatio_working_3-way'!Y131)/3)</f>
        <v>-6.1674289037158866E-2</v>
      </c>
      <c r="AJ131" s="11">
        <f>'OddsRatio_working_3-way'!U131/(3*'OddsRatio_working_3-way'!X131^(1/3))*SIN(('OddsRatio_working_3-way'!Y131+2*PI())/3)</f>
        <v>-0.42472987355700498</v>
      </c>
      <c r="AK131" s="11">
        <f>'OddsRatio_working_3-way'!U131/(3*'OddsRatio_working_3-way'!X131^(1/3))*SIN(('OddsRatio_working_3-way'!Y131+4*PI())/3)</f>
        <v>0.4864041625941638</v>
      </c>
      <c r="AL131" s="11">
        <f>'OddsRatio_working_3-way'!Z131+'OddsRatio_working_3-way'!AF131</f>
        <v>1.0520869620794151</v>
      </c>
      <c r="AM131" s="11">
        <f>'OddsRatio_working_3-way'!AA131+'OddsRatio_working_3-way'!AG131</f>
        <v>-0.63286648317275496</v>
      </c>
      <c r="AN131" s="11">
        <f>'OddsRatio_working_3-way'!AB131+'OddsRatio_working_3-way'!AH131</f>
        <v>-0.41922047890666037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1.0520869620794151</v>
      </c>
      <c r="AS131" s="11">
        <f>IF(('OddsRatio_working_3-way'!X131=0),IF(Q131&gt;0,-Q131^(1/3),(-Q131)^(1/3)),'OddsRatio_working_3-way'!AM131-'OddsRatio_working_3-way'!R131/3)</f>
        <v>-0.63286648317275496</v>
      </c>
      <c r="AT131" s="11">
        <f>IF(('OddsRatio_working_3-way'!X131=0),IF(Q131&gt;0,-Q131^(1/3),(-Q131)^(1/3)),'OddsRatio_working_3-way'!AN131-'OddsRatio_working_3-way'!R131/3)</f>
        <v>-0.41922047890666037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1.94</v>
      </c>
      <c r="B132" s="4">
        <f>IF('True_Odds_Calculator_3-way'!B131="","",'True_Odds_Calculator_3-way'!B131)</f>
        <v>3.62</v>
      </c>
      <c r="C132" s="4">
        <f>IF('True_Odds_Calculator_3-way'!C131="","",'True_Odds_Calculator_3-way'!C131)</f>
        <v>4.08</v>
      </c>
      <c r="D132" s="9">
        <f t="shared" ref="D132:D195" si="39">(K132/(AR132+K132-(AR132*K132)))</f>
        <v>0.50085132144277666</v>
      </c>
      <c r="E132" s="9">
        <f t="shared" ref="E132:E195" si="40">(L132/(AR132+L132-(AR132*L132)))</f>
        <v>0.26470720882400639</v>
      </c>
      <c r="F132" s="9">
        <f t="shared" ref="F132:F195" si="41">(M132/(AR132+M132-(AR132*M132)))</f>
        <v>0.23444146973321703</v>
      </c>
      <c r="G132" s="9">
        <f t="shared" ref="G132:G195" si="42">AR132</f>
        <v>1.0602133003823044</v>
      </c>
      <c r="H132" s="9">
        <f t="shared" ref="H132:H195" si="43">IF(A132="","",1/D132)</f>
        <v>1.9966005023593656</v>
      </c>
      <c r="I132" s="9">
        <f t="shared" ref="I132:I195" si="44">IF(B132="","",1/E132)</f>
        <v>3.7777588470016372</v>
      </c>
      <c r="J132" s="9">
        <f t="shared" ref="J132:J195" si="45">IF(C132="","",1/F132)</f>
        <v>4.2654569651774974</v>
      </c>
      <c r="K132" s="11">
        <f t="shared" ref="K132:K195" si="46">1/A132</f>
        <v>0.51546391752577325</v>
      </c>
      <c r="L132" s="11">
        <f t="shared" ref="L132:L195" si="47">1/B132</f>
        <v>0.27624309392265195</v>
      </c>
      <c r="M132" s="11">
        <f t="shared" ref="M132:M195" si="48">1/C132</f>
        <v>0.24509803921568626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-0.26473380261713375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0.2317381927994755</v>
      </c>
      <c r="Q132" s="11">
        <f>2*'OddsRatio_working_3-way'!K132*'OddsRatio_working_3-way'!L132*'OddsRatio_working_3-way'!M132</f>
        <v>6.980066048176975E-2</v>
      </c>
      <c r="R132" s="11">
        <f t="shared" ref="R132:R195" si="49">O132/N132</f>
        <v>0</v>
      </c>
      <c r="S132" s="11">
        <f t="shared" ref="S132:S195" si="50">P132/N132</f>
        <v>-0.87536306474100878</v>
      </c>
      <c r="T132" s="11">
        <f t="shared" ref="T132:T195" si="51">Q132/N132</f>
        <v>-0.26366357371717142</v>
      </c>
      <c r="U132" s="11">
        <f>'OddsRatio_working_3-way'!S132-'OddsRatio_working_3-way'!R132^2/3</f>
        <v>-0.87536306474100878</v>
      </c>
      <c r="V132" s="11">
        <f>'OddsRatio_working_3-way'!S132*'OddsRatio_working_3-way'!R132/3-2*'OddsRatio_working_3-way'!R132^3/27-'OddsRatio_working_3-way'!T132</f>
        <v>0.26366357371717142</v>
      </c>
      <c r="W132" s="11">
        <f>'OddsRatio_working_3-way'!V132^2+4*'OddsRatio_working_3-way'!U132^3/27</f>
        <v>-2.9852799212005038E-2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0.15761605194055847</v>
      </c>
      <c r="Y132" s="11">
        <f>IF('OddsRatio_working_3-way'!W132&gt;=0,IF('OddsRatio_working_3-way'!V132+SQRT('OddsRatio_working_3-way'!W132)&gt;0,0,PI()),ACOS('OddsRatio_working_3-way'!V132/(2*'OddsRatio_working_3-way'!X132)))</f>
        <v>0.58009438849052375</v>
      </c>
      <c r="Z132" s="11">
        <f>'OddsRatio_working_3-way'!X132^(1/3)*COS('OddsRatio_working_3-way'!Y132/3)</f>
        <v>0.53010665019115222</v>
      </c>
      <c r="AA132" s="11">
        <f>'OddsRatio_working_3-way'!X132^(1/3)*COS(('OddsRatio_working_3-way'!Y132+2*PI())/3)</f>
        <v>-0.35494754489078173</v>
      </c>
      <c r="AB132" s="11">
        <f>'OddsRatio_working_3-way'!X132^(1/3)*COS(('OddsRatio_working_3-way'!Y132+4*PI())/3)</f>
        <v>-0.17515910530037063</v>
      </c>
      <c r="AC132" s="11">
        <f>'OddsRatio_working_3-way'!X132^(1/3)*SIN('OddsRatio_working_3-way'!Y132/3)</f>
        <v>0.10380090399470658</v>
      </c>
      <c r="AD132" s="11">
        <f>'OddsRatio_working_3-way'!X132^(1/3)*SIN(('OddsRatio_working_3-way'!Y132+2*PI())/3)</f>
        <v>0.40718537378325548</v>
      </c>
      <c r="AE132" s="11">
        <f>'OddsRatio_working_3-way'!X132^(1/3)*SIN(('OddsRatio_working_3-way'!Y132+4*PI())/3)</f>
        <v>-0.51098627777796202</v>
      </c>
      <c r="AF132" s="11">
        <f>-'OddsRatio_working_3-way'!U132/(3*'OddsRatio_working_3-way'!X132^(1/3))*COS(('OddsRatio_working_3-way'!Y132)/3)</f>
        <v>0.53010665019115222</v>
      </c>
      <c r="AG132" s="11">
        <f>-'OddsRatio_working_3-way'!U132/(3*'OddsRatio_working_3-way'!X132^(1/3))*COS(('OddsRatio_working_3-way'!Y132+2*PI())/3)</f>
        <v>-0.35494754489078173</v>
      </c>
      <c r="AH132" s="11">
        <f>-'OddsRatio_working_3-way'!U132/(3*'OddsRatio_working_3-way'!X132^(1/3))*COS(('OddsRatio_working_3-way'!Y132+4*PI())/3)</f>
        <v>-0.17515910530037063</v>
      </c>
      <c r="AI132" s="11">
        <f>'OddsRatio_working_3-way'!U132/(3*'OddsRatio_working_3-way'!X132^(1/3))*SIN(('OddsRatio_working_3-way'!Y132)/3)</f>
        <v>-0.10380090399470658</v>
      </c>
      <c r="AJ132" s="11">
        <f>'OddsRatio_working_3-way'!U132/(3*'OddsRatio_working_3-way'!X132^(1/3))*SIN(('OddsRatio_working_3-way'!Y132+2*PI())/3)</f>
        <v>-0.40718537378325548</v>
      </c>
      <c r="AK132" s="11">
        <f>'OddsRatio_working_3-way'!U132/(3*'OddsRatio_working_3-way'!X132^(1/3))*SIN(('OddsRatio_working_3-way'!Y132+4*PI())/3)</f>
        <v>0.51098627777796202</v>
      </c>
      <c r="AL132" s="11">
        <f>'OddsRatio_working_3-way'!Z132+'OddsRatio_working_3-way'!AF132</f>
        <v>1.0602133003823044</v>
      </c>
      <c r="AM132" s="11">
        <f>'OddsRatio_working_3-way'!AA132+'OddsRatio_working_3-way'!AG132</f>
        <v>-0.70989508978156346</v>
      </c>
      <c r="AN132" s="11">
        <f>'OddsRatio_working_3-way'!AB132+'OddsRatio_working_3-way'!AH132</f>
        <v>-0.35031821060074125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1.0602133003823044</v>
      </c>
      <c r="AS132" s="11">
        <f>IF(('OddsRatio_working_3-way'!X132=0),IF(Q132&gt;0,-Q132^(1/3),(-Q132)^(1/3)),'OddsRatio_working_3-way'!AM132-'OddsRatio_working_3-way'!R132/3)</f>
        <v>-0.70989508978156346</v>
      </c>
      <c r="AT132" s="11">
        <f>IF(('OddsRatio_working_3-way'!X132=0),IF(Q132&gt;0,-Q132^(1/3),(-Q132)^(1/3)),'OddsRatio_working_3-way'!AN132-'OddsRatio_working_3-way'!R132/3)</f>
        <v>-0.35031821060074125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1.99</v>
      </c>
      <c r="B133" s="4">
        <f>IF('True_Odds_Calculator_3-way'!B132="","",'True_Odds_Calculator_3-way'!B132)</f>
        <v>3.79</v>
      </c>
      <c r="C133" s="4">
        <f>IF('True_Odds_Calculator_3-way'!C132="","",'True_Odds_Calculator_3-way'!C132)</f>
        <v>3.81</v>
      </c>
      <c r="D133" s="9">
        <f t="shared" si="39"/>
        <v>0.49113708843255421</v>
      </c>
      <c r="E133" s="9">
        <f t="shared" si="40"/>
        <v>0.25510894345901242</v>
      </c>
      <c r="F133" s="9">
        <f t="shared" si="41"/>
        <v>0.25375396810843348</v>
      </c>
      <c r="G133" s="9">
        <f t="shared" si="42"/>
        <v>1.0465569656277423</v>
      </c>
      <c r="H133" s="9">
        <f t="shared" si="43"/>
        <v>2.0360913959714648</v>
      </c>
      <c r="I133" s="9">
        <f t="shared" si="44"/>
        <v>3.9198939341014007</v>
      </c>
      <c r="J133" s="9">
        <f t="shared" si="45"/>
        <v>3.940825073413956</v>
      </c>
      <c r="K133" s="11">
        <f t="shared" si="46"/>
        <v>0.50251256281407031</v>
      </c>
      <c r="L133" s="11">
        <f t="shared" si="47"/>
        <v>0.26385224274406333</v>
      </c>
      <c r="M133" s="11">
        <f t="shared" si="48"/>
        <v>0.26246719160104987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-0.27010240782789152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0.22933384503665005</v>
      </c>
      <c r="Q133" s="11">
        <f>2*'OddsRatio_working_3-way'!K133*'OddsRatio_working_3-way'!L133*'OddsRatio_working_3-way'!M133</f>
        <v>6.9600559950424912E-2</v>
      </c>
      <c r="R133" s="11">
        <f t="shared" si="49"/>
        <v>0</v>
      </c>
      <c r="S133" s="11">
        <f t="shared" si="50"/>
        <v>-0.84906257178862665</v>
      </c>
      <c r="T133" s="11">
        <f t="shared" si="51"/>
        <v>-0.25768211586908246</v>
      </c>
      <c r="U133" s="11">
        <f>'OddsRatio_working_3-way'!S133-'OddsRatio_working_3-way'!R133^2/3</f>
        <v>-0.84906257178862665</v>
      </c>
      <c r="V133" s="11">
        <f>'OddsRatio_working_3-way'!S133*'OddsRatio_working_3-way'!R133/3-2*'OddsRatio_working_3-way'!R133^3/27-'OddsRatio_working_3-way'!T133</f>
        <v>0.25768211586908246</v>
      </c>
      <c r="W133" s="11">
        <f>'OddsRatio_working_3-way'!V133^2+4*'OddsRatio_working_3-way'!U133^3/27</f>
        <v>-2.428072188653263E-2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0.15056626010273672</v>
      </c>
      <c r="Y133" s="11">
        <f>IF('OddsRatio_working_3-way'!W133&gt;=0,IF('OddsRatio_working_3-way'!V133+SQRT('OddsRatio_working_3-way'!W133)&gt;0,0,PI()),ACOS('OddsRatio_working_3-way'!V133/(2*'OddsRatio_working_3-way'!X133)))</f>
        <v>0.54387489683192625</v>
      </c>
      <c r="Z133" s="11">
        <f>'OddsRatio_working_3-way'!X133^(1/3)*COS('OddsRatio_working_3-way'!Y133/3)</f>
        <v>0.52327848281387113</v>
      </c>
      <c r="AA133" s="11">
        <f>'OddsRatio_working_3-way'!X133^(1/3)*COS(('OddsRatio_working_3-way'!Y133+2*PI())/3)</f>
        <v>-0.34470767714017037</v>
      </c>
      <c r="AB133" s="11">
        <f>'OddsRatio_working_3-way'!X133^(1/3)*COS(('OddsRatio_working_3-way'!Y133+4*PI())/3)</f>
        <v>-0.17857080567370065</v>
      </c>
      <c r="AC133" s="11">
        <f>'OddsRatio_working_3-way'!X133^(1/3)*SIN('OddsRatio_working_3-way'!Y133/3)</f>
        <v>9.5919167463488456E-2</v>
      </c>
      <c r="AD133" s="11">
        <f>'OddsRatio_working_3-way'!X133^(1/3)*SIN(('OddsRatio_working_3-way'!Y133+2*PI())/3)</f>
        <v>0.40521287563884695</v>
      </c>
      <c r="AE133" s="11">
        <f>'OddsRatio_working_3-way'!X133^(1/3)*SIN(('OddsRatio_working_3-way'!Y133+4*PI())/3)</f>
        <v>-0.50113204310233539</v>
      </c>
      <c r="AF133" s="11">
        <f>-'OddsRatio_working_3-way'!U133/(3*'OddsRatio_working_3-way'!X133^(1/3))*COS(('OddsRatio_working_3-way'!Y133)/3)</f>
        <v>0.52327848281387113</v>
      </c>
      <c r="AG133" s="11">
        <f>-'OddsRatio_working_3-way'!U133/(3*'OddsRatio_working_3-way'!X133^(1/3))*COS(('OddsRatio_working_3-way'!Y133+2*PI())/3)</f>
        <v>-0.34470767714017037</v>
      </c>
      <c r="AH133" s="11">
        <f>-'OddsRatio_working_3-way'!U133/(3*'OddsRatio_working_3-way'!X133^(1/3))*COS(('OddsRatio_working_3-way'!Y133+4*PI())/3)</f>
        <v>-0.17857080567370065</v>
      </c>
      <c r="AI133" s="11">
        <f>'OddsRatio_working_3-way'!U133/(3*'OddsRatio_working_3-way'!X133^(1/3))*SIN(('OddsRatio_working_3-way'!Y133)/3)</f>
        <v>-9.5919167463488456E-2</v>
      </c>
      <c r="AJ133" s="11">
        <f>'OddsRatio_working_3-way'!U133/(3*'OddsRatio_working_3-way'!X133^(1/3))*SIN(('OddsRatio_working_3-way'!Y133+2*PI())/3)</f>
        <v>-0.40521287563884695</v>
      </c>
      <c r="AK133" s="11">
        <f>'OddsRatio_working_3-way'!U133/(3*'OddsRatio_working_3-way'!X133^(1/3))*SIN(('OddsRatio_working_3-way'!Y133+4*PI())/3)</f>
        <v>0.50113204310233539</v>
      </c>
      <c r="AL133" s="11">
        <f>'OddsRatio_working_3-way'!Z133+'OddsRatio_working_3-way'!AF133</f>
        <v>1.0465569656277423</v>
      </c>
      <c r="AM133" s="11">
        <f>'OddsRatio_working_3-way'!AA133+'OddsRatio_working_3-way'!AG133</f>
        <v>-0.68941535428034073</v>
      </c>
      <c r="AN133" s="11">
        <f>'OddsRatio_working_3-way'!AB133+'OddsRatio_working_3-way'!AH133</f>
        <v>-0.3571416113474013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1.0465569656277423</v>
      </c>
      <c r="AS133" s="11">
        <f>IF(('OddsRatio_working_3-way'!X133=0),IF(Q133&gt;0,-Q133^(1/3),(-Q133)^(1/3)),'OddsRatio_working_3-way'!AM133-'OddsRatio_working_3-way'!R133/3)</f>
        <v>-0.68941535428034073</v>
      </c>
      <c r="AT133" s="11">
        <f>IF(('OddsRatio_working_3-way'!X133=0),IF(Q133&gt;0,-Q133^(1/3),(-Q133)^(1/3)),'OddsRatio_working_3-way'!AN133-'OddsRatio_working_3-way'!R133/3)</f>
        <v>-0.3571416113474013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2.15</v>
      </c>
      <c r="B134" s="4">
        <f>IF('True_Odds_Calculator_3-way'!B133="","",'True_Odds_Calculator_3-way'!B133)</f>
        <v>3.45</v>
      </c>
      <c r="C134" s="4">
        <f>IF('True_Odds_Calculator_3-way'!C133="","",'True_Odds_Calculator_3-way'!C133)</f>
        <v>3.65</v>
      </c>
      <c r="D134" s="9">
        <f t="shared" si="39"/>
        <v>0.45404264641821834</v>
      </c>
      <c r="E134" s="9">
        <f t="shared" si="40"/>
        <v>0.28076385042763352</v>
      </c>
      <c r="F134" s="9">
        <f t="shared" si="41"/>
        <v>0.26519350315414802</v>
      </c>
      <c r="G134" s="9">
        <f t="shared" si="42"/>
        <v>1.0455967706972518</v>
      </c>
      <c r="H134" s="9">
        <f t="shared" si="43"/>
        <v>2.2024362863018396</v>
      </c>
      <c r="I134" s="9">
        <f t="shared" si="44"/>
        <v>3.5617120882082665</v>
      </c>
      <c r="J134" s="9">
        <f t="shared" si="45"/>
        <v>3.7708314423477178</v>
      </c>
      <c r="K134" s="11">
        <f t="shared" si="46"/>
        <v>0.46511627906976744</v>
      </c>
      <c r="L134" s="11">
        <f t="shared" si="47"/>
        <v>0.28985507246376813</v>
      </c>
      <c r="M134" s="11">
        <f t="shared" si="48"/>
        <v>0.27397260273972601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-0.27577784857173182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0.23084985064014668</v>
      </c>
      <c r="Q134" s="11">
        <f>2*'OddsRatio_working_3-way'!K134*'OddsRatio_working_3-way'!L134*'OddsRatio_working_3-way'!M134</f>
        <v>7.3871952204846922E-2</v>
      </c>
      <c r="R134" s="11">
        <f t="shared" si="49"/>
        <v>0</v>
      </c>
      <c r="S134" s="11">
        <f t="shared" si="50"/>
        <v>-0.83708627011099823</v>
      </c>
      <c r="T134" s="11">
        <f t="shared" si="51"/>
        <v>-0.26786760643551938</v>
      </c>
      <c r="U134" s="11">
        <f>'OddsRatio_working_3-way'!S134-'OddsRatio_working_3-way'!R134^2/3</f>
        <v>-0.83708627011099823</v>
      </c>
      <c r="V134" s="11">
        <f>'OddsRatio_working_3-way'!S134*'OddsRatio_working_3-way'!R134/3-2*'OddsRatio_working_3-way'!R134^3/27-'OddsRatio_working_3-way'!T134</f>
        <v>0.26786760643551938</v>
      </c>
      <c r="W134" s="11">
        <f>'OddsRatio_working_3-way'!V134^2+4*'OddsRatio_working_3-way'!U134^3/27</f>
        <v>-1.5144365598063605E-2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0.14739184184984416</v>
      </c>
      <c r="Y134" s="11">
        <f>IF('OddsRatio_working_3-way'!W134&gt;=0,IF('OddsRatio_working_3-way'!V134+SQRT('OddsRatio_working_3-way'!W134)&gt;0,0,PI()),ACOS('OddsRatio_working_3-way'!V134/(2*'OddsRatio_working_3-way'!X134)))</f>
        <v>0.43065595352050234</v>
      </c>
      <c r="Z134" s="11">
        <f>'OddsRatio_working_3-way'!X134^(1/3)*COS('OddsRatio_working_3-way'!Y134/3)</f>
        <v>0.52279838534862588</v>
      </c>
      <c r="AA134" s="11">
        <f>'OddsRatio_working_3-way'!X134^(1/3)*COS(('OddsRatio_working_3-way'!Y134+2*PI())/3)</f>
        <v>-0.32684347229752958</v>
      </c>
      <c r="AB134" s="11">
        <f>'OddsRatio_working_3-way'!X134^(1/3)*COS(('OddsRatio_working_3-way'!Y134+4*PI())/3)</f>
        <v>-0.19595491305109625</v>
      </c>
      <c r="AC134" s="11">
        <f>'OddsRatio_working_3-way'!X134^(1/3)*SIN('OddsRatio_working_3-way'!Y134/3)</f>
        <v>7.5568544914770538E-2</v>
      </c>
      <c r="AD134" s="11">
        <f>'OddsRatio_working_3-way'!X134^(1/3)*SIN(('OddsRatio_working_3-way'!Y134+2*PI())/3)</f>
        <v>0.4149724103120111</v>
      </c>
      <c r="AE134" s="11">
        <f>'OddsRatio_working_3-way'!X134^(1/3)*SIN(('OddsRatio_working_3-way'!Y134+4*PI())/3)</f>
        <v>-0.49054095522678159</v>
      </c>
      <c r="AF134" s="11">
        <f>-'OddsRatio_working_3-way'!U134/(3*'OddsRatio_working_3-way'!X134^(1/3))*COS(('OddsRatio_working_3-way'!Y134)/3)</f>
        <v>0.52279838534862588</v>
      </c>
      <c r="AG134" s="11">
        <f>-'OddsRatio_working_3-way'!U134/(3*'OddsRatio_working_3-way'!X134^(1/3))*COS(('OddsRatio_working_3-way'!Y134+2*PI())/3)</f>
        <v>-0.32684347229752958</v>
      </c>
      <c r="AH134" s="11">
        <f>-'OddsRatio_working_3-way'!U134/(3*'OddsRatio_working_3-way'!X134^(1/3))*COS(('OddsRatio_working_3-way'!Y134+4*PI())/3)</f>
        <v>-0.19595491305109625</v>
      </c>
      <c r="AI134" s="11">
        <f>'OddsRatio_working_3-way'!U134/(3*'OddsRatio_working_3-way'!X134^(1/3))*SIN(('OddsRatio_working_3-way'!Y134)/3)</f>
        <v>-7.5568544914770538E-2</v>
      </c>
      <c r="AJ134" s="11">
        <f>'OddsRatio_working_3-way'!U134/(3*'OddsRatio_working_3-way'!X134^(1/3))*SIN(('OddsRatio_working_3-way'!Y134+2*PI())/3)</f>
        <v>-0.4149724103120111</v>
      </c>
      <c r="AK134" s="11">
        <f>'OddsRatio_working_3-way'!U134/(3*'OddsRatio_working_3-way'!X134^(1/3))*SIN(('OddsRatio_working_3-way'!Y134+4*PI())/3)</f>
        <v>0.49054095522678159</v>
      </c>
      <c r="AL134" s="11">
        <f>'OddsRatio_working_3-way'!Z134+'OddsRatio_working_3-way'!AF134</f>
        <v>1.0455967706972518</v>
      </c>
      <c r="AM134" s="11">
        <f>'OddsRatio_working_3-way'!AA134+'OddsRatio_working_3-way'!AG134</f>
        <v>-0.65368694459505916</v>
      </c>
      <c r="AN134" s="11">
        <f>'OddsRatio_working_3-way'!AB134+'OddsRatio_working_3-way'!AH134</f>
        <v>-0.39190982610219249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1.0455967706972518</v>
      </c>
      <c r="AS134" s="11">
        <f>IF(('OddsRatio_working_3-way'!X134=0),IF(Q134&gt;0,-Q134^(1/3),(-Q134)^(1/3)),'OddsRatio_working_3-way'!AM134-'OddsRatio_working_3-way'!R134/3)</f>
        <v>-0.65368694459505916</v>
      </c>
      <c r="AT134" s="11">
        <f>IF(('OddsRatio_working_3-way'!X134=0),IF(Q134&gt;0,-Q134^(1/3),(-Q134)^(1/3)),'OddsRatio_working_3-way'!AN134-'OddsRatio_working_3-way'!R134/3)</f>
        <v>-0.39190982610219249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1.69</v>
      </c>
      <c r="B135" s="4">
        <f>IF('True_Odds_Calculator_3-way'!B134="","",'True_Odds_Calculator_3-way'!B134)</f>
        <v>4</v>
      </c>
      <c r="C135" s="4">
        <f>IF('True_Odds_Calculator_3-way'!C134="","",'True_Odds_Calculator_3-way'!C134)</f>
        <v>5.31</v>
      </c>
      <c r="D135" s="9">
        <f t="shared" si="39"/>
        <v>0.57910576059702257</v>
      </c>
      <c r="E135" s="9">
        <f t="shared" si="40"/>
        <v>0.2403845405037344</v>
      </c>
      <c r="F135" s="9">
        <f t="shared" si="41"/>
        <v>0.18050969889924307</v>
      </c>
      <c r="G135" s="9">
        <f t="shared" si="42"/>
        <v>1.0533337652863257</v>
      </c>
      <c r="H135" s="9">
        <f t="shared" si="43"/>
        <v>1.7268002980475643</v>
      </c>
      <c r="I135" s="9">
        <f t="shared" si="44"/>
        <v>4.1600012958589776</v>
      </c>
      <c r="J135" s="9">
        <f t="shared" si="45"/>
        <v>5.539868528384063</v>
      </c>
      <c r="K135" s="11">
        <f t="shared" si="46"/>
        <v>0.59171597633136097</v>
      </c>
      <c r="L135" s="11">
        <f t="shared" si="47"/>
        <v>0.25</v>
      </c>
      <c r="M135" s="11">
        <f t="shared" si="48"/>
        <v>0.18832391713747648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-0.24854578277003303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0.22286854099109638</v>
      </c>
      <c r="Q135" s="11">
        <f>2*'OddsRatio_working_3-way'!K135*'OddsRatio_working_3-way'!L135*'OddsRatio_working_3-way'!M135</f>
        <v>5.5717135247774108E-2</v>
      </c>
      <c r="R135" s="11">
        <f t="shared" si="49"/>
        <v>0</v>
      </c>
      <c r="S135" s="11">
        <f t="shared" si="50"/>
        <v>-0.8966900926953385</v>
      </c>
      <c r="T135" s="11">
        <f t="shared" si="51"/>
        <v>-0.22417252317383468</v>
      </c>
      <c r="U135" s="11">
        <f>'OddsRatio_working_3-way'!S135-'OddsRatio_working_3-way'!R135^2/3</f>
        <v>-0.8966900926953385</v>
      </c>
      <c r="V135" s="11">
        <f>'OddsRatio_working_3-way'!S135*'OddsRatio_working_3-way'!R135/3-2*'OddsRatio_working_3-way'!R135^3/27-'OddsRatio_working_3-way'!T135</f>
        <v>0.22417252317383468</v>
      </c>
      <c r="W135" s="11">
        <f>'OddsRatio_working_3-way'!V135^2+4*'OddsRatio_working_3-way'!U135^3/27</f>
        <v>-5.655949004664914E-2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0.16341114572816981</v>
      </c>
      <c r="Y135" s="11">
        <f>IF('OddsRatio_working_3-way'!W135&gt;=0,IF('OddsRatio_working_3-way'!V135+SQRT('OddsRatio_working_3-way'!W135)&gt;0,0,PI()),ACOS('OddsRatio_working_3-way'!V135/(2*'OddsRatio_working_3-way'!X135)))</f>
        <v>0.81493506618902345</v>
      </c>
      <c r="Z135" s="11">
        <f>'OddsRatio_working_3-way'!X135^(1/3)*COS('OddsRatio_working_3-way'!Y135/3)</f>
        <v>0.52666688264316286</v>
      </c>
      <c r="AA135" s="11">
        <f>'OddsRatio_working_3-way'!X135^(1/3)*COS(('OddsRatio_working_3-way'!Y135+2*PI())/3)</f>
        <v>-0.39037288094185968</v>
      </c>
      <c r="AB135" s="11">
        <f>'OddsRatio_working_3-way'!X135^(1/3)*COS(('OddsRatio_working_3-way'!Y135+4*PI())/3)</f>
        <v>-0.13629400170130287</v>
      </c>
      <c r="AC135" s="11">
        <f>'OddsRatio_working_3-way'!X135^(1/3)*SIN('OddsRatio_working_3-way'!Y135/3)</f>
        <v>0.14669250932493386</v>
      </c>
      <c r="AD135" s="11">
        <f>'OddsRatio_working_3-way'!X135^(1/3)*SIN(('OddsRatio_working_3-way'!Y135+2*PI())/3)</f>
        <v>0.3827606450384699</v>
      </c>
      <c r="AE135" s="11">
        <f>'OddsRatio_working_3-way'!X135^(1/3)*SIN(('OddsRatio_working_3-way'!Y135+4*PI())/3)</f>
        <v>-0.52945315436340368</v>
      </c>
      <c r="AF135" s="11">
        <f>-'OddsRatio_working_3-way'!U135/(3*'OddsRatio_working_3-way'!X135^(1/3))*COS(('OddsRatio_working_3-way'!Y135)/3)</f>
        <v>0.52666688264316275</v>
      </c>
      <c r="AG135" s="11">
        <f>-'OddsRatio_working_3-way'!U135/(3*'OddsRatio_working_3-way'!X135^(1/3))*COS(('OddsRatio_working_3-way'!Y135+2*PI())/3)</f>
        <v>-0.39037288094185957</v>
      </c>
      <c r="AH135" s="11">
        <f>-'OddsRatio_working_3-way'!U135/(3*'OddsRatio_working_3-way'!X135^(1/3))*COS(('OddsRatio_working_3-way'!Y135+4*PI())/3)</f>
        <v>-0.13629400170130282</v>
      </c>
      <c r="AI135" s="11">
        <f>'OddsRatio_working_3-way'!U135/(3*'OddsRatio_working_3-way'!X135^(1/3))*SIN(('OddsRatio_working_3-way'!Y135)/3)</f>
        <v>-0.1466925093249338</v>
      </c>
      <c r="AJ135" s="11">
        <f>'OddsRatio_working_3-way'!U135/(3*'OddsRatio_working_3-way'!X135^(1/3))*SIN(('OddsRatio_working_3-way'!Y135+2*PI())/3)</f>
        <v>-0.38276064503846974</v>
      </c>
      <c r="AK135" s="11">
        <f>'OddsRatio_working_3-way'!U135/(3*'OddsRatio_working_3-way'!X135^(1/3))*SIN(('OddsRatio_working_3-way'!Y135+4*PI())/3)</f>
        <v>0.52945315436340346</v>
      </c>
      <c r="AL135" s="11">
        <f>'OddsRatio_working_3-way'!Z135+'OddsRatio_working_3-way'!AF135</f>
        <v>1.0533337652863257</v>
      </c>
      <c r="AM135" s="11">
        <f>'OddsRatio_working_3-way'!AA135+'OddsRatio_working_3-way'!AG135</f>
        <v>-0.78074576188371925</v>
      </c>
      <c r="AN135" s="11">
        <f>'OddsRatio_working_3-way'!AB135+'OddsRatio_working_3-way'!AH135</f>
        <v>-0.27258800340260569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1.0533337652863257</v>
      </c>
      <c r="AS135" s="11">
        <f>IF(('OddsRatio_working_3-way'!X135=0),IF(Q135&gt;0,-Q135^(1/3),(-Q135)^(1/3)),'OddsRatio_working_3-way'!AM135-'OddsRatio_working_3-way'!R135/3)</f>
        <v>-0.78074576188371925</v>
      </c>
      <c r="AT135" s="11">
        <f>IF(('OddsRatio_working_3-way'!X135=0),IF(Q135&gt;0,-Q135^(1/3),(-Q135)^(1/3)),'OddsRatio_working_3-way'!AN135-'OddsRatio_working_3-way'!R135/3)</f>
        <v>-0.27258800340260569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2.5299999999999998</v>
      </c>
      <c r="B136" s="4">
        <f>IF('True_Odds_Calculator_3-way'!B135="","",'True_Odds_Calculator_3-way'!B135)</f>
        <v>3.53</v>
      </c>
      <c r="C136" s="4">
        <f>IF('True_Odds_Calculator_3-way'!C135="","",'True_Odds_Calculator_3-way'!C135)</f>
        <v>2.77</v>
      </c>
      <c r="D136" s="9">
        <f t="shared" si="39"/>
        <v>0.38116567372319998</v>
      </c>
      <c r="E136" s="9">
        <f t="shared" si="40"/>
        <v>0.27139527401675245</v>
      </c>
      <c r="F136" s="9">
        <f t="shared" si="41"/>
        <v>0.34743905226004757</v>
      </c>
      <c r="G136" s="9">
        <f t="shared" si="42"/>
        <v>1.0611314391683613</v>
      </c>
      <c r="H136" s="9">
        <f t="shared" si="43"/>
        <v>2.6235311019275924</v>
      </c>
      <c r="I136" s="9">
        <f t="shared" si="44"/>
        <v>3.6846625410959546</v>
      </c>
      <c r="J136" s="9">
        <f t="shared" si="45"/>
        <v>2.8782026473279991</v>
      </c>
      <c r="K136" s="11">
        <f t="shared" si="46"/>
        <v>0.39525691699604748</v>
      </c>
      <c r="L136" s="11">
        <f t="shared" si="47"/>
        <v>0.28328611898016998</v>
      </c>
      <c r="M136" s="11">
        <f t="shared" si="48"/>
        <v>0.36101083032490977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-0.27695564577985499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0.23566417055327277</v>
      </c>
      <c r="Q136" s="11">
        <f>2*'OddsRatio_working_3-way'!K136*'OddsRatio_working_3-way'!L136*'OddsRatio_working_3-way'!M136</f>
        <v>8.0845341527709377E-2</v>
      </c>
      <c r="R136" s="11">
        <f t="shared" si="49"/>
        <v>0</v>
      </c>
      <c r="S136" s="11">
        <f t="shared" si="50"/>
        <v>-0.85090942952141957</v>
      </c>
      <c r="T136" s="11">
        <f t="shared" si="51"/>
        <v>-0.29190717993873749</v>
      </c>
      <c r="U136" s="11">
        <f>'OddsRatio_working_3-way'!S136-'OddsRatio_working_3-way'!R136^2/3</f>
        <v>-0.85090942952141957</v>
      </c>
      <c r="V136" s="11">
        <f>'OddsRatio_working_3-way'!S136*'OddsRatio_working_3-way'!R136/3-2*'OddsRatio_working_3-way'!R136^3/27-'OddsRatio_working_3-way'!T136</f>
        <v>0.29190717993873749</v>
      </c>
      <c r="W136" s="11">
        <f>'OddsRatio_working_3-way'!V136^2+4*'OddsRatio_working_3-way'!U136^3/27</f>
        <v>-6.0640202628906292E-3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0.15105778857996457</v>
      </c>
      <c r="Y136" s="11">
        <f>IF('OddsRatio_working_3-way'!W136&gt;=0,IF('OddsRatio_working_3-way'!V136+SQRT('OddsRatio_working_3-way'!W136)&gt;0,0,PI()),ACOS('OddsRatio_working_3-way'!V136/(2*'OddsRatio_working_3-way'!X136)))</f>
        <v>0.26069803412673487</v>
      </c>
      <c r="Z136" s="11">
        <f>'OddsRatio_working_3-way'!X136^(1/3)*COS('OddsRatio_working_3-way'!Y136/3)</f>
        <v>0.53056571958418064</v>
      </c>
      <c r="AA136" s="11">
        <f>'OddsRatio_working_3-way'!X136^(1/3)*COS(('OddsRatio_working_3-way'!Y136+2*PI())/3)</f>
        <v>-0.30531247735140965</v>
      </c>
      <c r="AB136" s="11">
        <f>'OddsRatio_working_3-way'!X136^(1/3)*COS(('OddsRatio_working_3-way'!Y136+4*PI())/3)</f>
        <v>-0.22525324223277113</v>
      </c>
      <c r="AC136" s="11">
        <f>'OddsRatio_working_3-way'!X136^(1/3)*SIN('OddsRatio_working_3-way'!Y136/3)</f>
        <v>4.6222220946861521E-2</v>
      </c>
      <c r="AD136" s="11">
        <f>'OddsRatio_working_3-way'!X136^(1/3)*SIN(('OddsRatio_working_3-way'!Y136+2*PI())/3)</f>
        <v>0.43637228106364045</v>
      </c>
      <c r="AE136" s="11">
        <f>'OddsRatio_working_3-way'!X136^(1/3)*SIN(('OddsRatio_working_3-way'!Y136+4*PI())/3)</f>
        <v>-0.48259450201050202</v>
      </c>
      <c r="AF136" s="11">
        <f>-'OddsRatio_working_3-way'!U136/(3*'OddsRatio_working_3-way'!X136^(1/3))*COS(('OddsRatio_working_3-way'!Y136)/3)</f>
        <v>0.53056571958418064</v>
      </c>
      <c r="AG136" s="11">
        <f>-'OddsRatio_working_3-way'!U136/(3*'OddsRatio_working_3-way'!X136^(1/3))*COS(('OddsRatio_working_3-way'!Y136+2*PI())/3)</f>
        <v>-0.30531247735140965</v>
      </c>
      <c r="AH136" s="11">
        <f>-'OddsRatio_working_3-way'!U136/(3*'OddsRatio_working_3-way'!X136^(1/3))*COS(('OddsRatio_working_3-way'!Y136+4*PI())/3)</f>
        <v>-0.22525324223277113</v>
      </c>
      <c r="AI136" s="11">
        <f>'OddsRatio_working_3-way'!U136/(3*'OddsRatio_working_3-way'!X136^(1/3))*SIN(('OddsRatio_working_3-way'!Y136)/3)</f>
        <v>-4.6222220946861521E-2</v>
      </c>
      <c r="AJ136" s="11">
        <f>'OddsRatio_working_3-way'!U136/(3*'OddsRatio_working_3-way'!X136^(1/3))*SIN(('OddsRatio_working_3-way'!Y136+2*PI())/3)</f>
        <v>-0.43637228106364045</v>
      </c>
      <c r="AK136" s="11">
        <f>'OddsRatio_working_3-way'!U136/(3*'OddsRatio_working_3-way'!X136^(1/3))*SIN(('OddsRatio_working_3-way'!Y136+4*PI())/3)</f>
        <v>0.48259450201050202</v>
      </c>
      <c r="AL136" s="11">
        <f>'OddsRatio_working_3-way'!Z136+'OddsRatio_working_3-way'!AF136</f>
        <v>1.0611314391683613</v>
      </c>
      <c r="AM136" s="11">
        <f>'OddsRatio_working_3-way'!AA136+'OddsRatio_working_3-way'!AG136</f>
        <v>-0.6106249547028193</v>
      </c>
      <c r="AN136" s="11">
        <f>'OddsRatio_working_3-way'!AB136+'OddsRatio_working_3-way'!AH136</f>
        <v>-0.45050648446554226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1.0611314391683613</v>
      </c>
      <c r="AS136" s="11">
        <f>IF(('OddsRatio_working_3-way'!X136=0),IF(Q136&gt;0,-Q136^(1/3),(-Q136)^(1/3)),'OddsRatio_working_3-way'!AM136-'OddsRatio_working_3-way'!R136/3)</f>
        <v>-0.6106249547028193</v>
      </c>
      <c r="AT136" s="11">
        <f>IF(('OddsRatio_working_3-way'!X136=0),IF(Q136&gt;0,-Q136^(1/3),(-Q136)^(1/3)),'OddsRatio_working_3-way'!AN136-'OddsRatio_working_3-way'!R136/3)</f>
        <v>-0.45050648446554226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2.39</v>
      </c>
      <c r="B137" s="4">
        <f>IF('True_Odds_Calculator_3-way'!B136="","",'True_Odds_Calculator_3-way'!B136)</f>
        <v>3.11</v>
      </c>
      <c r="C137" s="4">
        <f>IF('True_Odds_Calculator_3-way'!C136="","",'True_Odds_Calculator_3-way'!C136)</f>
        <v>3.35</v>
      </c>
      <c r="D137" s="9">
        <f t="shared" si="39"/>
        <v>0.40440456069826319</v>
      </c>
      <c r="E137" s="9">
        <f t="shared" si="40"/>
        <v>0.30905732592288715</v>
      </c>
      <c r="F137" s="9">
        <f t="shared" si="41"/>
        <v>0.28653811337884993</v>
      </c>
      <c r="G137" s="9">
        <f t="shared" si="42"/>
        <v>1.0595477133476519</v>
      </c>
      <c r="H137" s="9">
        <f t="shared" si="43"/>
        <v>2.4727713215532359</v>
      </c>
      <c r="I137" s="9">
        <f t="shared" si="44"/>
        <v>3.235645675163545</v>
      </c>
      <c r="J137" s="9">
        <f t="shared" si="45"/>
        <v>3.4899371263669821</v>
      </c>
      <c r="K137" s="11">
        <f t="shared" si="46"/>
        <v>0.41841004184100417</v>
      </c>
      <c r="L137" s="11">
        <f t="shared" si="47"/>
        <v>0.32154340836012862</v>
      </c>
      <c r="M137" s="11">
        <f t="shared" si="48"/>
        <v>0.29850746268656714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-0.2767974091789972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0.23493773045734745</v>
      </c>
      <c r="Q137" s="11">
        <f>2*'OddsRatio_working_3-way'!K137*'OddsRatio_working_3-way'!L137*'OddsRatio_working_3-way'!M137</f>
        <v>8.0320591609349554E-2</v>
      </c>
      <c r="R137" s="11">
        <f t="shared" si="49"/>
        <v>0</v>
      </c>
      <c r="S137" s="11">
        <f t="shared" si="50"/>
        <v>-0.8487714215035147</v>
      </c>
      <c r="T137" s="11">
        <f t="shared" si="51"/>
        <v>-0.29017826376188532</v>
      </c>
      <c r="U137" s="11">
        <f>'OddsRatio_working_3-way'!S137-'OddsRatio_working_3-way'!R137^2/3</f>
        <v>-0.8487714215035147</v>
      </c>
      <c r="V137" s="11">
        <f>'OddsRatio_working_3-way'!S137*'OddsRatio_working_3-way'!R137/3-2*'OddsRatio_working_3-way'!R137^3/27-'OddsRatio_working_3-way'!T137</f>
        <v>0.29017826376188532</v>
      </c>
      <c r="W137" s="11">
        <f>'OddsRatio_working_3-way'!V137^2+4*'OddsRatio_working_3-way'!U137^3/27</f>
        <v>-6.3841164605090706E-3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0.15048882119643583</v>
      </c>
      <c r="Y137" s="11">
        <f>IF('OddsRatio_working_3-way'!W137&gt;=0,IF('OddsRatio_working_3-way'!V137+SQRT('OddsRatio_working_3-way'!W137)&gt;0,0,PI()),ACOS('OddsRatio_working_3-way'!V137/(2*'OddsRatio_working_3-way'!X137)))</f>
        <v>0.26869183436162203</v>
      </c>
      <c r="Z137" s="11">
        <f>'OddsRatio_working_3-way'!X137^(1/3)*COS('OddsRatio_working_3-way'!Y137/3)</f>
        <v>0.52977385667382593</v>
      </c>
      <c r="AA137" s="11">
        <f>'OddsRatio_working_3-way'!X137^(1/3)*COS(('OddsRatio_working_3-way'!Y137+2*PI())/3)</f>
        <v>-0.30608888174429477</v>
      </c>
      <c r="AB137" s="11">
        <f>'OddsRatio_working_3-way'!X137^(1/3)*COS(('OddsRatio_working_3-way'!Y137+4*PI())/3)</f>
        <v>-0.22368497492953124</v>
      </c>
      <c r="AC137" s="11">
        <f>'OddsRatio_working_3-way'!X137^(1/3)*SIN('OddsRatio_working_3-way'!Y137/3)</f>
        <v>4.7575917781780622E-2</v>
      </c>
      <c r="AD137" s="11">
        <f>'OddsRatio_working_3-way'!X137^(1/3)*SIN(('OddsRatio_working_3-way'!Y137+2*PI())/3)</f>
        <v>0.43500965924949908</v>
      </c>
      <c r="AE137" s="11">
        <f>'OddsRatio_working_3-way'!X137^(1/3)*SIN(('OddsRatio_working_3-way'!Y137+4*PI())/3)</f>
        <v>-0.48258557703127969</v>
      </c>
      <c r="AF137" s="11">
        <f>-'OddsRatio_working_3-way'!U137/(3*'OddsRatio_working_3-way'!X137^(1/3))*COS(('OddsRatio_working_3-way'!Y137)/3)</f>
        <v>0.52977385667382604</v>
      </c>
      <c r="AG137" s="11">
        <f>-'OddsRatio_working_3-way'!U137/(3*'OddsRatio_working_3-way'!X137^(1/3))*COS(('OddsRatio_working_3-way'!Y137+2*PI())/3)</f>
        <v>-0.30608888174429483</v>
      </c>
      <c r="AH137" s="11">
        <f>-'OddsRatio_working_3-way'!U137/(3*'OddsRatio_working_3-way'!X137^(1/3))*COS(('OddsRatio_working_3-way'!Y137+4*PI())/3)</f>
        <v>-0.22368497492953129</v>
      </c>
      <c r="AI137" s="11">
        <f>'OddsRatio_working_3-way'!U137/(3*'OddsRatio_working_3-way'!X137^(1/3))*SIN(('OddsRatio_working_3-way'!Y137)/3)</f>
        <v>-4.7575917781780629E-2</v>
      </c>
      <c r="AJ137" s="11">
        <f>'OddsRatio_working_3-way'!U137/(3*'OddsRatio_working_3-way'!X137^(1/3))*SIN(('OddsRatio_working_3-way'!Y137+2*PI())/3)</f>
        <v>-0.43500965924949919</v>
      </c>
      <c r="AK137" s="11">
        <f>'OddsRatio_working_3-way'!U137/(3*'OddsRatio_working_3-way'!X137^(1/3))*SIN(('OddsRatio_working_3-way'!Y137+4*PI())/3)</f>
        <v>0.4825855770312798</v>
      </c>
      <c r="AL137" s="11">
        <f>'OddsRatio_working_3-way'!Z137+'OddsRatio_working_3-way'!AF137</f>
        <v>1.0595477133476519</v>
      </c>
      <c r="AM137" s="11">
        <f>'OddsRatio_working_3-way'!AA137+'OddsRatio_working_3-way'!AG137</f>
        <v>-0.61217776348858965</v>
      </c>
      <c r="AN137" s="11">
        <f>'OddsRatio_working_3-way'!AB137+'OddsRatio_working_3-way'!AH137</f>
        <v>-0.44736994985906253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1.0595477133476519</v>
      </c>
      <c r="AS137" s="11">
        <f>IF(('OddsRatio_working_3-way'!X137=0),IF(Q137&gt;0,-Q137^(1/3),(-Q137)^(1/3)),'OddsRatio_working_3-way'!AM137-'OddsRatio_working_3-way'!R137/3)</f>
        <v>-0.61217776348858965</v>
      </c>
      <c r="AT137" s="11">
        <f>IF(('OddsRatio_working_3-way'!X137=0),IF(Q137&gt;0,-Q137^(1/3),(-Q137)^(1/3)),'OddsRatio_working_3-way'!AN137-'OddsRatio_working_3-way'!R137/3)</f>
        <v>-0.44736994985906253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2.0699999999999998</v>
      </c>
      <c r="B138" s="4">
        <f>IF('True_Odds_Calculator_3-way'!B137="","",'True_Odds_Calculator_3-way'!B137)</f>
        <v>3.58</v>
      </c>
      <c r="C138" s="4">
        <f>IF('True_Odds_Calculator_3-way'!C137="","",'True_Odds_Calculator_3-way'!C137)</f>
        <v>3.6</v>
      </c>
      <c r="D138" s="9">
        <f t="shared" si="39"/>
        <v>0.46756678164831611</v>
      </c>
      <c r="E138" s="9">
        <f t="shared" si="40"/>
        <v>0.26697084043082081</v>
      </c>
      <c r="F138" s="9">
        <f t="shared" si="41"/>
        <v>0.26546237792086291</v>
      </c>
      <c r="G138" s="9">
        <f t="shared" si="42"/>
        <v>1.0642354379672503</v>
      </c>
      <c r="H138" s="9">
        <f t="shared" si="43"/>
        <v>2.1387319186249583</v>
      </c>
      <c r="I138" s="9">
        <f t="shared" si="44"/>
        <v>3.7457274299555063</v>
      </c>
      <c r="J138" s="9">
        <f t="shared" si="45"/>
        <v>3.7670121387148514</v>
      </c>
      <c r="K138" s="11">
        <f t="shared" si="46"/>
        <v>0.48309178743961356</v>
      </c>
      <c r="L138" s="11">
        <f t="shared" si="47"/>
        <v>0.27932960893854747</v>
      </c>
      <c r="M138" s="11">
        <f t="shared" si="48"/>
        <v>0.27777777777777779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-0.26904254266411165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0.23427402789397767</v>
      </c>
      <c r="Q138" s="11">
        <f>2*'OddsRatio_working_3-way'!K138*'OddsRatio_working_3-way'!L138*'OddsRatio_working_3-way'!M138</f>
        <v>7.4967688926072876E-2</v>
      </c>
      <c r="R138" s="11">
        <f t="shared" si="49"/>
        <v>0</v>
      </c>
      <c r="S138" s="11">
        <f t="shared" si="50"/>
        <v>-0.87076945368621117</v>
      </c>
      <c r="T138" s="11">
        <f t="shared" si="51"/>
        <v>-0.27864622517958765</v>
      </c>
      <c r="U138" s="11">
        <f>'OddsRatio_working_3-way'!S138-'OddsRatio_working_3-way'!R138^2/3</f>
        <v>-0.87076945368621117</v>
      </c>
      <c r="V138" s="11">
        <f>'OddsRatio_working_3-way'!S138*'OddsRatio_working_3-way'!R138/3-2*'OddsRatio_working_3-way'!R138^3/27-'OddsRatio_working_3-way'!T138</f>
        <v>0.27864622517958765</v>
      </c>
      <c r="W138" s="11">
        <f>'OddsRatio_working_3-way'!V138^2+4*'OddsRatio_working_3-way'!U138^3/27</f>
        <v>-2.0171354410169054E-2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0.15637700695514872</v>
      </c>
      <c r="Y138" s="11">
        <f>IF('OddsRatio_working_3-way'!W138&gt;=0,IF('OddsRatio_working_3-way'!V138+SQRT('OddsRatio_working_3-way'!W138)&gt;0,0,PI()),ACOS('OddsRatio_working_3-way'!V138/(2*'OddsRatio_working_3-way'!X138)))</f>
        <v>0.47137721328210347</v>
      </c>
      <c r="Z138" s="11">
        <f>'OddsRatio_working_3-way'!X138^(1/3)*COS('OddsRatio_working_3-way'!Y138/3)</f>
        <v>0.53211771898362514</v>
      </c>
      <c r="AA138" s="11">
        <f>'OddsRatio_working_3-way'!X138^(1/3)*COS(('OddsRatio_working_3-way'!Y138+2*PI())/3)</f>
        <v>-0.33906853884531002</v>
      </c>
      <c r="AB138" s="11">
        <f>'OddsRatio_working_3-way'!X138^(1/3)*COS(('OddsRatio_working_3-way'!Y138+4*PI())/3)</f>
        <v>-0.19304918013831529</v>
      </c>
      <c r="AC138" s="11">
        <f>'OddsRatio_working_3-way'!X138^(1/3)*SIN('OddsRatio_working_3-way'!Y138/3)</f>
        <v>8.4304316056380141E-2</v>
      </c>
      <c r="AD138" s="11">
        <f>'OddsRatio_working_3-way'!X138^(1/3)*SIN(('OddsRatio_working_3-way'!Y138+2*PI())/3)</f>
        <v>0.41867530441545847</v>
      </c>
      <c r="AE138" s="11">
        <f>'OddsRatio_working_3-way'!X138^(1/3)*SIN(('OddsRatio_working_3-way'!Y138+4*PI())/3)</f>
        <v>-0.50297962047183853</v>
      </c>
      <c r="AF138" s="11">
        <f>-'OddsRatio_working_3-way'!U138/(3*'OddsRatio_working_3-way'!X138^(1/3))*COS(('OddsRatio_working_3-way'!Y138)/3)</f>
        <v>0.53211771898362514</v>
      </c>
      <c r="AG138" s="11">
        <f>-'OddsRatio_working_3-way'!U138/(3*'OddsRatio_working_3-way'!X138^(1/3))*COS(('OddsRatio_working_3-way'!Y138+2*PI())/3)</f>
        <v>-0.33906853884531002</v>
      </c>
      <c r="AH138" s="11">
        <f>-'OddsRatio_working_3-way'!U138/(3*'OddsRatio_working_3-way'!X138^(1/3))*COS(('OddsRatio_working_3-way'!Y138+4*PI())/3)</f>
        <v>-0.19304918013831529</v>
      </c>
      <c r="AI138" s="11">
        <f>'OddsRatio_working_3-way'!U138/(3*'OddsRatio_working_3-way'!X138^(1/3))*SIN(('OddsRatio_working_3-way'!Y138)/3)</f>
        <v>-8.4304316056380141E-2</v>
      </c>
      <c r="AJ138" s="11">
        <f>'OddsRatio_working_3-way'!U138/(3*'OddsRatio_working_3-way'!X138^(1/3))*SIN(('OddsRatio_working_3-way'!Y138+2*PI())/3)</f>
        <v>-0.41867530441545847</v>
      </c>
      <c r="AK138" s="11">
        <f>'OddsRatio_working_3-way'!U138/(3*'OddsRatio_working_3-way'!X138^(1/3))*SIN(('OddsRatio_working_3-way'!Y138+4*PI())/3)</f>
        <v>0.50297962047183853</v>
      </c>
      <c r="AL138" s="11">
        <f>'OddsRatio_working_3-way'!Z138+'OddsRatio_working_3-way'!AF138</f>
        <v>1.0642354379672503</v>
      </c>
      <c r="AM138" s="11">
        <f>'OddsRatio_working_3-way'!AA138+'OddsRatio_working_3-way'!AG138</f>
        <v>-0.67813707769062004</v>
      </c>
      <c r="AN138" s="11">
        <f>'OddsRatio_working_3-way'!AB138+'OddsRatio_working_3-way'!AH138</f>
        <v>-0.38609836027663058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1.0642354379672503</v>
      </c>
      <c r="AS138" s="11">
        <f>IF(('OddsRatio_working_3-way'!X138=0),IF(Q138&gt;0,-Q138^(1/3),(-Q138)^(1/3)),'OddsRatio_working_3-way'!AM138-'OddsRatio_working_3-way'!R138/3)</f>
        <v>-0.67813707769062004</v>
      </c>
      <c r="AT138" s="11">
        <f>IF(('OddsRatio_working_3-way'!X138=0),IF(Q138&gt;0,-Q138^(1/3),(-Q138)^(1/3)),'OddsRatio_working_3-way'!AN138-'OddsRatio_working_3-way'!R138/3)</f>
        <v>-0.38609836027663058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3.48</v>
      </c>
      <c r="B139" s="4">
        <f>IF('True_Odds_Calculator_3-way'!B138="","",'True_Odds_Calculator_3-way'!B138)</f>
        <v>2.91</v>
      </c>
      <c r="C139" s="4">
        <f>IF('True_Odds_Calculator_3-way'!C138="","",'True_Odds_Calculator_3-way'!C138)</f>
        <v>2.42</v>
      </c>
      <c r="D139" s="9">
        <f t="shared" si="39"/>
        <v>0.27395311690449975</v>
      </c>
      <c r="E139" s="9">
        <f t="shared" si="40"/>
        <v>0.3288254252992649</v>
      </c>
      <c r="F139" s="9">
        <f t="shared" si="41"/>
        <v>0.39722145779623524</v>
      </c>
      <c r="G139" s="9">
        <f t="shared" si="42"/>
        <v>1.0686530719777121</v>
      </c>
      <c r="H139" s="9">
        <f t="shared" si="43"/>
        <v>3.6502596185047267</v>
      </c>
      <c r="I139" s="9">
        <f t="shared" si="44"/>
        <v>3.0411273674774306</v>
      </c>
      <c r="J139" s="9">
        <f t="shared" si="45"/>
        <v>2.5174873622083509</v>
      </c>
      <c r="K139" s="11">
        <f t="shared" si="46"/>
        <v>0.28735632183908044</v>
      </c>
      <c r="L139" s="11">
        <f t="shared" si="47"/>
        <v>0.3436426116838488</v>
      </c>
      <c r="M139" s="11">
        <f t="shared" si="48"/>
        <v>0.41322314049586778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-0.2744642560432885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0.23707651442518779</v>
      </c>
      <c r="Q139" s="11">
        <f>2*'OddsRatio_working_3-way'!K139*'OddsRatio_working_3-way'!L139*'OddsRatio_working_3-way'!M139</f>
        <v>8.160981563689769E-2</v>
      </c>
      <c r="R139" s="11">
        <f t="shared" si="49"/>
        <v>0</v>
      </c>
      <c r="S139" s="11">
        <f t="shared" si="50"/>
        <v>-0.86377919603416808</v>
      </c>
      <c r="T139" s="11">
        <f t="shared" si="51"/>
        <v>-0.29734223615634009</v>
      </c>
      <c r="U139" s="11">
        <f>'OddsRatio_working_3-way'!S139-'OddsRatio_working_3-way'!R139^2/3</f>
        <v>-0.86377919603416808</v>
      </c>
      <c r="V139" s="11">
        <f>'OddsRatio_working_3-way'!S139*'OddsRatio_working_3-way'!R139/3-2*'OddsRatio_working_3-way'!R139^3/27-'OddsRatio_working_3-way'!T139</f>
        <v>0.29734223615634009</v>
      </c>
      <c r="W139" s="11">
        <f>'OddsRatio_working_3-way'!V139^2+4*'OddsRatio_working_3-way'!U139^3/27</f>
        <v>-7.0658438610708557E-3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0.15449777446902235</v>
      </c>
      <c r="Y139" s="11">
        <f>IF('OddsRatio_working_3-way'!W139&gt;=0,IF('OddsRatio_working_3-way'!V139+SQRT('OddsRatio_working_3-way'!W139)&gt;0,0,PI()),ACOS('OddsRatio_working_3-way'!V139/(2*'OddsRatio_working_3-way'!X139)))</f>
        <v>0.27551041587881864</v>
      </c>
      <c r="Z139" s="11">
        <f>'OddsRatio_working_3-way'!X139^(1/3)*COS('OddsRatio_working_3-way'!Y139/3)</f>
        <v>0.53432653598885604</v>
      </c>
      <c r="AA139" s="11">
        <f>'OddsRatio_working_3-way'!X139^(1/3)*COS(('OddsRatio_working_3-way'!Y139+2*PI())/3)</f>
        <v>-0.30977974030449124</v>
      </c>
      <c r="AB139" s="11">
        <f>'OddsRatio_working_3-way'!X139^(1/3)*COS(('OddsRatio_working_3-way'!Y139+4*PI())/3)</f>
        <v>-0.22454679568436489</v>
      </c>
      <c r="AC139" s="11">
        <f>'OddsRatio_working_3-way'!X139^(1/3)*SIN('OddsRatio_working_3-way'!Y139/3)</f>
        <v>4.9209263520254502E-2</v>
      </c>
      <c r="AD139" s="11">
        <f>'OddsRatio_working_3-way'!X139^(1/3)*SIN(('OddsRatio_working_3-way'!Y139+2*PI())/3)</f>
        <v>0.4381357223223622</v>
      </c>
      <c r="AE139" s="11">
        <f>'OddsRatio_working_3-way'!X139^(1/3)*SIN(('OddsRatio_working_3-way'!Y139+4*PI())/3)</f>
        <v>-0.48734498584261654</v>
      </c>
      <c r="AF139" s="11">
        <f>-'OddsRatio_working_3-way'!U139/(3*'OddsRatio_working_3-way'!X139^(1/3))*COS(('OddsRatio_working_3-way'!Y139)/3)</f>
        <v>0.53432653598885593</v>
      </c>
      <c r="AG139" s="11">
        <f>-'OddsRatio_working_3-way'!U139/(3*'OddsRatio_working_3-way'!X139^(1/3))*COS(('OddsRatio_working_3-way'!Y139+2*PI())/3)</f>
        <v>-0.30977974030449118</v>
      </c>
      <c r="AH139" s="11">
        <f>-'OddsRatio_working_3-way'!U139/(3*'OddsRatio_working_3-way'!X139^(1/3))*COS(('OddsRatio_working_3-way'!Y139+4*PI())/3)</f>
        <v>-0.22454679568436484</v>
      </c>
      <c r="AI139" s="11">
        <f>'OddsRatio_working_3-way'!U139/(3*'OddsRatio_working_3-way'!X139^(1/3))*SIN(('OddsRatio_working_3-way'!Y139)/3)</f>
        <v>-4.9209263520254488E-2</v>
      </c>
      <c r="AJ139" s="11">
        <f>'OddsRatio_working_3-way'!U139/(3*'OddsRatio_working_3-way'!X139^(1/3))*SIN(('OddsRatio_working_3-way'!Y139+2*PI())/3)</f>
        <v>-0.43813572232236209</v>
      </c>
      <c r="AK139" s="11">
        <f>'OddsRatio_working_3-way'!U139/(3*'OddsRatio_working_3-way'!X139^(1/3))*SIN(('OddsRatio_working_3-way'!Y139+4*PI())/3)</f>
        <v>0.48734498584261648</v>
      </c>
      <c r="AL139" s="11">
        <f>'OddsRatio_working_3-way'!Z139+'OddsRatio_working_3-way'!AF139</f>
        <v>1.0686530719777121</v>
      </c>
      <c r="AM139" s="11">
        <f>'OddsRatio_working_3-way'!AA139+'OddsRatio_working_3-way'!AG139</f>
        <v>-0.61955948060898236</v>
      </c>
      <c r="AN139" s="11">
        <f>'OddsRatio_working_3-way'!AB139+'OddsRatio_working_3-way'!AH139</f>
        <v>-0.44909359136872973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1.0686530719777121</v>
      </c>
      <c r="AS139" s="11">
        <f>IF(('OddsRatio_working_3-way'!X139=0),IF(Q139&gt;0,-Q139^(1/3),(-Q139)^(1/3)),'OddsRatio_working_3-way'!AM139-'OddsRatio_working_3-way'!R139/3)</f>
        <v>-0.61955948060898236</v>
      </c>
      <c r="AT139" s="11">
        <f>IF(('OddsRatio_working_3-way'!X139=0),IF(Q139&gt;0,-Q139^(1/3),(-Q139)^(1/3)),'OddsRatio_working_3-way'!AN139-'OddsRatio_working_3-way'!R139/3)</f>
        <v>-0.44909359136872973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2.81</v>
      </c>
      <c r="D140" s="9">
        <f t="shared" si="39"/>
        <v>0.33468730510338407</v>
      </c>
      <c r="E140" s="9">
        <f t="shared" si="40"/>
        <v>0.30804434902381228</v>
      </c>
      <c r="F140" s="9">
        <f t="shared" si="41"/>
        <v>0.35726834587280382</v>
      </c>
      <c r="G140" s="9">
        <f t="shared" si="42"/>
        <v>0.99393177564817181</v>
      </c>
      <c r="H140" s="9">
        <f t="shared" si="43"/>
        <v>2.9878635512963436</v>
      </c>
      <c r="I140" s="9">
        <f t="shared" si="44"/>
        <v>3.2462858129648682</v>
      </c>
      <c r="J140" s="9">
        <f t="shared" si="45"/>
        <v>2.7990165139231906</v>
      </c>
      <c r="K140" s="11">
        <f t="shared" si="46"/>
        <v>0.33333333333333331</v>
      </c>
      <c r="L140" s="11">
        <f t="shared" si="47"/>
        <v>0.30674846625766872</v>
      </c>
      <c r="M140" s="11">
        <f t="shared" si="48"/>
        <v>0.35587188612099646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-0.29769520191544963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0.22087345079288839</v>
      </c>
      <c r="Q140" s="11">
        <f>2*'OddsRatio_working_3-way'!K140*'OddsRatio_working_3-way'!L140*'OddsRatio_working_3-way'!M140</f>
        <v>7.2775436834559601E-2</v>
      </c>
      <c r="R140" s="11">
        <f t="shared" si="49"/>
        <v>0</v>
      </c>
      <c r="S140" s="11">
        <f t="shared" si="50"/>
        <v>-0.74194494695154711</v>
      </c>
      <c r="T140" s="11">
        <f t="shared" si="51"/>
        <v>-0.24446291497579808</v>
      </c>
      <c r="U140" s="11">
        <f>'OddsRatio_working_3-way'!S140-'OddsRatio_working_3-way'!R140^2/3</f>
        <v>-0.74194494695154711</v>
      </c>
      <c r="V140" s="11">
        <f>'OddsRatio_working_3-way'!S140*'OddsRatio_working_3-way'!R140/3-2*'OddsRatio_working_3-way'!R140^3/27-'OddsRatio_working_3-way'!T140</f>
        <v>0.24446291497579808</v>
      </c>
      <c r="W140" s="11">
        <f>'OddsRatio_working_3-way'!V140^2+4*'OddsRatio_working_3-way'!U140^3/27</f>
        <v>-7.4567047068735404E-4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0.12299165344562171</v>
      </c>
      <c r="Y140" s="11">
        <f>IF('OddsRatio_working_3-way'!W140&gt;=0,IF('OddsRatio_working_3-way'!V140+SQRT('OddsRatio_working_3-way'!W140)&gt;0,0,PI()),ACOS('OddsRatio_working_3-way'!V140/(2*'OddsRatio_working_3-way'!X140)))</f>
        <v>0.11124074865332334</v>
      </c>
      <c r="Z140" s="11">
        <f>'OddsRatio_working_3-way'!X140^(1/3)*COS('OddsRatio_working_3-way'!Y140/3)</f>
        <v>0.49696588782408585</v>
      </c>
      <c r="AA140" s="11">
        <f>'OddsRatio_working_3-way'!X140^(1/3)*COS(('OddsRatio_working_3-way'!Y140+2*PI())/3)</f>
        <v>-0.26444904839311012</v>
      </c>
      <c r="AB140" s="11">
        <f>'OddsRatio_working_3-way'!X140^(1/3)*COS(('OddsRatio_working_3-way'!Y140+4*PI())/3)</f>
        <v>-0.23251683943097562</v>
      </c>
      <c r="AC140" s="11">
        <f>'OddsRatio_working_3-way'!X140^(1/3)*SIN('OddsRatio_working_3-way'!Y140/3)</f>
        <v>1.8436069440107804E-2</v>
      </c>
      <c r="AD140" s="11">
        <f>'OddsRatio_working_3-way'!X140^(1/3)*SIN(('OddsRatio_working_3-way'!Y140+2*PI())/3)</f>
        <v>0.42116704894989215</v>
      </c>
      <c r="AE140" s="11">
        <f>'OddsRatio_working_3-way'!X140^(1/3)*SIN(('OddsRatio_working_3-way'!Y140+4*PI())/3)</f>
        <v>-0.43960311838999983</v>
      </c>
      <c r="AF140" s="11">
        <f>-'OddsRatio_working_3-way'!U140/(3*'OddsRatio_working_3-way'!X140^(1/3))*COS(('OddsRatio_working_3-way'!Y140)/3)</f>
        <v>0.49696588782408591</v>
      </c>
      <c r="AG140" s="11">
        <f>-'OddsRatio_working_3-way'!U140/(3*'OddsRatio_working_3-way'!X140^(1/3))*COS(('OddsRatio_working_3-way'!Y140+2*PI())/3)</f>
        <v>-0.26444904839311012</v>
      </c>
      <c r="AH140" s="11">
        <f>-'OddsRatio_working_3-way'!U140/(3*'OddsRatio_working_3-way'!X140^(1/3))*COS(('OddsRatio_working_3-way'!Y140+4*PI())/3)</f>
        <v>-0.23251683943097565</v>
      </c>
      <c r="AI140" s="11">
        <f>'OddsRatio_working_3-way'!U140/(3*'OddsRatio_working_3-way'!X140^(1/3))*SIN(('OddsRatio_working_3-way'!Y140)/3)</f>
        <v>-1.8436069440107804E-2</v>
      </c>
      <c r="AJ140" s="11">
        <f>'OddsRatio_working_3-way'!U140/(3*'OddsRatio_working_3-way'!X140^(1/3))*SIN(('OddsRatio_working_3-way'!Y140+2*PI())/3)</f>
        <v>-0.42116704894989215</v>
      </c>
      <c r="AK140" s="11">
        <f>'OddsRatio_working_3-way'!U140/(3*'OddsRatio_working_3-way'!X140^(1/3))*SIN(('OddsRatio_working_3-way'!Y140+4*PI())/3)</f>
        <v>0.43960311838999988</v>
      </c>
      <c r="AL140" s="11">
        <f>'OddsRatio_working_3-way'!Z140+'OddsRatio_working_3-way'!AF140</f>
        <v>0.99393177564817181</v>
      </c>
      <c r="AM140" s="11">
        <f>'OddsRatio_working_3-way'!AA140+'OddsRatio_working_3-way'!AG140</f>
        <v>-0.52889809678622024</v>
      </c>
      <c r="AN140" s="11">
        <f>'OddsRatio_working_3-way'!AB140+'OddsRatio_working_3-way'!AH140</f>
        <v>-0.46503367886195124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0.99393177564817181</v>
      </c>
      <c r="AS140" s="11">
        <f>IF(('OddsRatio_working_3-way'!X140=0),IF(Q140&gt;0,-Q140^(1/3),(-Q140)^(1/3)),'OddsRatio_working_3-way'!AM140-'OddsRatio_working_3-way'!R140/3)</f>
        <v>-0.52889809678622024</v>
      </c>
      <c r="AT140" s="11">
        <f>IF(('OddsRatio_working_3-way'!X140=0),IF(Q140&gt;0,-Q140^(1/3),(-Q140)^(1/3)),'OddsRatio_working_3-way'!AN140-'OddsRatio_working_3-way'!R140/3)</f>
        <v>-0.46503367886195124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1.75</v>
      </c>
      <c r="B141" s="4">
        <f>IF('True_Odds_Calculator_3-way'!B140="","",'True_Odds_Calculator_3-way'!B140)</f>
        <v>3.94</v>
      </c>
      <c r="C141" s="4">
        <f>IF('True_Odds_Calculator_3-way'!C140="","",'True_Odds_Calculator_3-way'!C140)</f>
        <v>4.71</v>
      </c>
      <c r="D141" s="9">
        <f t="shared" si="39"/>
        <v>0.55594947941314521</v>
      </c>
      <c r="E141" s="9">
        <f t="shared" si="40"/>
        <v>0.24207211423890013</v>
      </c>
      <c r="F141" s="9">
        <f t="shared" si="41"/>
        <v>0.20197840634795455</v>
      </c>
      <c r="G141" s="9">
        <f t="shared" si="42"/>
        <v>1.0649661213955151</v>
      </c>
      <c r="H141" s="9">
        <f t="shared" si="43"/>
        <v>1.7987245910466363</v>
      </c>
      <c r="I141" s="9">
        <f t="shared" si="44"/>
        <v>4.1310003969028148</v>
      </c>
      <c r="J141" s="9">
        <f t="shared" si="45"/>
        <v>4.9510243103773606</v>
      </c>
      <c r="K141" s="11">
        <f t="shared" si="46"/>
        <v>0.5714285714285714</v>
      </c>
      <c r="L141" s="11">
        <f t="shared" si="47"/>
        <v>0.25380710659898476</v>
      </c>
      <c r="M141" s="11">
        <f t="shared" si="48"/>
        <v>0.21231422505307856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-0.2518995117850561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0.22786443297937364</v>
      </c>
      <c r="Q141" s="11">
        <f>2*'OddsRatio_working_3-way'!K141*'OddsRatio_working_3-way'!L141*'OddsRatio_working_3-way'!M141</f>
        <v>6.1584981886317204E-2</v>
      </c>
      <c r="R141" s="11">
        <f t="shared" si="49"/>
        <v>0</v>
      </c>
      <c r="S141" s="11">
        <f t="shared" si="50"/>
        <v>-0.90458465506597963</v>
      </c>
      <c r="T141" s="11">
        <f t="shared" si="51"/>
        <v>-0.24448233920702153</v>
      </c>
      <c r="U141" s="11">
        <f>'OddsRatio_working_3-way'!S141-'OddsRatio_working_3-way'!R141^2/3</f>
        <v>-0.90458465506597963</v>
      </c>
      <c r="V141" s="11">
        <f>'OddsRatio_working_3-way'!S141*'OddsRatio_working_3-way'!R141/3-2*'OddsRatio_working_3-way'!R141^3/27-'OddsRatio_working_3-way'!T141</f>
        <v>0.24448233920702153</v>
      </c>
      <c r="W141" s="11">
        <f>'OddsRatio_working_3-way'!V141^2+4*'OddsRatio_working_3-way'!U141^3/27</f>
        <v>-4.9887283540763563E-2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0.16557392436982696</v>
      </c>
      <c r="Y141" s="11">
        <f>IF('OddsRatio_working_3-way'!W141&gt;=0,IF('OddsRatio_working_3-way'!V141+SQRT('OddsRatio_working_3-way'!W141)&gt;0,0,PI()),ACOS('OddsRatio_working_3-way'!V141/(2*'OddsRatio_working_3-way'!X141)))</f>
        <v>0.74026838121979432</v>
      </c>
      <c r="Z141" s="11">
        <f>'OddsRatio_working_3-way'!X141^(1/3)*COS('OddsRatio_working_3-way'!Y141/3)</f>
        <v>0.53248306069775753</v>
      </c>
      <c r="AA141" s="11">
        <f>'OddsRatio_working_3-way'!X141^(1/3)*COS(('OddsRatio_working_3-way'!Y141+2*PI())/3)</f>
        <v>-0.38239877859002869</v>
      </c>
      <c r="AB141" s="11">
        <f>'OddsRatio_working_3-way'!X141^(1/3)*COS(('OddsRatio_working_3-way'!Y141+4*PI())/3)</f>
        <v>-0.1500842821077287</v>
      </c>
      <c r="AC141" s="11">
        <f>'OddsRatio_working_3-way'!X141^(1/3)*SIN('OddsRatio_working_3-way'!Y141/3)</f>
        <v>0.13412683708070833</v>
      </c>
      <c r="AD141" s="11">
        <f>'OddsRatio_working_3-way'!X141^(1/3)*SIN(('OddsRatio_working_3-way'!Y141+2*PI())/3)</f>
        <v>0.39408043910879503</v>
      </c>
      <c r="AE141" s="11">
        <f>'OddsRatio_working_3-way'!X141^(1/3)*SIN(('OddsRatio_working_3-way'!Y141+4*PI())/3)</f>
        <v>-0.52820727618950336</v>
      </c>
      <c r="AF141" s="11">
        <f>-'OddsRatio_working_3-way'!U141/(3*'OddsRatio_working_3-way'!X141^(1/3))*COS(('OddsRatio_working_3-way'!Y141)/3)</f>
        <v>0.53248306069775753</v>
      </c>
      <c r="AG141" s="11">
        <f>-'OddsRatio_working_3-way'!U141/(3*'OddsRatio_working_3-way'!X141^(1/3))*COS(('OddsRatio_working_3-way'!Y141+2*PI())/3)</f>
        <v>-0.38239877859002869</v>
      </c>
      <c r="AH141" s="11">
        <f>-'OddsRatio_working_3-way'!U141/(3*'OddsRatio_working_3-way'!X141^(1/3))*COS(('OddsRatio_working_3-way'!Y141+4*PI())/3)</f>
        <v>-0.1500842821077287</v>
      </c>
      <c r="AI141" s="11">
        <f>'OddsRatio_working_3-way'!U141/(3*'OddsRatio_working_3-way'!X141^(1/3))*SIN(('OddsRatio_working_3-way'!Y141)/3)</f>
        <v>-0.13412683708070833</v>
      </c>
      <c r="AJ141" s="11">
        <f>'OddsRatio_working_3-way'!U141/(3*'OddsRatio_working_3-way'!X141^(1/3))*SIN(('OddsRatio_working_3-way'!Y141+2*PI())/3)</f>
        <v>-0.39408043910879503</v>
      </c>
      <c r="AK141" s="11">
        <f>'OddsRatio_working_3-way'!U141/(3*'OddsRatio_working_3-way'!X141^(1/3))*SIN(('OddsRatio_working_3-way'!Y141+4*PI())/3)</f>
        <v>0.52820727618950336</v>
      </c>
      <c r="AL141" s="11">
        <f>'OddsRatio_working_3-way'!Z141+'OddsRatio_working_3-way'!AF141</f>
        <v>1.0649661213955151</v>
      </c>
      <c r="AM141" s="11">
        <f>'OddsRatio_working_3-way'!AA141+'OddsRatio_working_3-way'!AG141</f>
        <v>-0.76479755718005737</v>
      </c>
      <c r="AN141" s="11">
        <f>'OddsRatio_working_3-way'!AB141+'OddsRatio_working_3-way'!AH141</f>
        <v>-0.3001685642154574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1.0649661213955151</v>
      </c>
      <c r="AS141" s="11">
        <f>IF(('OddsRatio_working_3-way'!X141=0),IF(Q141&gt;0,-Q141^(1/3),(-Q141)^(1/3)),'OddsRatio_working_3-way'!AM141-'OddsRatio_working_3-way'!R141/3)</f>
        <v>-0.76479755718005737</v>
      </c>
      <c r="AT141" s="11">
        <f>IF(('OddsRatio_working_3-way'!X141=0),IF(Q141&gt;0,-Q141^(1/3),(-Q141)^(1/3)),'OddsRatio_working_3-way'!AN141-'OddsRatio_working_3-way'!R141/3)</f>
        <v>-0.3001685642154574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2.87</v>
      </c>
      <c r="B142" s="4">
        <f>IF('True_Odds_Calculator_3-way'!B141="","",'True_Odds_Calculator_3-way'!B141)</f>
        <v>3.2</v>
      </c>
      <c r="C142" s="4">
        <f>IF('True_Odds_Calculator_3-way'!C141="","",'True_Odds_Calculator_3-way'!C141)</f>
        <v>2.69</v>
      </c>
      <c r="D142" s="9">
        <f t="shared" si="39"/>
        <v>0.33744591873201474</v>
      </c>
      <c r="E142" s="9">
        <f t="shared" si="40"/>
        <v>0.30212147997925393</v>
      </c>
      <c r="F142" s="9">
        <f t="shared" si="41"/>
        <v>0.36043260128873111</v>
      </c>
      <c r="G142" s="9">
        <f t="shared" si="42"/>
        <v>1.04996675218896</v>
      </c>
      <c r="H142" s="9">
        <f t="shared" si="43"/>
        <v>2.9634378265933559</v>
      </c>
      <c r="I142" s="9">
        <f t="shared" si="44"/>
        <v>3.3099268548157119</v>
      </c>
      <c r="J142" s="9">
        <f t="shared" si="45"/>
        <v>2.7744438111993421</v>
      </c>
      <c r="K142" s="11">
        <f t="shared" si="46"/>
        <v>0.34843205574912889</v>
      </c>
      <c r="L142" s="11">
        <f t="shared" si="47"/>
        <v>0.3125</v>
      </c>
      <c r="M142" s="11">
        <f t="shared" si="48"/>
        <v>0.37174721189591081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-0.28142769711021576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0.23315156146781862</v>
      </c>
      <c r="Q142" s="11">
        <f>2*'OddsRatio_working_3-way'!K142*'OddsRatio_working_3-way'!L142*'OddsRatio_working_3-way'!M142</f>
        <v>8.0955403287437014E-2</v>
      </c>
      <c r="R142" s="11">
        <f t="shared" si="49"/>
        <v>0</v>
      </c>
      <c r="S142" s="11">
        <f t="shared" si="50"/>
        <v>-0.82845989880132265</v>
      </c>
      <c r="T142" s="11">
        <f t="shared" si="51"/>
        <v>-0.28765968708379253</v>
      </c>
      <c r="U142" s="11">
        <f>'OddsRatio_working_3-way'!S142-'OddsRatio_working_3-way'!R142^2/3</f>
        <v>-0.82845989880132265</v>
      </c>
      <c r="V142" s="11">
        <f>'OddsRatio_working_3-way'!S142*'OddsRatio_working_3-way'!R142/3-2*'OddsRatio_working_3-way'!R142^3/27-'OddsRatio_working_3-way'!T142</f>
        <v>0.28765968708379253</v>
      </c>
      <c r="W142" s="11">
        <f>'OddsRatio_working_3-way'!V142^2+4*'OddsRatio_working_3-way'!U142^3/27</f>
        <v>-1.4904192801653698E-3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0.14511936022918409</v>
      </c>
      <c r="Y142" s="11">
        <f>IF('OddsRatio_working_3-way'!W142&gt;=0,IF('OddsRatio_working_3-way'!V142+SQRT('OddsRatio_working_3-way'!W142)&gt;0,0,PI()),ACOS('OddsRatio_working_3-way'!V142/(2*'OddsRatio_working_3-way'!X142)))</f>
        <v>0.13340985752188872</v>
      </c>
      <c r="Z142" s="11">
        <f>'OddsRatio_working_3-way'!X142^(1/3)*COS('OddsRatio_working_3-way'!Y142/3)</f>
        <v>0.52498337609447998</v>
      </c>
      <c r="AA142" s="11">
        <f>'OddsRatio_working_3-way'!X142^(1/3)*COS(('OddsRatio_working_3-way'!Y142+2*PI())/3)</f>
        <v>-0.28272324307056912</v>
      </c>
      <c r="AB142" s="11">
        <f>'OddsRatio_working_3-way'!X142^(1/3)*COS(('OddsRatio_working_3-way'!Y142+4*PI())/3)</f>
        <v>-0.242260133023911</v>
      </c>
      <c r="AC142" s="11">
        <f>'OddsRatio_working_3-way'!X142^(1/3)*SIN('OddsRatio_working_3-way'!Y142/3)</f>
        <v>2.3361387477687574E-2</v>
      </c>
      <c r="AD142" s="11">
        <f>'OddsRatio_working_3-way'!X142^(1/3)*SIN(('OddsRatio_working_3-way'!Y142+2*PI())/3)</f>
        <v>0.44296824652349609</v>
      </c>
      <c r="AE142" s="11">
        <f>'OddsRatio_working_3-way'!X142^(1/3)*SIN(('OddsRatio_working_3-way'!Y142+4*PI())/3)</f>
        <v>-0.4663296340011836</v>
      </c>
      <c r="AF142" s="11">
        <f>-'OddsRatio_working_3-way'!U142/(3*'OddsRatio_working_3-way'!X142^(1/3))*COS(('OddsRatio_working_3-way'!Y142)/3)</f>
        <v>0.52498337609447998</v>
      </c>
      <c r="AG142" s="11">
        <f>-'OddsRatio_working_3-way'!U142/(3*'OddsRatio_working_3-way'!X142^(1/3))*COS(('OddsRatio_working_3-way'!Y142+2*PI())/3)</f>
        <v>-0.28272324307056912</v>
      </c>
      <c r="AH142" s="11">
        <f>-'OddsRatio_working_3-way'!U142/(3*'OddsRatio_working_3-way'!X142^(1/3))*COS(('OddsRatio_working_3-way'!Y142+4*PI())/3)</f>
        <v>-0.242260133023911</v>
      </c>
      <c r="AI142" s="11">
        <f>'OddsRatio_working_3-way'!U142/(3*'OddsRatio_working_3-way'!X142^(1/3))*SIN(('OddsRatio_working_3-way'!Y142)/3)</f>
        <v>-2.3361387477687574E-2</v>
      </c>
      <c r="AJ142" s="11">
        <f>'OddsRatio_working_3-way'!U142/(3*'OddsRatio_working_3-way'!X142^(1/3))*SIN(('OddsRatio_working_3-way'!Y142+2*PI())/3)</f>
        <v>-0.44296824652349609</v>
      </c>
      <c r="AK142" s="11">
        <f>'OddsRatio_working_3-way'!U142/(3*'OddsRatio_working_3-way'!X142^(1/3))*SIN(('OddsRatio_working_3-way'!Y142+4*PI())/3)</f>
        <v>0.4663296340011836</v>
      </c>
      <c r="AL142" s="11">
        <f>'OddsRatio_working_3-way'!Z142+'OddsRatio_working_3-way'!AF142</f>
        <v>1.04996675218896</v>
      </c>
      <c r="AM142" s="11">
        <f>'OddsRatio_working_3-way'!AA142+'OddsRatio_working_3-way'!AG142</f>
        <v>-0.56544648614113824</v>
      </c>
      <c r="AN142" s="11">
        <f>'OddsRatio_working_3-way'!AB142+'OddsRatio_working_3-way'!AH142</f>
        <v>-0.484520266047822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1.04996675218896</v>
      </c>
      <c r="AS142" s="11">
        <f>IF(('OddsRatio_working_3-way'!X142=0),IF(Q142&gt;0,-Q142^(1/3),(-Q142)^(1/3)),'OddsRatio_working_3-way'!AM142-'OddsRatio_working_3-way'!R142/3)</f>
        <v>-0.56544648614113824</v>
      </c>
      <c r="AT142" s="11">
        <f>IF(('OddsRatio_working_3-way'!X142=0),IF(Q142&gt;0,-Q142^(1/3),(-Q142)^(1/3)),'OddsRatio_working_3-way'!AN142-'OddsRatio_working_3-way'!R142/3)</f>
        <v>-0.484520266047822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3.04</v>
      </c>
      <c r="B143" s="4">
        <f>IF('True_Odds_Calculator_3-way'!B142="","",'True_Odds_Calculator_3-way'!B142)</f>
        <v>3.29</v>
      </c>
      <c r="C143" s="4">
        <f>IF('True_Odds_Calculator_3-way'!C142="","",'True_Odds_Calculator_3-way'!C142)</f>
        <v>2.5</v>
      </c>
      <c r="D143" s="9">
        <f t="shared" si="39"/>
        <v>0.31815487491887101</v>
      </c>
      <c r="E143" s="9">
        <f t="shared" si="40"/>
        <v>0.29362013726904834</v>
      </c>
      <c r="F143" s="9">
        <f t="shared" si="41"/>
        <v>0.38822498781208076</v>
      </c>
      <c r="G143" s="9">
        <f t="shared" si="42"/>
        <v>1.0505506366908515</v>
      </c>
      <c r="H143" s="9">
        <f t="shared" si="43"/>
        <v>3.1431232988493369</v>
      </c>
      <c r="I143" s="9">
        <f t="shared" si="44"/>
        <v>3.4057609580220505</v>
      </c>
      <c r="J143" s="9">
        <f t="shared" si="45"/>
        <v>2.5758259550362772</v>
      </c>
      <c r="K143" s="11">
        <f t="shared" si="46"/>
        <v>0.32894736842105265</v>
      </c>
      <c r="L143" s="11">
        <f t="shared" si="47"/>
        <v>0.303951367781155</v>
      </c>
      <c r="M143" s="11">
        <f t="shared" si="48"/>
        <v>0.4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-0.28025115981442994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0.233162693968965</v>
      </c>
      <c r="Q143" s="11">
        <f>2*'OddsRatio_working_3-way'!K143*'OddsRatio_working_3-way'!L143*'OddsRatio_working_3-way'!M143</f>
        <v>7.9987202047672387E-2</v>
      </c>
      <c r="R143" s="11">
        <f t="shared" si="49"/>
        <v>0</v>
      </c>
      <c r="S143" s="11">
        <f t="shared" si="50"/>
        <v>-0.83197762365499262</v>
      </c>
      <c r="T143" s="11">
        <f t="shared" si="51"/>
        <v>-0.28541256386106095</v>
      </c>
      <c r="U143" s="11">
        <f>'OddsRatio_working_3-way'!S143-'OddsRatio_working_3-way'!R143^2/3</f>
        <v>-0.83197762365499262</v>
      </c>
      <c r="V143" s="11">
        <f>'OddsRatio_working_3-way'!S143*'OddsRatio_working_3-way'!R143/3-2*'OddsRatio_working_3-way'!R143^3/27-'OddsRatio_working_3-way'!T143</f>
        <v>0.28541256386106095</v>
      </c>
      <c r="W143" s="11">
        <f>'OddsRatio_working_3-way'!V143^2+4*'OddsRatio_working_3-way'!U143^3/27</f>
        <v>-3.8558018599741672E-3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0.14604462799921669</v>
      </c>
      <c r="Y143" s="11">
        <f>IF('OddsRatio_working_3-way'!W143&gt;=0,IF('OddsRatio_working_3-way'!V143+SQRT('OddsRatio_working_3-way'!W143)&gt;0,0,PI()),ACOS('OddsRatio_working_3-way'!V143/(2*'OddsRatio_working_3-way'!X143)))</f>
        <v>0.21422425644096199</v>
      </c>
      <c r="Z143" s="11">
        <f>'OddsRatio_working_3-way'!X143^(1/3)*COS('OddsRatio_working_3-way'!Y143/3)</f>
        <v>0.52527531834542573</v>
      </c>
      <c r="AA143" s="11">
        <f>'OddsRatio_working_3-way'!X143^(1/3)*COS(('OddsRatio_working_3-way'!Y143+2*PI())/3)</f>
        <v>-0.29517664911680846</v>
      </c>
      <c r="AB143" s="11">
        <f>'OddsRatio_working_3-way'!X143^(1/3)*COS(('OddsRatio_working_3-way'!Y143+4*PI())/3)</f>
        <v>-0.23009866922861716</v>
      </c>
      <c r="AC143" s="11">
        <f>'OddsRatio_working_3-way'!X143^(1/3)*SIN('OddsRatio_working_3-way'!Y143/3)</f>
        <v>3.7572789206764191E-2</v>
      </c>
      <c r="AD143" s="11">
        <f>'OddsRatio_working_3-way'!X143^(1/3)*SIN(('OddsRatio_working_3-way'!Y143+2*PI())/3)</f>
        <v>0.43611537506471471</v>
      </c>
      <c r="AE143" s="11">
        <f>'OddsRatio_working_3-way'!X143^(1/3)*SIN(('OddsRatio_working_3-way'!Y143+4*PI())/3)</f>
        <v>-0.47368816427147903</v>
      </c>
      <c r="AF143" s="11">
        <f>-'OddsRatio_working_3-way'!U143/(3*'OddsRatio_working_3-way'!X143^(1/3))*COS(('OddsRatio_working_3-way'!Y143)/3)</f>
        <v>0.52527531834542562</v>
      </c>
      <c r="AG143" s="11">
        <f>-'OddsRatio_working_3-way'!U143/(3*'OddsRatio_working_3-way'!X143^(1/3))*COS(('OddsRatio_working_3-way'!Y143+2*PI())/3)</f>
        <v>-0.29517664911680841</v>
      </c>
      <c r="AH143" s="11">
        <f>-'OddsRatio_working_3-way'!U143/(3*'OddsRatio_working_3-way'!X143^(1/3))*COS(('OddsRatio_working_3-way'!Y143+4*PI())/3)</f>
        <v>-0.23009866922861713</v>
      </c>
      <c r="AI143" s="11">
        <f>'OddsRatio_working_3-way'!U143/(3*'OddsRatio_working_3-way'!X143^(1/3))*SIN(('OddsRatio_working_3-way'!Y143)/3)</f>
        <v>-3.7572789206764184E-2</v>
      </c>
      <c r="AJ143" s="11">
        <f>'OddsRatio_working_3-way'!U143/(3*'OddsRatio_working_3-way'!X143^(1/3))*SIN(('OddsRatio_working_3-way'!Y143+2*PI())/3)</f>
        <v>-0.43611537506471465</v>
      </c>
      <c r="AK143" s="11">
        <f>'OddsRatio_working_3-way'!U143/(3*'OddsRatio_working_3-way'!X143^(1/3))*SIN(('OddsRatio_working_3-way'!Y143+4*PI())/3)</f>
        <v>0.47368816427147892</v>
      </c>
      <c r="AL143" s="11">
        <f>'OddsRatio_working_3-way'!Z143+'OddsRatio_working_3-way'!AF143</f>
        <v>1.0505506366908515</v>
      </c>
      <c r="AM143" s="11">
        <f>'OddsRatio_working_3-way'!AA143+'OddsRatio_working_3-way'!AG143</f>
        <v>-0.59035329823361682</v>
      </c>
      <c r="AN143" s="11">
        <f>'OddsRatio_working_3-way'!AB143+'OddsRatio_working_3-way'!AH143</f>
        <v>-0.46019733845723432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1.0505506366908515</v>
      </c>
      <c r="AS143" s="11">
        <f>IF(('OddsRatio_working_3-way'!X143=0),IF(Q143&gt;0,-Q143^(1/3),(-Q143)^(1/3)),'OddsRatio_working_3-way'!AM143-'OddsRatio_working_3-way'!R143/3)</f>
        <v>-0.59035329823361682</v>
      </c>
      <c r="AT143" s="11">
        <f>IF(('OddsRatio_working_3-way'!X143=0),IF(Q143&gt;0,-Q143^(1/3),(-Q143)^(1/3)),'OddsRatio_working_3-way'!AN143-'OddsRatio_working_3-way'!R143/3)</f>
        <v>-0.46019733845723432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3.27</v>
      </c>
      <c r="B144" s="4">
        <f>IF('True_Odds_Calculator_3-way'!B143="","",'True_Odds_Calculator_3-way'!B143)</f>
        <v>3.01</v>
      </c>
      <c r="C144" s="4">
        <f>IF('True_Odds_Calculator_3-way'!C143="","",'True_Odds_Calculator_3-way'!C143)</f>
        <v>2.5</v>
      </c>
      <c r="D144" s="9">
        <f t="shared" si="39"/>
        <v>0.29386112312000168</v>
      </c>
      <c r="E144" s="9">
        <f t="shared" si="40"/>
        <v>0.31971985483567295</v>
      </c>
      <c r="F144" s="9">
        <f t="shared" si="41"/>
        <v>0.38641902204432527</v>
      </c>
      <c r="G144" s="9">
        <f t="shared" si="42"/>
        <v>1.0585762138201922</v>
      </c>
      <c r="H144" s="9">
        <f t="shared" si="43"/>
        <v>3.4029680053718372</v>
      </c>
      <c r="I144" s="9">
        <f t="shared" si="44"/>
        <v>3.1277381897785861</v>
      </c>
      <c r="J144" s="9">
        <f t="shared" si="45"/>
        <v>2.5878643207302878</v>
      </c>
      <c r="K144" s="11">
        <f t="shared" si="46"/>
        <v>0.3058103975535168</v>
      </c>
      <c r="L144" s="11">
        <f t="shared" si="47"/>
        <v>0.33222591362126247</v>
      </c>
      <c r="M144" s="11">
        <f t="shared" si="48"/>
        <v>0.4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-0.27813709652839158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0.23489489672549199</v>
      </c>
      <c r="Q144" s="11">
        <f>2*'OddsRatio_working_3-way'!K144*'OddsRatio_working_3-way'!L144*'OddsRatio_working_3-way'!M144</f>
        <v>8.1278510977678894E-2</v>
      </c>
      <c r="R144" s="11">
        <f t="shared" si="49"/>
        <v>0</v>
      </c>
      <c r="S144" s="11">
        <f t="shared" si="50"/>
        <v>-0.84452918958803636</v>
      </c>
      <c r="T144" s="11">
        <f t="shared" si="51"/>
        <v>-0.29222463307544516</v>
      </c>
      <c r="U144" s="11">
        <f>'OddsRatio_working_3-way'!S144-'OddsRatio_working_3-way'!R144^2/3</f>
        <v>-0.84452918958803636</v>
      </c>
      <c r="V144" s="11">
        <f>'OddsRatio_working_3-way'!S144*'OddsRatio_working_3-way'!R144/3-2*'OddsRatio_working_3-way'!R144^3/27-'OddsRatio_working_3-way'!T144</f>
        <v>0.29222463307544516</v>
      </c>
      <c r="W144" s="11">
        <f>'OddsRatio_working_3-way'!V144^2+4*'OddsRatio_working_3-way'!U144^3/27</f>
        <v>-3.8407898382514516E-3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0.14936199819091367</v>
      </c>
      <c r="Y144" s="11">
        <f>IF('OddsRatio_working_3-way'!W144&gt;=0,IF('OddsRatio_working_3-way'!V144+SQRT('OddsRatio_working_3-way'!W144)&gt;0,0,PI()),ACOS('OddsRatio_working_3-way'!V144/(2*'OddsRatio_working_3-way'!X144)))</f>
        <v>0.2089805772817297</v>
      </c>
      <c r="Z144" s="11">
        <f>'OddsRatio_working_3-way'!X144^(1/3)*COS('OddsRatio_working_3-way'!Y144/3)</f>
        <v>0.52928810691009598</v>
      </c>
      <c r="AA144" s="11">
        <f>'OddsRatio_working_3-way'!X144^(1/3)*COS(('OddsRatio_working_3-way'!Y144+2*PI())/3)</f>
        <v>-0.29662642843962567</v>
      </c>
      <c r="AB144" s="11">
        <f>'OddsRatio_working_3-way'!X144^(1/3)*COS(('OddsRatio_working_3-way'!Y144+4*PI())/3)</f>
        <v>-0.23266167847047023</v>
      </c>
      <c r="AC144" s="11">
        <f>'OddsRatio_working_3-way'!X144^(1/3)*SIN('OddsRatio_working_3-way'!Y144/3)</f>
        <v>3.6930065613338996E-2</v>
      </c>
      <c r="AD144" s="11">
        <f>'OddsRatio_working_3-way'!X144^(1/3)*SIN(('OddsRatio_working_3-way'!Y144+2*PI())/3)</f>
        <v>0.43991191369844751</v>
      </c>
      <c r="AE144" s="11">
        <f>'OddsRatio_working_3-way'!X144^(1/3)*SIN(('OddsRatio_working_3-way'!Y144+4*PI())/3)</f>
        <v>-0.47684197931178651</v>
      </c>
      <c r="AF144" s="11">
        <f>-'OddsRatio_working_3-way'!U144/(3*'OddsRatio_working_3-way'!X144^(1/3))*COS(('OddsRatio_working_3-way'!Y144)/3)</f>
        <v>0.52928810691009609</v>
      </c>
      <c r="AG144" s="11">
        <f>-'OddsRatio_working_3-way'!U144/(3*'OddsRatio_working_3-way'!X144^(1/3))*COS(('OddsRatio_working_3-way'!Y144+2*PI())/3)</f>
        <v>-0.29662642843962572</v>
      </c>
      <c r="AH144" s="11">
        <f>-'OddsRatio_working_3-way'!U144/(3*'OddsRatio_working_3-way'!X144^(1/3))*COS(('OddsRatio_working_3-way'!Y144+4*PI())/3)</f>
        <v>-0.23266167847047028</v>
      </c>
      <c r="AI144" s="11">
        <f>'OddsRatio_working_3-way'!U144/(3*'OddsRatio_working_3-way'!X144^(1/3))*SIN(('OddsRatio_working_3-way'!Y144)/3)</f>
        <v>-3.6930065613339003E-2</v>
      </c>
      <c r="AJ144" s="11">
        <f>'OddsRatio_working_3-way'!U144/(3*'OddsRatio_working_3-way'!X144^(1/3))*SIN(('OddsRatio_working_3-way'!Y144+2*PI())/3)</f>
        <v>-0.43991191369844762</v>
      </c>
      <c r="AK144" s="11">
        <f>'OddsRatio_working_3-way'!U144/(3*'OddsRatio_working_3-way'!X144^(1/3))*SIN(('OddsRatio_working_3-way'!Y144+4*PI())/3)</f>
        <v>0.47684197931178662</v>
      </c>
      <c r="AL144" s="11">
        <f>'OddsRatio_working_3-way'!Z144+'OddsRatio_working_3-way'!AF144</f>
        <v>1.0585762138201922</v>
      </c>
      <c r="AM144" s="11">
        <f>'OddsRatio_working_3-way'!AA144+'OddsRatio_working_3-way'!AG144</f>
        <v>-0.59325285687925144</v>
      </c>
      <c r="AN144" s="11">
        <f>'OddsRatio_working_3-way'!AB144+'OddsRatio_working_3-way'!AH144</f>
        <v>-0.46532335694094051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1.0585762138201922</v>
      </c>
      <c r="AS144" s="11">
        <f>IF(('OddsRatio_working_3-way'!X144=0),IF(Q144&gt;0,-Q144^(1/3),(-Q144)^(1/3)),'OddsRatio_working_3-way'!AM144-'OddsRatio_working_3-way'!R144/3)</f>
        <v>-0.59325285687925144</v>
      </c>
      <c r="AT144" s="11">
        <f>IF(('OddsRatio_working_3-way'!X144=0),IF(Q144&gt;0,-Q144^(1/3),(-Q144)^(1/3)),'OddsRatio_working_3-way'!AN144-'OddsRatio_working_3-way'!R144/3)</f>
        <v>-0.46532335694094051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1.4</v>
      </c>
      <c r="B145" s="4">
        <f>IF('True_Odds_Calculator_3-way'!B144="","",'True_Odds_Calculator_3-way'!B144)</f>
        <v>4.49</v>
      </c>
      <c r="C145" s="4">
        <f>IF('True_Odds_Calculator_3-way'!C144="","",'True_Odds_Calculator_3-way'!C144)</f>
        <v>9.25</v>
      </c>
      <c r="D145" s="9">
        <f t="shared" si="39"/>
        <v>0.69428292421420323</v>
      </c>
      <c r="E145" s="9">
        <f t="shared" si="40"/>
        <v>0.20652951616971177</v>
      </c>
      <c r="F145" s="9">
        <f t="shared" si="41"/>
        <v>9.9187559616084983E-2</v>
      </c>
      <c r="G145" s="9">
        <f t="shared" si="42"/>
        <v>1.1008375156706129</v>
      </c>
      <c r="H145" s="9">
        <f t="shared" si="43"/>
        <v>1.4403350062682452</v>
      </c>
      <c r="I145" s="9">
        <f t="shared" si="44"/>
        <v>4.8419229296904405</v>
      </c>
      <c r="J145" s="9">
        <f t="shared" si="45"/>
        <v>10.081909504282558</v>
      </c>
      <c r="K145" s="11">
        <f t="shared" si="46"/>
        <v>0.7142857142857143</v>
      </c>
      <c r="L145" s="11">
        <f t="shared" si="47"/>
        <v>0.22271714922048996</v>
      </c>
      <c r="M145" s="11">
        <f t="shared" si="48"/>
        <v>0.10810810810810811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-0.19807207780481728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0.20878657849704624</v>
      </c>
      <c r="Q145" s="11">
        <f>2*'OddsRatio_working_3-way'!K145*'OddsRatio_working_3-way'!L145*'OddsRatio_working_3-way'!M145</f>
        <v>3.4396470922083394E-2</v>
      </c>
      <c r="R145" s="11">
        <f t="shared" si="49"/>
        <v>0</v>
      </c>
      <c r="S145" s="11">
        <f t="shared" si="50"/>
        <v>-1.0540939480767559</v>
      </c>
      <c r="T145" s="11">
        <f t="shared" si="51"/>
        <v>-0.17365633411478679</v>
      </c>
      <c r="U145" s="11">
        <f>'OddsRatio_working_3-way'!S145-'OddsRatio_working_3-way'!R145^2/3</f>
        <v>-1.0540939480767559</v>
      </c>
      <c r="V145" s="11">
        <f>'OddsRatio_working_3-way'!S145*'OddsRatio_working_3-way'!R145/3-2*'OddsRatio_working_3-way'!R145^3/27-'OddsRatio_working_3-way'!T145</f>
        <v>0.17365633411478679</v>
      </c>
      <c r="W145" s="11">
        <f>'OddsRatio_working_3-way'!V145^2+4*'OddsRatio_working_3-way'!U145^3/27</f>
        <v>-0.14335734386986029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0.20827497824273489</v>
      </c>
      <c r="Y145" s="11">
        <f>IF('OddsRatio_working_3-way'!W145&gt;=0,IF('OddsRatio_working_3-way'!V145+SQRT('OddsRatio_working_3-way'!W145)&gt;0,0,PI()),ACOS('OddsRatio_working_3-way'!V145/(2*'OddsRatio_working_3-way'!X145)))</f>
        <v>1.1407730334524502</v>
      </c>
      <c r="Z145" s="11">
        <f>'OddsRatio_working_3-way'!X145^(1/3)*COS('OddsRatio_working_3-way'!Y145/3)</f>
        <v>0.55041875783530647</v>
      </c>
      <c r="AA145" s="11">
        <f>'OddsRatio_working_3-way'!X145^(1/3)*COS(('OddsRatio_working_3-way'!Y145+2*PI())/3)</f>
        <v>-0.46574252639196445</v>
      </c>
      <c r="AB145" s="11">
        <f>'OddsRatio_working_3-way'!X145^(1/3)*COS(('OddsRatio_working_3-way'!Y145+4*PI())/3)</f>
        <v>-8.4676231443341729E-2</v>
      </c>
      <c r="AC145" s="11">
        <f>'OddsRatio_working_3-way'!X145^(1/3)*SIN('OddsRatio_working_3-way'!Y145/3)</f>
        <v>0.22000872796768056</v>
      </c>
      <c r="AD145" s="11">
        <f>'OddsRatio_working_3-way'!X145^(1/3)*SIN(('OddsRatio_working_3-way'!Y145+2*PI())/3)</f>
        <v>0.36667226302101036</v>
      </c>
      <c r="AE145" s="11">
        <f>'OddsRatio_working_3-way'!X145^(1/3)*SIN(('OddsRatio_working_3-way'!Y145+4*PI())/3)</f>
        <v>-0.58668099098869075</v>
      </c>
      <c r="AF145" s="11">
        <f>-'OddsRatio_working_3-way'!U145/(3*'OddsRatio_working_3-way'!X145^(1/3))*COS(('OddsRatio_working_3-way'!Y145)/3)</f>
        <v>0.55041875783530647</v>
      </c>
      <c r="AG145" s="11">
        <f>-'OddsRatio_working_3-way'!U145/(3*'OddsRatio_working_3-way'!X145^(1/3))*COS(('OddsRatio_working_3-way'!Y145+2*PI())/3)</f>
        <v>-0.46574252639196445</v>
      </c>
      <c r="AH145" s="11">
        <f>-'OddsRatio_working_3-way'!U145/(3*'OddsRatio_working_3-way'!X145^(1/3))*COS(('OddsRatio_working_3-way'!Y145+4*PI())/3)</f>
        <v>-8.4676231443341729E-2</v>
      </c>
      <c r="AI145" s="11">
        <f>'OddsRatio_working_3-way'!U145/(3*'OddsRatio_working_3-way'!X145^(1/3))*SIN(('OddsRatio_working_3-way'!Y145)/3)</f>
        <v>-0.22000872796768056</v>
      </c>
      <c r="AJ145" s="11">
        <f>'OddsRatio_working_3-way'!U145/(3*'OddsRatio_working_3-way'!X145^(1/3))*SIN(('OddsRatio_working_3-way'!Y145+2*PI())/3)</f>
        <v>-0.36667226302101036</v>
      </c>
      <c r="AK145" s="11">
        <f>'OddsRatio_working_3-way'!U145/(3*'OddsRatio_working_3-way'!X145^(1/3))*SIN(('OddsRatio_working_3-way'!Y145+4*PI())/3)</f>
        <v>0.58668099098869075</v>
      </c>
      <c r="AL145" s="11">
        <f>'OddsRatio_working_3-way'!Z145+'OddsRatio_working_3-way'!AF145</f>
        <v>1.1008375156706129</v>
      </c>
      <c r="AM145" s="11">
        <f>'OddsRatio_working_3-way'!AA145+'OddsRatio_working_3-way'!AG145</f>
        <v>-0.9314850527839289</v>
      </c>
      <c r="AN145" s="11">
        <f>'OddsRatio_working_3-way'!AB145+'OddsRatio_working_3-way'!AH145</f>
        <v>-0.16935246288668346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1.1008375156706129</v>
      </c>
      <c r="AS145" s="11">
        <f>IF(('OddsRatio_working_3-way'!X145=0),IF(Q145&gt;0,-Q145^(1/3),(-Q145)^(1/3)),'OddsRatio_working_3-way'!AM145-'OddsRatio_working_3-way'!R145/3)</f>
        <v>-0.9314850527839289</v>
      </c>
      <c r="AT145" s="11">
        <f>IF(('OddsRatio_working_3-way'!X145=0),IF(Q145&gt;0,-Q145^(1/3),(-Q145)^(1/3)),'OddsRatio_working_3-way'!AN145-'OddsRatio_working_3-way'!R145/3)</f>
        <v>-0.16935246288668346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2.04</v>
      </c>
      <c r="B146" s="4">
        <f>IF('True_Odds_Calculator_3-way'!B145="","",'True_Odds_Calculator_3-way'!B145)</f>
        <v>3.28</v>
      </c>
      <c r="C146" s="4">
        <f>IF('True_Odds_Calculator_3-way'!C145="","",'True_Odds_Calculator_3-way'!C145)</f>
        <v>4.0999999999999996</v>
      </c>
      <c r="D146" s="9">
        <f t="shared" si="39"/>
        <v>0.47500434318541357</v>
      </c>
      <c r="E146" s="9">
        <f t="shared" si="40"/>
        <v>0.29213843302125531</v>
      </c>
      <c r="F146" s="9">
        <f t="shared" si="41"/>
        <v>0.23285722379333104</v>
      </c>
      <c r="G146" s="9">
        <f t="shared" si="42"/>
        <v>1.062734527399523</v>
      </c>
      <c r="H146" s="9">
        <f t="shared" si="43"/>
        <v>2.1052439084955044</v>
      </c>
      <c r="I146" s="9">
        <f t="shared" si="44"/>
        <v>3.4230347224709128</v>
      </c>
      <c r="J146" s="9">
        <f t="shared" si="45"/>
        <v>4.2944770349385211</v>
      </c>
      <c r="K146" s="11">
        <f t="shared" si="46"/>
        <v>0.49019607843137253</v>
      </c>
      <c r="L146" s="11">
        <f t="shared" si="47"/>
        <v>0.3048780487804878</v>
      </c>
      <c r="M146" s="11">
        <f t="shared" si="48"/>
        <v>0.24390243902439027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-0.26794275116352306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0.23401686671099137</v>
      </c>
      <c r="Q146" s="11">
        <f>2*'OddsRatio_working_3-way'!K146*'OddsRatio_working_3-way'!L146*'OddsRatio_working_3-way'!M146</f>
        <v>7.2902450688782358E-2</v>
      </c>
      <c r="R146" s="11">
        <f t="shared" si="49"/>
        <v>0</v>
      </c>
      <c r="S146" s="11">
        <f t="shared" si="50"/>
        <v>-0.87338383178790668</v>
      </c>
      <c r="T146" s="11">
        <f t="shared" si="51"/>
        <v>-0.27208219058813293</v>
      </c>
      <c r="U146" s="11">
        <f>'OddsRatio_working_3-way'!S146-'OddsRatio_working_3-way'!R146^2/3</f>
        <v>-0.87338383178790668</v>
      </c>
      <c r="V146" s="11">
        <f>'OddsRatio_working_3-way'!S146*'OddsRatio_working_3-way'!R146/3-2*'OddsRatio_working_3-way'!R146^3/27-'OddsRatio_working_3-way'!T146</f>
        <v>0.27208219058813293</v>
      </c>
      <c r="W146" s="11">
        <f>'OddsRatio_working_3-way'!V146^2+4*'OddsRatio_working_3-way'!U146^3/27</f>
        <v>-2.467003577448186E-2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0.15708178937238312</v>
      </c>
      <c r="Y146" s="11">
        <f>IF('OddsRatio_working_3-way'!W146&gt;=0,IF('OddsRatio_working_3-way'!V146+SQRT('OddsRatio_working_3-way'!W146)&gt;0,0,PI()),ACOS('OddsRatio_working_3-way'!V146/(2*'OddsRatio_working_3-way'!X146)))</f>
        <v>0.52354433991558191</v>
      </c>
      <c r="Z146" s="11">
        <f>'OddsRatio_working_3-way'!X146^(1/3)*COS('OddsRatio_working_3-way'!Y146/3)</f>
        <v>0.53136726369976151</v>
      </c>
      <c r="AA146" s="11">
        <f>'OddsRatio_working_3-way'!X146^(1/3)*COS(('OddsRatio_working_3-way'!Y146+2*PI())/3)</f>
        <v>-0.34681674006192736</v>
      </c>
      <c r="AB146" s="11">
        <f>'OddsRatio_working_3-way'!X146^(1/3)*COS(('OddsRatio_working_3-way'!Y146+4*PI())/3)</f>
        <v>-0.18455052363783434</v>
      </c>
      <c r="AC146" s="11">
        <f>'OddsRatio_working_3-way'!X146^(1/3)*SIN('OddsRatio_working_3-way'!Y146/3)</f>
        <v>9.3684443732832343E-2</v>
      </c>
      <c r="AD146" s="11">
        <f>'OddsRatio_working_3-way'!X146^(1/3)*SIN(('OddsRatio_working_3-way'!Y146+2*PI())/3)</f>
        <v>0.41333532723700223</v>
      </c>
      <c r="AE146" s="11">
        <f>'OddsRatio_working_3-way'!X146^(1/3)*SIN(('OddsRatio_working_3-way'!Y146+4*PI())/3)</f>
        <v>-0.50701977096983442</v>
      </c>
      <c r="AF146" s="11">
        <f>-'OddsRatio_working_3-way'!U146/(3*'OddsRatio_working_3-way'!X146^(1/3))*COS(('OddsRatio_working_3-way'!Y146)/3)</f>
        <v>0.53136726369976162</v>
      </c>
      <c r="AG146" s="11">
        <f>-'OddsRatio_working_3-way'!U146/(3*'OddsRatio_working_3-way'!X146^(1/3))*COS(('OddsRatio_working_3-way'!Y146+2*PI())/3)</f>
        <v>-0.34681674006192742</v>
      </c>
      <c r="AH146" s="11">
        <f>-'OddsRatio_working_3-way'!U146/(3*'OddsRatio_working_3-way'!X146^(1/3))*COS(('OddsRatio_working_3-way'!Y146+4*PI())/3)</f>
        <v>-0.18455052363783436</v>
      </c>
      <c r="AI146" s="11">
        <f>'OddsRatio_working_3-way'!U146/(3*'OddsRatio_working_3-way'!X146^(1/3))*SIN(('OddsRatio_working_3-way'!Y146)/3)</f>
        <v>-9.368444373283237E-2</v>
      </c>
      <c r="AJ146" s="11">
        <f>'OddsRatio_working_3-way'!U146/(3*'OddsRatio_working_3-way'!X146^(1/3))*SIN(('OddsRatio_working_3-way'!Y146+2*PI())/3)</f>
        <v>-0.41333532723700228</v>
      </c>
      <c r="AK146" s="11">
        <f>'OddsRatio_working_3-way'!U146/(3*'OddsRatio_working_3-way'!X146^(1/3))*SIN(('OddsRatio_working_3-way'!Y146+4*PI())/3)</f>
        <v>0.50701977096983453</v>
      </c>
      <c r="AL146" s="11">
        <f>'OddsRatio_working_3-way'!Z146+'OddsRatio_working_3-way'!AF146</f>
        <v>1.062734527399523</v>
      </c>
      <c r="AM146" s="11">
        <f>'OddsRatio_working_3-way'!AA146+'OddsRatio_working_3-way'!AG146</f>
        <v>-0.69363348012385484</v>
      </c>
      <c r="AN146" s="11">
        <f>'OddsRatio_working_3-way'!AB146+'OddsRatio_working_3-way'!AH146</f>
        <v>-0.36910104727566873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1.062734527399523</v>
      </c>
      <c r="AS146" s="11">
        <f>IF(('OddsRatio_working_3-way'!X146=0),IF(Q146&gt;0,-Q146^(1/3),(-Q146)^(1/3)),'OddsRatio_working_3-way'!AM146-'OddsRatio_working_3-way'!R146/3)</f>
        <v>-0.69363348012385484</v>
      </c>
      <c r="AT146" s="11">
        <f>IF(('OddsRatio_working_3-way'!X146=0),IF(Q146&gt;0,-Q146^(1/3),(-Q146)^(1/3)),'OddsRatio_working_3-way'!AN146-'OddsRatio_working_3-way'!R146/3)</f>
        <v>-0.36910104727566873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1.65</v>
      </c>
      <c r="B147" s="4">
        <f>IF('True_Odds_Calculator_3-way'!B146="","",'True_Odds_Calculator_3-way'!B146)</f>
        <v>3.86</v>
      </c>
      <c r="C147" s="4">
        <f>IF('True_Odds_Calculator_3-way'!C146="","",'True_Odds_Calculator_3-way'!C146)</f>
        <v>5.82</v>
      </c>
      <c r="D147" s="9">
        <f t="shared" si="39"/>
        <v>0.59044176266112369</v>
      </c>
      <c r="E147" s="9">
        <f t="shared" si="40"/>
        <v>0.2467888211172605</v>
      </c>
      <c r="F147" s="9">
        <f t="shared" si="41"/>
        <v>0.16276941622161584</v>
      </c>
      <c r="G147" s="9">
        <f t="shared" si="42"/>
        <v>1.0671494392031942</v>
      </c>
      <c r="H147" s="9">
        <f t="shared" si="43"/>
        <v>1.6936471354820761</v>
      </c>
      <c r="I147" s="9">
        <f t="shared" si="44"/>
        <v>4.052047396121135</v>
      </c>
      <c r="J147" s="9">
        <f t="shared" si="45"/>
        <v>6.1436602969593963</v>
      </c>
      <c r="K147" s="11">
        <f t="shared" si="46"/>
        <v>0.60606060606060608</v>
      </c>
      <c r="L147" s="11">
        <f t="shared" si="47"/>
        <v>0.2590673575129534</v>
      </c>
      <c r="M147" s="11">
        <f t="shared" si="48"/>
        <v>0.1718213058419244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-0.24173091418430881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0.22472467854658978</v>
      </c>
      <c r="Q147" s="11">
        <f>2*'OddsRatio_working_3-way'!K147*'OddsRatio_working_3-way'!L147*'OddsRatio_working_3-way'!M147</f>
        <v>5.3955505053202832E-2</v>
      </c>
      <c r="R147" s="11">
        <f t="shared" si="49"/>
        <v>0</v>
      </c>
      <c r="S147" s="11">
        <f t="shared" si="50"/>
        <v>-0.92964807296119123</v>
      </c>
      <c r="T147" s="11">
        <f t="shared" si="51"/>
        <v>-0.22320481943846129</v>
      </c>
      <c r="U147" s="11">
        <f>'OddsRatio_working_3-way'!S147-'OddsRatio_working_3-way'!R147^2/3</f>
        <v>-0.92964807296119123</v>
      </c>
      <c r="V147" s="11">
        <f>'OddsRatio_working_3-way'!S147*'OddsRatio_working_3-way'!R147/3-2*'OddsRatio_working_3-way'!R147^3/27-'OddsRatio_working_3-way'!T147</f>
        <v>0.22320481943846129</v>
      </c>
      <c r="W147" s="11">
        <f>'OddsRatio_working_3-way'!V147^2+4*'OddsRatio_working_3-way'!U147^3/27</f>
        <v>-6.9208379011693244E-2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0.17250273217564507</v>
      </c>
      <c r="Y147" s="11">
        <f>IF('OddsRatio_working_3-way'!W147&gt;=0,IF('OddsRatio_working_3-way'!V147+SQRT('OddsRatio_working_3-way'!W147)&gt;0,0,PI()),ACOS('OddsRatio_working_3-way'!V147/(2*'OddsRatio_working_3-way'!X147)))</f>
        <v>0.86720510625434211</v>
      </c>
      <c r="Z147" s="11">
        <f>'OddsRatio_working_3-way'!X147^(1/3)*COS('OddsRatio_working_3-way'!Y147/3)</f>
        <v>0.53357471960159708</v>
      </c>
      <c r="AA147" s="11">
        <f>'OddsRatio_working_3-way'!X147^(1/3)*COS(('OddsRatio_working_3-way'!Y147+2*PI())/3)</f>
        <v>-0.40421200166627907</v>
      </c>
      <c r="AB147" s="11">
        <f>'OddsRatio_working_3-way'!X147^(1/3)*COS(('OddsRatio_working_3-way'!Y147+4*PI())/3)</f>
        <v>-0.12936271793531809</v>
      </c>
      <c r="AC147" s="11">
        <f>'OddsRatio_working_3-way'!X147^(1/3)*SIN('OddsRatio_working_3-way'!Y147/3)</f>
        <v>0.1586843079486463</v>
      </c>
      <c r="AD147" s="11">
        <f>'OddsRatio_working_3-way'!X147^(1/3)*SIN(('OddsRatio_working_3-way'!Y147+2*PI())/3)</f>
        <v>0.38274710801781858</v>
      </c>
      <c r="AE147" s="11">
        <f>'OddsRatio_working_3-way'!X147^(1/3)*SIN(('OddsRatio_working_3-way'!Y147+4*PI())/3)</f>
        <v>-0.54143141596646482</v>
      </c>
      <c r="AF147" s="11">
        <f>-'OddsRatio_working_3-way'!U147/(3*'OddsRatio_working_3-way'!X147^(1/3))*COS(('OddsRatio_working_3-way'!Y147)/3)</f>
        <v>0.53357471960159708</v>
      </c>
      <c r="AG147" s="11">
        <f>-'OddsRatio_working_3-way'!U147/(3*'OddsRatio_working_3-way'!X147^(1/3))*COS(('OddsRatio_working_3-way'!Y147+2*PI())/3)</f>
        <v>-0.40421200166627907</v>
      </c>
      <c r="AH147" s="11">
        <f>-'OddsRatio_working_3-way'!U147/(3*'OddsRatio_working_3-way'!X147^(1/3))*COS(('OddsRatio_working_3-way'!Y147+4*PI())/3)</f>
        <v>-0.12936271793531809</v>
      </c>
      <c r="AI147" s="11">
        <f>'OddsRatio_working_3-way'!U147/(3*'OddsRatio_working_3-way'!X147^(1/3))*SIN(('OddsRatio_working_3-way'!Y147)/3)</f>
        <v>-0.1586843079486463</v>
      </c>
      <c r="AJ147" s="11">
        <f>'OddsRatio_working_3-way'!U147/(3*'OddsRatio_working_3-way'!X147^(1/3))*SIN(('OddsRatio_working_3-way'!Y147+2*PI())/3)</f>
        <v>-0.38274710801781858</v>
      </c>
      <c r="AK147" s="11">
        <f>'OddsRatio_working_3-way'!U147/(3*'OddsRatio_working_3-way'!X147^(1/3))*SIN(('OddsRatio_working_3-way'!Y147+4*PI())/3)</f>
        <v>0.54143141596646482</v>
      </c>
      <c r="AL147" s="11">
        <f>'OddsRatio_working_3-way'!Z147+'OddsRatio_working_3-way'!AF147</f>
        <v>1.0671494392031942</v>
      </c>
      <c r="AM147" s="11">
        <f>'OddsRatio_working_3-way'!AA147+'OddsRatio_working_3-way'!AG147</f>
        <v>-0.80842400333255815</v>
      </c>
      <c r="AN147" s="11">
        <f>'OddsRatio_working_3-way'!AB147+'OddsRatio_working_3-way'!AH147</f>
        <v>-0.25872543587063618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1.0671494392031942</v>
      </c>
      <c r="AS147" s="11">
        <f>IF(('OddsRatio_working_3-way'!X147=0),IF(Q147&gt;0,-Q147^(1/3),(-Q147)^(1/3)),'OddsRatio_working_3-way'!AM147-'OddsRatio_working_3-way'!R147/3)</f>
        <v>-0.80842400333255815</v>
      </c>
      <c r="AT147" s="11">
        <f>IF(('OddsRatio_working_3-way'!X147=0),IF(Q147&gt;0,-Q147^(1/3),(-Q147)^(1/3)),'OddsRatio_working_3-way'!AN147-'OddsRatio_working_3-way'!R147/3)</f>
        <v>-0.25872543587063618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3.38</v>
      </c>
      <c r="B148" s="4">
        <f>IF('True_Odds_Calculator_3-way'!B147="","",'True_Odds_Calculator_3-way'!B147)</f>
        <v>3.74</v>
      </c>
      <c r="C148" s="4">
        <f>IF('True_Odds_Calculator_3-way'!C147="","",'True_Odds_Calculator_3-way'!C147)</f>
        <v>2.12</v>
      </c>
      <c r="D148" s="9">
        <f t="shared" si="39"/>
        <v>0.28475451520504924</v>
      </c>
      <c r="E148" s="9">
        <f t="shared" si="40"/>
        <v>0.2569549700137605</v>
      </c>
      <c r="F148" s="9">
        <f t="shared" si="41"/>
        <v>0.45829051478119054</v>
      </c>
      <c r="G148" s="9">
        <f t="shared" si="42"/>
        <v>1.0553768136833606</v>
      </c>
      <c r="H148" s="9">
        <f t="shared" si="43"/>
        <v>3.5117968165663984</v>
      </c>
      <c r="I148" s="9">
        <f t="shared" si="44"/>
        <v>3.8917324694924087</v>
      </c>
      <c r="J148" s="9">
        <f t="shared" si="45"/>
        <v>2.1820220313253635</v>
      </c>
      <c r="K148" s="11">
        <f t="shared" si="46"/>
        <v>0.29585798816568049</v>
      </c>
      <c r="L148" s="11">
        <f t="shared" si="47"/>
        <v>0.26737967914438499</v>
      </c>
      <c r="M148" s="11">
        <f t="shared" si="48"/>
        <v>0.47169811320754712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-0.27253443218610141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0.2328415202998998</v>
      </c>
      <c r="Q148" s="11">
        <f>2*'OddsRatio_working_3-way'!K148*'OddsRatio_working_3-way'!L148*'OddsRatio_working_3-way'!M148</f>
        <v>7.4628692403814048E-2</v>
      </c>
      <c r="R148" s="11">
        <f t="shared" si="49"/>
        <v>0</v>
      </c>
      <c r="S148" s="11">
        <f t="shared" si="50"/>
        <v>-0.85435634107657588</v>
      </c>
      <c r="T148" s="11">
        <f t="shared" si="51"/>
        <v>-0.2738321606014667</v>
      </c>
      <c r="U148" s="11">
        <f>'OddsRatio_working_3-way'!S148-'OddsRatio_working_3-way'!R148^2/3</f>
        <v>-0.85435634107657588</v>
      </c>
      <c r="V148" s="11">
        <f>'OddsRatio_working_3-way'!S148*'OddsRatio_working_3-way'!R148/3-2*'OddsRatio_working_3-way'!R148^3/27-'OddsRatio_working_3-way'!T148</f>
        <v>0.2738321606014667</v>
      </c>
      <c r="W148" s="11">
        <f>'OddsRatio_working_3-way'!V148^2+4*'OddsRatio_working_3-way'!U148^3/27</f>
        <v>-1.7403480429393672E-2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0.15197658751355514</v>
      </c>
      <c r="Y148" s="11">
        <f>IF('OddsRatio_working_3-way'!W148&gt;=0,IF('OddsRatio_working_3-way'!V148+SQRT('OddsRatio_working_3-way'!W148)&gt;0,0,PI()),ACOS('OddsRatio_working_3-way'!V148/(2*'OddsRatio_working_3-way'!X148)))</f>
        <v>0.44895199979029199</v>
      </c>
      <c r="Z148" s="11">
        <f>'OddsRatio_working_3-way'!X148^(1/3)*COS('OddsRatio_working_3-way'!Y148/3)</f>
        <v>0.52768840684168039</v>
      </c>
      <c r="AA148" s="11">
        <f>'OddsRatio_working_3-way'!X148^(1/3)*COS(('OddsRatio_working_3-way'!Y148+2*PI())/3)</f>
        <v>-0.33274844300601303</v>
      </c>
      <c r="AB148" s="11">
        <f>'OddsRatio_working_3-way'!X148^(1/3)*COS(('OddsRatio_working_3-way'!Y148+4*PI())/3)</f>
        <v>-0.19493996383566731</v>
      </c>
      <c r="AC148" s="11">
        <f>'OddsRatio_working_3-way'!X148^(1/3)*SIN('OddsRatio_working_3-way'!Y148/3)</f>
        <v>7.9563762545611927E-2</v>
      </c>
      <c r="AD148" s="11">
        <f>'OddsRatio_working_3-way'!X148^(1/3)*SIN(('OddsRatio_working_3-way'!Y148+2*PI())/3)</f>
        <v>0.41720968433462746</v>
      </c>
      <c r="AE148" s="11">
        <f>'OddsRatio_working_3-way'!X148^(1/3)*SIN(('OddsRatio_working_3-way'!Y148+4*PI())/3)</f>
        <v>-0.49677344688023944</v>
      </c>
      <c r="AF148" s="11">
        <f>-'OddsRatio_working_3-way'!U148/(3*'OddsRatio_working_3-way'!X148^(1/3))*COS(('OddsRatio_working_3-way'!Y148)/3)</f>
        <v>0.52768840684168028</v>
      </c>
      <c r="AG148" s="11">
        <f>-'OddsRatio_working_3-way'!U148/(3*'OddsRatio_working_3-way'!X148^(1/3))*COS(('OddsRatio_working_3-way'!Y148+2*PI())/3)</f>
        <v>-0.33274844300601297</v>
      </c>
      <c r="AH148" s="11">
        <f>-'OddsRatio_working_3-way'!U148/(3*'OddsRatio_working_3-way'!X148^(1/3))*COS(('OddsRatio_working_3-way'!Y148+4*PI())/3)</f>
        <v>-0.19493996383566725</v>
      </c>
      <c r="AI148" s="11">
        <f>'OddsRatio_working_3-way'!U148/(3*'OddsRatio_working_3-way'!X148^(1/3))*SIN(('OddsRatio_working_3-way'!Y148)/3)</f>
        <v>-7.9563762545611913E-2</v>
      </c>
      <c r="AJ148" s="11">
        <f>'OddsRatio_working_3-way'!U148/(3*'OddsRatio_working_3-way'!X148^(1/3))*SIN(('OddsRatio_working_3-way'!Y148+2*PI())/3)</f>
        <v>-0.41720968433462735</v>
      </c>
      <c r="AK148" s="11">
        <f>'OddsRatio_working_3-way'!U148/(3*'OddsRatio_working_3-way'!X148^(1/3))*SIN(('OddsRatio_working_3-way'!Y148+4*PI())/3)</f>
        <v>0.49677344688023933</v>
      </c>
      <c r="AL148" s="11">
        <f>'OddsRatio_working_3-way'!Z148+'OddsRatio_working_3-way'!AF148</f>
        <v>1.0553768136833606</v>
      </c>
      <c r="AM148" s="11">
        <f>'OddsRatio_working_3-way'!AA148+'OddsRatio_working_3-way'!AG148</f>
        <v>-0.66549688601202606</v>
      </c>
      <c r="AN148" s="11">
        <f>'OddsRatio_working_3-way'!AB148+'OddsRatio_working_3-way'!AH148</f>
        <v>-0.38987992767133456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1.0553768136833606</v>
      </c>
      <c r="AS148" s="11">
        <f>IF(('OddsRatio_working_3-way'!X148=0),IF(Q148&gt;0,-Q148^(1/3),(-Q148)^(1/3)),'OddsRatio_working_3-way'!AM148-'OddsRatio_working_3-way'!R148/3)</f>
        <v>-0.66549688601202606</v>
      </c>
      <c r="AT148" s="11">
        <f>IF(('OddsRatio_working_3-way'!X148=0),IF(Q148&gt;0,-Q148^(1/3),(-Q148)^(1/3)),'OddsRatio_working_3-way'!AN148-'OddsRatio_working_3-way'!R148/3)</f>
        <v>-0.38987992767133456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3.38</v>
      </c>
      <c r="B149" s="4">
        <f>IF('True_Odds_Calculator_3-way'!B148="","",'True_Odds_Calculator_3-way'!B148)</f>
        <v>3.74</v>
      </c>
      <c r="C149" s="4">
        <f>IF('True_Odds_Calculator_3-way'!C148="","",'True_Odds_Calculator_3-way'!C148)</f>
        <v>2.12</v>
      </c>
      <c r="D149" s="9">
        <f t="shared" si="39"/>
        <v>0.28475451520504924</v>
      </c>
      <c r="E149" s="9">
        <f t="shared" si="40"/>
        <v>0.2569549700137605</v>
      </c>
      <c r="F149" s="9">
        <f t="shared" si="41"/>
        <v>0.45829051478119054</v>
      </c>
      <c r="G149" s="9">
        <f t="shared" si="42"/>
        <v>1.0553768136833606</v>
      </c>
      <c r="H149" s="9">
        <f t="shared" si="43"/>
        <v>3.5117968165663984</v>
      </c>
      <c r="I149" s="9">
        <f t="shared" si="44"/>
        <v>3.8917324694924087</v>
      </c>
      <c r="J149" s="9">
        <f t="shared" si="45"/>
        <v>2.1820220313253635</v>
      </c>
      <c r="K149" s="11">
        <f t="shared" si="46"/>
        <v>0.29585798816568049</v>
      </c>
      <c r="L149" s="11">
        <f t="shared" si="47"/>
        <v>0.26737967914438499</v>
      </c>
      <c r="M149" s="11">
        <f t="shared" si="48"/>
        <v>0.47169811320754712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-0.27253443218610141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0.2328415202998998</v>
      </c>
      <c r="Q149" s="11">
        <f>2*'OddsRatio_working_3-way'!K149*'OddsRatio_working_3-way'!L149*'OddsRatio_working_3-way'!M149</f>
        <v>7.4628692403814048E-2</v>
      </c>
      <c r="R149" s="11">
        <f t="shared" si="49"/>
        <v>0</v>
      </c>
      <c r="S149" s="11">
        <f t="shared" si="50"/>
        <v>-0.85435634107657588</v>
      </c>
      <c r="T149" s="11">
        <f t="shared" si="51"/>
        <v>-0.2738321606014667</v>
      </c>
      <c r="U149" s="11">
        <f>'OddsRatio_working_3-way'!S149-'OddsRatio_working_3-way'!R149^2/3</f>
        <v>-0.85435634107657588</v>
      </c>
      <c r="V149" s="11">
        <f>'OddsRatio_working_3-way'!S149*'OddsRatio_working_3-way'!R149/3-2*'OddsRatio_working_3-way'!R149^3/27-'OddsRatio_working_3-way'!T149</f>
        <v>0.2738321606014667</v>
      </c>
      <c r="W149" s="11">
        <f>'OddsRatio_working_3-way'!V149^2+4*'OddsRatio_working_3-way'!U149^3/27</f>
        <v>-1.7403480429393672E-2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0.15197658751355514</v>
      </c>
      <c r="Y149" s="11">
        <f>IF('OddsRatio_working_3-way'!W149&gt;=0,IF('OddsRatio_working_3-way'!V149+SQRT('OddsRatio_working_3-way'!W149)&gt;0,0,PI()),ACOS('OddsRatio_working_3-way'!V149/(2*'OddsRatio_working_3-way'!X149)))</f>
        <v>0.44895199979029199</v>
      </c>
      <c r="Z149" s="11">
        <f>'OddsRatio_working_3-way'!X149^(1/3)*COS('OddsRatio_working_3-way'!Y149/3)</f>
        <v>0.52768840684168039</v>
      </c>
      <c r="AA149" s="11">
        <f>'OddsRatio_working_3-way'!X149^(1/3)*COS(('OddsRatio_working_3-way'!Y149+2*PI())/3)</f>
        <v>-0.33274844300601303</v>
      </c>
      <c r="AB149" s="11">
        <f>'OddsRatio_working_3-way'!X149^(1/3)*COS(('OddsRatio_working_3-way'!Y149+4*PI())/3)</f>
        <v>-0.19493996383566731</v>
      </c>
      <c r="AC149" s="11">
        <f>'OddsRatio_working_3-way'!X149^(1/3)*SIN('OddsRatio_working_3-way'!Y149/3)</f>
        <v>7.9563762545611927E-2</v>
      </c>
      <c r="AD149" s="11">
        <f>'OddsRatio_working_3-way'!X149^(1/3)*SIN(('OddsRatio_working_3-way'!Y149+2*PI())/3)</f>
        <v>0.41720968433462746</v>
      </c>
      <c r="AE149" s="11">
        <f>'OddsRatio_working_3-way'!X149^(1/3)*SIN(('OddsRatio_working_3-way'!Y149+4*PI())/3)</f>
        <v>-0.49677344688023944</v>
      </c>
      <c r="AF149" s="11">
        <f>-'OddsRatio_working_3-way'!U149/(3*'OddsRatio_working_3-way'!X149^(1/3))*COS(('OddsRatio_working_3-way'!Y149)/3)</f>
        <v>0.52768840684168028</v>
      </c>
      <c r="AG149" s="11">
        <f>-'OddsRatio_working_3-way'!U149/(3*'OddsRatio_working_3-way'!X149^(1/3))*COS(('OddsRatio_working_3-way'!Y149+2*PI())/3)</f>
        <v>-0.33274844300601297</v>
      </c>
      <c r="AH149" s="11">
        <f>-'OddsRatio_working_3-way'!U149/(3*'OddsRatio_working_3-way'!X149^(1/3))*COS(('OddsRatio_working_3-way'!Y149+4*PI())/3)</f>
        <v>-0.19493996383566725</v>
      </c>
      <c r="AI149" s="11">
        <f>'OddsRatio_working_3-way'!U149/(3*'OddsRatio_working_3-way'!X149^(1/3))*SIN(('OddsRatio_working_3-way'!Y149)/3)</f>
        <v>-7.9563762545611913E-2</v>
      </c>
      <c r="AJ149" s="11">
        <f>'OddsRatio_working_3-way'!U149/(3*'OddsRatio_working_3-way'!X149^(1/3))*SIN(('OddsRatio_working_3-way'!Y149+2*PI())/3)</f>
        <v>-0.41720968433462735</v>
      </c>
      <c r="AK149" s="11">
        <f>'OddsRatio_working_3-way'!U149/(3*'OddsRatio_working_3-way'!X149^(1/3))*SIN(('OddsRatio_working_3-way'!Y149+4*PI())/3)</f>
        <v>0.49677344688023933</v>
      </c>
      <c r="AL149" s="11">
        <f>'OddsRatio_working_3-way'!Z149+'OddsRatio_working_3-way'!AF149</f>
        <v>1.0553768136833606</v>
      </c>
      <c r="AM149" s="11">
        <f>'OddsRatio_working_3-way'!AA149+'OddsRatio_working_3-way'!AG149</f>
        <v>-0.66549688601202606</v>
      </c>
      <c r="AN149" s="11">
        <f>'OddsRatio_working_3-way'!AB149+'OddsRatio_working_3-way'!AH149</f>
        <v>-0.38987992767133456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1.0553768136833606</v>
      </c>
      <c r="AS149" s="11">
        <f>IF(('OddsRatio_working_3-way'!X149=0),IF(Q149&gt;0,-Q149^(1/3),(-Q149)^(1/3)),'OddsRatio_working_3-way'!AM149-'OddsRatio_working_3-way'!R149/3)</f>
        <v>-0.66549688601202606</v>
      </c>
      <c r="AT149" s="11">
        <f>IF(('OddsRatio_working_3-way'!X149=0),IF(Q149&gt;0,-Q149^(1/3),(-Q149)^(1/3)),'OddsRatio_working_3-way'!AN149-'OddsRatio_working_3-way'!R149/3)</f>
        <v>-0.38987992767133456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2.09</v>
      </c>
      <c r="B150" s="4">
        <f>IF('True_Odds_Calculator_3-way'!B149="","",'True_Odds_Calculator_3-way'!B149)</f>
        <v>3.79</v>
      </c>
      <c r="C150" s="4">
        <f>IF('True_Odds_Calculator_3-way'!C149="","",'True_Odds_Calculator_3-way'!C149)</f>
        <v>3.43</v>
      </c>
      <c r="D150" s="9">
        <f t="shared" si="39"/>
        <v>0.46539013031596121</v>
      </c>
      <c r="E150" s="9">
        <f t="shared" si="40"/>
        <v>0.2537852252421029</v>
      </c>
      <c r="F150" s="9">
        <f t="shared" si="41"/>
        <v>0.28082464444193589</v>
      </c>
      <c r="G150" s="9">
        <f t="shared" si="42"/>
        <v>1.053885199540743</v>
      </c>
      <c r="H150" s="9">
        <f t="shared" si="43"/>
        <v>2.1487348674994098</v>
      </c>
      <c r="I150" s="9">
        <f t="shared" si="44"/>
        <v>3.9403397067186727</v>
      </c>
      <c r="J150" s="9">
        <f t="shared" si="45"/>
        <v>3.5609410348840052</v>
      </c>
      <c r="K150" s="11">
        <f t="shared" si="46"/>
        <v>0.47846889952153115</v>
      </c>
      <c r="L150" s="11">
        <f t="shared" si="47"/>
        <v>0.26385224274406333</v>
      </c>
      <c r="M150" s="11">
        <f t="shared" si="48"/>
        <v>0.29154518950437314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-0.27199276921112603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0.23224680230935033</v>
      </c>
      <c r="Q150" s="11">
        <f>2*'OddsRatio_working_3-way'!K150*'OddsRatio_working_3-way'!L150*'OddsRatio_working_3-way'!M150</f>
        <v>7.3612298671743362E-2</v>
      </c>
      <c r="R150" s="11">
        <f t="shared" si="49"/>
        <v>0</v>
      </c>
      <c r="S150" s="11">
        <f t="shared" si="50"/>
        <v>-0.85387123702937806</v>
      </c>
      <c r="T150" s="11">
        <f t="shared" si="51"/>
        <v>-0.27064064565114992</v>
      </c>
      <c r="U150" s="11">
        <f>'OddsRatio_working_3-way'!S150-'OddsRatio_working_3-way'!R150^2/3</f>
        <v>-0.85387123702937806</v>
      </c>
      <c r="V150" s="11">
        <f>'OddsRatio_working_3-way'!S150*'OddsRatio_working_3-way'!R150/3-2*'OddsRatio_working_3-way'!R150^3/27-'OddsRatio_working_3-way'!T150</f>
        <v>0.27064064565114992</v>
      </c>
      <c r="W150" s="11">
        <f>'OddsRatio_working_3-way'!V150^2+4*'OddsRatio_working_3-way'!U150^3/27</f>
        <v>-1.8983889779533039E-2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0.15184716729165904</v>
      </c>
      <c r="Y150" s="11">
        <f>IF('OddsRatio_working_3-way'!W150&gt;=0,IF('OddsRatio_working_3-way'!V150+SQRT('OddsRatio_working_3-way'!W150)&gt;0,0,PI()),ACOS('OddsRatio_working_3-way'!V150/(2*'OddsRatio_working_3-way'!X150)))</f>
        <v>0.47089780542220128</v>
      </c>
      <c r="Z150" s="11">
        <f>'OddsRatio_working_3-way'!X150^(1/3)*COS('OddsRatio_working_3-way'!Y150/3)</f>
        <v>0.52694259977037161</v>
      </c>
      <c r="AA150" s="11">
        <f>'OddsRatio_working_3-way'!X150^(1/3)*COS(('OddsRatio_working_3-way'!Y150+2*PI())/3)</f>
        <v>-0.33569616864779456</v>
      </c>
      <c r="AB150" s="11">
        <f>'OddsRatio_working_3-way'!X150^(1/3)*COS(('OddsRatio_working_3-way'!Y150+4*PI())/3)</f>
        <v>-0.19124643112257692</v>
      </c>
      <c r="AC150" s="11">
        <f>'OddsRatio_working_3-way'!X150^(1/3)*SIN('OddsRatio_working_3-way'!Y150/3)</f>
        <v>8.3398094844555251E-2</v>
      </c>
      <c r="AD150" s="11">
        <f>'OddsRatio_working_3-way'!X150^(1/3)*SIN(('OddsRatio_working_3-way'!Y150+2*PI())/3)</f>
        <v>0.41464663031508037</v>
      </c>
      <c r="AE150" s="11">
        <f>'OddsRatio_working_3-way'!X150^(1/3)*SIN(('OddsRatio_working_3-way'!Y150+4*PI())/3)</f>
        <v>-0.49804472515963549</v>
      </c>
      <c r="AF150" s="11">
        <f>-'OddsRatio_working_3-way'!U150/(3*'OddsRatio_working_3-way'!X150^(1/3))*COS(('OddsRatio_working_3-way'!Y150)/3)</f>
        <v>0.52694259977037139</v>
      </c>
      <c r="AG150" s="11">
        <f>-'OddsRatio_working_3-way'!U150/(3*'OddsRatio_working_3-way'!X150^(1/3))*COS(('OddsRatio_working_3-way'!Y150+2*PI())/3)</f>
        <v>-0.33569616864779439</v>
      </c>
      <c r="AH150" s="11">
        <f>-'OddsRatio_working_3-way'!U150/(3*'OddsRatio_working_3-way'!X150^(1/3))*COS(('OddsRatio_working_3-way'!Y150+4*PI())/3)</f>
        <v>-0.19124643112257686</v>
      </c>
      <c r="AI150" s="11">
        <f>'OddsRatio_working_3-way'!U150/(3*'OddsRatio_working_3-way'!X150^(1/3))*SIN(('OddsRatio_working_3-way'!Y150)/3)</f>
        <v>-8.3398094844555209E-2</v>
      </c>
      <c r="AJ150" s="11">
        <f>'OddsRatio_working_3-way'!U150/(3*'OddsRatio_working_3-way'!X150^(1/3))*SIN(('OddsRatio_working_3-way'!Y150+2*PI())/3)</f>
        <v>-0.4146466303150802</v>
      </c>
      <c r="AK150" s="11">
        <f>'OddsRatio_working_3-way'!U150/(3*'OddsRatio_working_3-way'!X150^(1/3))*SIN(('OddsRatio_working_3-way'!Y150+4*PI())/3)</f>
        <v>0.49804472515963533</v>
      </c>
      <c r="AL150" s="11">
        <f>'OddsRatio_working_3-way'!Z150+'OddsRatio_working_3-way'!AF150</f>
        <v>1.053885199540743</v>
      </c>
      <c r="AM150" s="11">
        <f>'OddsRatio_working_3-way'!AA150+'OddsRatio_working_3-way'!AG150</f>
        <v>-0.671392337295589</v>
      </c>
      <c r="AN150" s="11">
        <f>'OddsRatio_working_3-way'!AB150+'OddsRatio_working_3-way'!AH150</f>
        <v>-0.38249286224515378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1.053885199540743</v>
      </c>
      <c r="AS150" s="11">
        <f>IF(('OddsRatio_working_3-way'!X150=0),IF(Q150&gt;0,-Q150^(1/3),(-Q150)^(1/3)),'OddsRatio_working_3-way'!AM150-'OddsRatio_working_3-way'!R150/3)</f>
        <v>-0.671392337295589</v>
      </c>
      <c r="AT150" s="11">
        <f>IF(('OddsRatio_working_3-way'!X150=0),IF(Q150&gt;0,-Q150^(1/3),(-Q150)^(1/3)),'OddsRatio_working_3-way'!AN150-'OddsRatio_working_3-way'!R150/3)</f>
        <v>-0.38249286224515378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4.3</v>
      </c>
      <c r="B151" s="4">
        <f>IF('True_Odds_Calculator_3-way'!B150="","",'True_Odds_Calculator_3-way'!B150)</f>
        <v>3.34</v>
      </c>
      <c r="C151" s="4">
        <f>IF('True_Odds_Calculator_3-way'!C150="","",'True_Odds_Calculator_3-way'!C150)</f>
        <v>1.99</v>
      </c>
      <c r="D151" s="9">
        <f t="shared" si="39"/>
        <v>0.22298480425762926</v>
      </c>
      <c r="E151" s="9">
        <f t="shared" si="40"/>
        <v>0.2881092436269278</v>
      </c>
      <c r="F151" s="9">
        <f t="shared" si="41"/>
        <v>0.48890595211544302</v>
      </c>
      <c r="G151" s="9">
        <f t="shared" si="42"/>
        <v>1.0559425832126172</v>
      </c>
      <c r="H151" s="9">
        <f t="shared" si="43"/>
        <v>4.4846105246016368</v>
      </c>
      <c r="I151" s="9">
        <f t="shared" si="44"/>
        <v>3.4709056447175239</v>
      </c>
      <c r="J151" s="9">
        <f t="shared" si="45"/>
        <v>2.045383157380491</v>
      </c>
      <c r="K151" s="11">
        <f t="shared" si="46"/>
        <v>0.23255813953488372</v>
      </c>
      <c r="L151" s="11">
        <f t="shared" si="47"/>
        <v>0.29940119760479045</v>
      </c>
      <c r="M151" s="11">
        <f t="shared" si="48"/>
        <v>0.50251256281407031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-0.26748349742025834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0.23197732150517242</v>
      </c>
      <c r="Q151" s="11">
        <f>2*'OddsRatio_working_3-way'!K151*'OddsRatio_working_3-way'!L151*'OddsRatio_working_3-way'!M151</f>
        <v>6.99780758688303E-2</v>
      </c>
      <c r="R151" s="11">
        <f t="shared" si="49"/>
        <v>0</v>
      </c>
      <c r="S151" s="11">
        <f t="shared" si="50"/>
        <v>-0.8672584430160184</v>
      </c>
      <c r="T151" s="11">
        <f t="shared" si="51"/>
        <v>-0.26161642323258477</v>
      </c>
      <c r="U151" s="11">
        <f>'OddsRatio_working_3-way'!S151-'OddsRatio_working_3-way'!R151^2/3</f>
        <v>-0.8672584430160184</v>
      </c>
      <c r="V151" s="11">
        <f>'OddsRatio_working_3-way'!S151*'OddsRatio_working_3-way'!R151/3-2*'OddsRatio_working_3-way'!R151^3/27-'OddsRatio_working_3-way'!T151</f>
        <v>0.26161642323258477</v>
      </c>
      <c r="W151" s="11">
        <f>'OddsRatio_working_3-way'!V151^2+4*'OddsRatio_working_3-way'!U151^3/27</f>
        <v>-2.8193490511599306E-2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0.1554321744496697</v>
      </c>
      <c r="Y151" s="11">
        <f>IF('OddsRatio_working_3-way'!W151&gt;=0,IF('OddsRatio_working_3-way'!V151+SQRT('OddsRatio_working_3-way'!W151)&gt;0,0,PI()),ACOS('OddsRatio_working_3-way'!V151/(2*'OddsRatio_working_3-way'!X151)))</f>
        <v>0.57059926583355547</v>
      </c>
      <c r="Z151" s="11">
        <f>'OddsRatio_working_3-way'!X151^(1/3)*COS('OddsRatio_working_3-way'!Y151/3)</f>
        <v>0.52797129160630862</v>
      </c>
      <c r="AA151" s="11">
        <f>'OddsRatio_working_3-way'!X151^(1/3)*COS(('OddsRatio_working_3-way'!Y151+2*PI())/3)</f>
        <v>-0.35201602228581697</v>
      </c>
      <c r="AB151" s="11">
        <f>'OddsRatio_working_3-way'!X151^(1/3)*COS(('OddsRatio_working_3-way'!Y151+4*PI())/3)</f>
        <v>-0.17595526932049146</v>
      </c>
      <c r="AC151" s="11">
        <f>'OddsRatio_working_3-way'!X151^(1/3)*SIN('OddsRatio_working_3-way'!Y151/3)</f>
        <v>0.10164872311825883</v>
      </c>
      <c r="AD151" s="11">
        <f>'OddsRatio_working_3-way'!X151^(1/3)*SIN(('OddsRatio_working_3-way'!Y151+2*PI())/3)</f>
        <v>0.40641218944081559</v>
      </c>
      <c r="AE151" s="11">
        <f>'OddsRatio_working_3-way'!X151^(1/3)*SIN(('OddsRatio_working_3-way'!Y151+4*PI())/3)</f>
        <v>-0.50806091255907437</v>
      </c>
      <c r="AF151" s="11">
        <f>-'OddsRatio_working_3-way'!U151/(3*'OddsRatio_working_3-way'!X151^(1/3))*COS(('OddsRatio_working_3-way'!Y151)/3)</f>
        <v>0.52797129160630851</v>
      </c>
      <c r="AG151" s="11">
        <f>-'OddsRatio_working_3-way'!U151/(3*'OddsRatio_working_3-way'!X151^(1/3))*COS(('OddsRatio_working_3-way'!Y151+2*PI())/3)</f>
        <v>-0.35201602228581691</v>
      </c>
      <c r="AH151" s="11">
        <f>-'OddsRatio_working_3-way'!U151/(3*'OddsRatio_working_3-way'!X151^(1/3))*COS(('OddsRatio_working_3-way'!Y151+4*PI())/3)</f>
        <v>-0.17595526932049144</v>
      </c>
      <c r="AI151" s="11">
        <f>'OddsRatio_working_3-way'!U151/(3*'OddsRatio_working_3-way'!X151^(1/3))*SIN(('OddsRatio_working_3-way'!Y151)/3)</f>
        <v>-0.1016487231182588</v>
      </c>
      <c r="AJ151" s="11">
        <f>'OddsRatio_working_3-way'!U151/(3*'OddsRatio_working_3-way'!X151^(1/3))*SIN(('OddsRatio_working_3-way'!Y151+2*PI())/3)</f>
        <v>-0.40641218944081553</v>
      </c>
      <c r="AK151" s="11">
        <f>'OddsRatio_working_3-way'!U151/(3*'OddsRatio_working_3-way'!X151^(1/3))*SIN(('OddsRatio_working_3-way'!Y151+4*PI())/3)</f>
        <v>0.50806091255907426</v>
      </c>
      <c r="AL151" s="11">
        <f>'OddsRatio_working_3-way'!Z151+'OddsRatio_working_3-way'!AF151</f>
        <v>1.0559425832126172</v>
      </c>
      <c r="AM151" s="11">
        <f>'OddsRatio_working_3-way'!AA151+'OddsRatio_working_3-way'!AG151</f>
        <v>-0.70403204457163393</v>
      </c>
      <c r="AN151" s="11">
        <f>'OddsRatio_working_3-way'!AB151+'OddsRatio_working_3-way'!AH151</f>
        <v>-0.35191053864098287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1.0559425832126172</v>
      </c>
      <c r="AS151" s="11">
        <f>IF(('OddsRatio_working_3-way'!X151=0),IF(Q151&gt;0,-Q151^(1/3),(-Q151)^(1/3)),'OddsRatio_working_3-way'!AM151-'OddsRatio_working_3-way'!R151/3)</f>
        <v>-0.70403204457163393</v>
      </c>
      <c r="AT151" s="11">
        <f>IF(('OddsRatio_working_3-way'!X151=0),IF(Q151&gt;0,-Q151^(1/3),(-Q151)^(1/3)),'OddsRatio_working_3-way'!AN151-'OddsRatio_working_3-way'!R151/3)</f>
        <v>-0.35191053864098287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3.01</v>
      </c>
      <c r="B152" s="4">
        <f>IF('True_Odds_Calculator_3-way'!B151="","",'True_Odds_Calculator_3-way'!B151)</f>
        <v>3.29</v>
      </c>
      <c r="C152" s="4">
        <f>IF('True_Odds_Calculator_3-way'!C151="","",'True_Odds_Calculator_3-way'!C151)</f>
        <v>2.52</v>
      </c>
      <c r="D152" s="9">
        <f t="shared" si="39"/>
        <v>0.32135057550385521</v>
      </c>
      <c r="E152" s="9">
        <f t="shared" si="40"/>
        <v>0.293594656813845</v>
      </c>
      <c r="F152" s="9">
        <f t="shared" si="41"/>
        <v>0.3850547676822999</v>
      </c>
      <c r="G152" s="9">
        <f t="shared" si="42"/>
        <v>1.05067971037762</v>
      </c>
      <c r="H152" s="9">
        <f t="shared" si="43"/>
        <v>3.1118662178590157</v>
      </c>
      <c r="I152" s="9">
        <f t="shared" si="44"/>
        <v>3.4060565367647491</v>
      </c>
      <c r="J152" s="9">
        <f t="shared" si="45"/>
        <v>2.5970331597739822</v>
      </c>
      <c r="K152" s="11">
        <f t="shared" si="46"/>
        <v>0.33222591362126247</v>
      </c>
      <c r="L152" s="11">
        <f t="shared" si="47"/>
        <v>0.303951367781155</v>
      </c>
      <c r="M152" s="11">
        <f t="shared" si="48"/>
        <v>0.3968253968253968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-0.28035750951260552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0.23321691721857329</v>
      </c>
      <c r="Q152" s="11">
        <f>2*'OddsRatio_working_3-way'!K152*'OddsRatio_working_3-way'!L152*'OddsRatio_working_3-way'!M152</f>
        <v>8.0143270521846485E-2</v>
      </c>
      <c r="R152" s="11">
        <f t="shared" si="49"/>
        <v>0</v>
      </c>
      <c r="S152" s="11">
        <f t="shared" si="50"/>
        <v>-0.83185543210172985</v>
      </c>
      <c r="T152" s="11">
        <f t="shared" si="51"/>
        <v>-0.28586097323083498</v>
      </c>
      <c r="U152" s="11">
        <f>'OddsRatio_working_3-way'!S152-'OddsRatio_working_3-way'!R152^2/3</f>
        <v>-0.83185543210172985</v>
      </c>
      <c r="V152" s="11">
        <f>'OddsRatio_working_3-way'!S152*'OddsRatio_working_3-way'!R152/3-2*'OddsRatio_working_3-way'!R152^3/27-'OddsRatio_working_3-way'!T152</f>
        <v>0.28586097323083498</v>
      </c>
      <c r="W152" s="11">
        <f>'OddsRatio_working_3-way'!V152^2+4*'OddsRatio_working_3-way'!U152^3/27</f>
        <v>-3.5620521400584471E-3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0.14601245508221089</v>
      </c>
      <c r="Y152" s="11">
        <f>IF('OddsRatio_working_3-way'!W152&gt;=0,IF('OddsRatio_working_3-way'!V152+SQRT('OddsRatio_working_3-way'!W152)&gt;0,0,PI()),ACOS('OddsRatio_working_3-way'!V152/(2*'OddsRatio_working_3-way'!X152)))</f>
        <v>0.20582637415643723</v>
      </c>
      <c r="Z152" s="11">
        <f>'OddsRatio_working_3-way'!X152^(1/3)*COS('OddsRatio_working_3-way'!Y152/3)</f>
        <v>0.52533985518880988</v>
      </c>
      <c r="AA152" s="11">
        <f>'OddsRatio_working_3-way'!X152^(1/3)*COS(('OddsRatio_working_3-way'!Y152+2*PI())/3)</f>
        <v>-0.2939330918309721</v>
      </c>
      <c r="AB152" s="11">
        <f>'OddsRatio_working_3-way'!X152^(1/3)*COS(('OddsRatio_working_3-way'!Y152+4*PI())/3)</f>
        <v>-0.23140676335783791</v>
      </c>
      <c r="AC152" s="11">
        <f>'OddsRatio_working_3-way'!X152^(1/3)*SIN('OddsRatio_working_3-way'!Y152/3)</f>
        <v>3.6099592575403155E-2</v>
      </c>
      <c r="AD152" s="11">
        <f>'OddsRatio_working_3-way'!X152^(1/3)*SIN(('OddsRatio_working_3-way'!Y152+2*PI())/3)</f>
        <v>0.43690786392624614</v>
      </c>
      <c r="AE152" s="11">
        <f>'OddsRatio_working_3-way'!X152^(1/3)*SIN(('OddsRatio_working_3-way'!Y152+4*PI())/3)</f>
        <v>-0.47300745650164916</v>
      </c>
      <c r="AF152" s="11">
        <f>-'OddsRatio_working_3-way'!U152/(3*'OddsRatio_working_3-way'!X152^(1/3))*COS(('OddsRatio_working_3-way'!Y152)/3)</f>
        <v>0.52533985518880999</v>
      </c>
      <c r="AG152" s="11">
        <f>-'OddsRatio_working_3-way'!U152/(3*'OddsRatio_working_3-way'!X152^(1/3))*COS(('OddsRatio_working_3-way'!Y152+2*PI())/3)</f>
        <v>-0.29393309183097222</v>
      </c>
      <c r="AH152" s="11">
        <f>-'OddsRatio_working_3-way'!U152/(3*'OddsRatio_working_3-way'!X152^(1/3))*COS(('OddsRatio_working_3-way'!Y152+4*PI())/3)</f>
        <v>-0.23140676335783794</v>
      </c>
      <c r="AI152" s="11">
        <f>'OddsRatio_working_3-way'!U152/(3*'OddsRatio_working_3-way'!X152^(1/3))*SIN(('OddsRatio_working_3-way'!Y152)/3)</f>
        <v>-3.6099592575403162E-2</v>
      </c>
      <c r="AJ152" s="11">
        <f>'OddsRatio_working_3-way'!U152/(3*'OddsRatio_working_3-way'!X152^(1/3))*SIN(('OddsRatio_working_3-way'!Y152+2*PI())/3)</f>
        <v>-0.43690786392624625</v>
      </c>
      <c r="AK152" s="11">
        <f>'OddsRatio_working_3-way'!U152/(3*'OddsRatio_working_3-way'!X152^(1/3))*SIN(('OddsRatio_working_3-way'!Y152+4*PI())/3)</f>
        <v>0.47300745650164927</v>
      </c>
      <c r="AL152" s="11">
        <f>'OddsRatio_working_3-way'!Z152+'OddsRatio_working_3-way'!AF152</f>
        <v>1.05067971037762</v>
      </c>
      <c r="AM152" s="11">
        <f>'OddsRatio_working_3-way'!AA152+'OddsRatio_working_3-way'!AG152</f>
        <v>-0.58786618366194432</v>
      </c>
      <c r="AN152" s="11">
        <f>'OddsRatio_working_3-way'!AB152+'OddsRatio_working_3-way'!AH152</f>
        <v>-0.46281352671567588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1.05067971037762</v>
      </c>
      <c r="AS152" s="11">
        <f>IF(('OddsRatio_working_3-way'!X152=0),IF(Q152&gt;0,-Q152^(1/3),(-Q152)^(1/3)),'OddsRatio_working_3-way'!AM152-'OddsRatio_working_3-way'!R152/3)</f>
        <v>-0.58786618366194432</v>
      </c>
      <c r="AT152" s="11">
        <f>IF(('OddsRatio_working_3-way'!X152=0),IF(Q152&gt;0,-Q152^(1/3),(-Q152)^(1/3)),'OddsRatio_working_3-way'!AN152-'OddsRatio_working_3-way'!R152/3)</f>
        <v>-0.46281352671567588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1.52</v>
      </c>
      <c r="B153" s="4">
        <f>IF('True_Odds_Calculator_3-way'!B152="","",'True_Odds_Calculator_3-way'!B152)</f>
        <v>4.54</v>
      </c>
      <c r="C153" s="4">
        <f>IF('True_Odds_Calculator_3-way'!C152="","",'True_Odds_Calculator_3-way'!C152)</f>
        <v>6.33</v>
      </c>
      <c r="D153" s="9">
        <f t="shared" si="39"/>
        <v>0.64226301520771145</v>
      </c>
      <c r="E153" s="9">
        <f t="shared" si="40"/>
        <v>0.20868778251431067</v>
      </c>
      <c r="F153" s="9">
        <f t="shared" si="41"/>
        <v>0.1490492022779781</v>
      </c>
      <c r="G153" s="9">
        <f t="shared" si="42"/>
        <v>1.0711433224326048</v>
      </c>
      <c r="H153" s="9">
        <f t="shared" si="43"/>
        <v>1.5569945276649542</v>
      </c>
      <c r="I153" s="9">
        <f t="shared" si="44"/>
        <v>4.7918473614114205</v>
      </c>
      <c r="J153" s="9">
        <f t="shared" si="45"/>
        <v>6.7091939085657835</v>
      </c>
      <c r="K153" s="11">
        <f t="shared" si="46"/>
        <v>0.65789473684210531</v>
      </c>
      <c r="L153" s="11">
        <f t="shared" si="47"/>
        <v>0.22026431718061673</v>
      </c>
      <c r="M153" s="11">
        <f t="shared" si="48"/>
        <v>0.15797788309636651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-0.22461081509335279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0.21496236990999326</v>
      </c>
      <c r="Q153" s="11">
        <f>2*'OddsRatio_working_3-way'!K153*'OddsRatio_working_3-way'!L153*'OddsRatio_working_3-way'!M153</f>
        <v>4.5785382302447983E-2</v>
      </c>
      <c r="R153" s="11">
        <f t="shared" si="49"/>
        <v>0</v>
      </c>
      <c r="S153" s="11">
        <f t="shared" si="50"/>
        <v>-0.95704371946938782</v>
      </c>
      <c r="T153" s="11">
        <f t="shared" si="51"/>
        <v>-0.20384317773575886</v>
      </c>
      <c r="U153" s="11">
        <f>'OddsRatio_working_3-way'!S153-'OddsRatio_working_3-way'!R153^2/3</f>
        <v>-0.95704371946938782</v>
      </c>
      <c r="V153" s="11">
        <f>'OddsRatio_working_3-way'!S153*'OddsRatio_working_3-way'!R153/3-2*'OddsRatio_working_3-way'!R153^3/27-'OddsRatio_working_3-way'!T153</f>
        <v>0.20384317773575886</v>
      </c>
      <c r="W153" s="11">
        <f>'OddsRatio_working_3-way'!V153^2+4*'OddsRatio_working_3-way'!U153^3/27</f>
        <v>-8.8312791451276407E-2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0.18018381764235142</v>
      </c>
      <c r="Y153" s="11">
        <f>IF('OddsRatio_working_3-way'!W153&gt;=0,IF('OddsRatio_working_3-way'!V153+SQRT('OddsRatio_working_3-way'!W153)&gt;0,0,PI()),ACOS('OddsRatio_working_3-way'!V153/(2*'OddsRatio_working_3-way'!X153)))</f>
        <v>0.96957094694360602</v>
      </c>
      <c r="Z153" s="11">
        <f>'OddsRatio_working_3-way'!X153^(1/3)*COS('OddsRatio_working_3-way'!Y153/3)</f>
        <v>0.53557166121630251</v>
      </c>
      <c r="AA153" s="11">
        <f>'OddsRatio_working_3-way'!X153^(1/3)*COS(('OddsRatio_working_3-way'!Y153+2*PI())/3)</f>
        <v>-0.42313439559622762</v>
      </c>
      <c r="AB153" s="11">
        <f>'OddsRatio_working_3-way'!X153^(1/3)*COS(('OddsRatio_working_3-way'!Y153+4*PI())/3)</f>
        <v>-0.11243726562007494</v>
      </c>
      <c r="AC153" s="11">
        <f>'OddsRatio_working_3-way'!X153^(1/3)*SIN('OddsRatio_working_3-way'!Y153/3)</f>
        <v>0.17938107162817588</v>
      </c>
      <c r="AD153" s="11">
        <f>'OddsRatio_working_3-way'!X153^(1/3)*SIN(('OddsRatio_working_3-way'!Y153+2*PI())/3)</f>
        <v>0.37412812834626291</v>
      </c>
      <c r="AE153" s="11">
        <f>'OddsRatio_working_3-way'!X153^(1/3)*SIN(('OddsRatio_working_3-way'!Y153+4*PI())/3)</f>
        <v>-0.55350919997443893</v>
      </c>
      <c r="AF153" s="11">
        <f>-'OddsRatio_working_3-way'!U153/(3*'OddsRatio_working_3-way'!X153^(1/3))*COS(('OddsRatio_working_3-way'!Y153)/3)</f>
        <v>0.5355716612163024</v>
      </c>
      <c r="AG153" s="11">
        <f>-'OddsRatio_working_3-way'!U153/(3*'OddsRatio_working_3-way'!X153^(1/3))*COS(('OddsRatio_working_3-way'!Y153+2*PI())/3)</f>
        <v>-0.42313439559622756</v>
      </c>
      <c r="AH153" s="11">
        <f>-'OddsRatio_working_3-way'!U153/(3*'OddsRatio_working_3-way'!X153^(1/3))*COS(('OddsRatio_working_3-way'!Y153+4*PI())/3)</f>
        <v>-0.11243726562007493</v>
      </c>
      <c r="AI153" s="11">
        <f>'OddsRatio_working_3-way'!U153/(3*'OddsRatio_working_3-way'!X153^(1/3))*SIN(('OddsRatio_working_3-way'!Y153)/3)</f>
        <v>-0.17938107162817585</v>
      </c>
      <c r="AJ153" s="11">
        <f>'OddsRatio_working_3-way'!U153/(3*'OddsRatio_working_3-way'!X153^(1/3))*SIN(('OddsRatio_working_3-way'!Y153+2*PI())/3)</f>
        <v>-0.37412812834626286</v>
      </c>
      <c r="AK153" s="11">
        <f>'OddsRatio_working_3-way'!U153/(3*'OddsRatio_working_3-way'!X153^(1/3))*SIN(('OddsRatio_working_3-way'!Y153+4*PI())/3)</f>
        <v>0.55350919997443881</v>
      </c>
      <c r="AL153" s="11">
        <f>'OddsRatio_working_3-way'!Z153+'OddsRatio_working_3-way'!AF153</f>
        <v>1.0711433224326048</v>
      </c>
      <c r="AM153" s="11">
        <f>'OddsRatio_working_3-way'!AA153+'OddsRatio_working_3-way'!AG153</f>
        <v>-0.84626879119245513</v>
      </c>
      <c r="AN153" s="11">
        <f>'OddsRatio_working_3-way'!AB153+'OddsRatio_working_3-way'!AH153</f>
        <v>-0.22487453124014989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1.0711433224326048</v>
      </c>
      <c r="AS153" s="11">
        <f>IF(('OddsRatio_working_3-way'!X153=0),IF(Q153&gt;0,-Q153^(1/3),(-Q153)^(1/3)),'OddsRatio_working_3-way'!AM153-'OddsRatio_working_3-way'!R153/3)</f>
        <v>-0.84626879119245513</v>
      </c>
      <c r="AT153" s="11">
        <f>IF(('OddsRatio_working_3-way'!X153=0),IF(Q153&gt;0,-Q153^(1/3),(-Q153)^(1/3)),'OddsRatio_working_3-way'!AN153-'OddsRatio_working_3-way'!R153/3)</f>
        <v>-0.22487453124014989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3.39</v>
      </c>
      <c r="B154" s="4">
        <f>IF('True_Odds_Calculator_3-way'!B153="","",'True_Odds_Calculator_3-way'!B153)</f>
        <v>3.39</v>
      </c>
      <c r="C154" s="4">
        <f>IF('True_Odds_Calculator_3-way'!C153="","",'True_Odds_Calculator_3-way'!C153)</f>
        <v>2.23</v>
      </c>
      <c r="D154" s="9">
        <f t="shared" si="39"/>
        <v>0.28298471343039228</v>
      </c>
      <c r="E154" s="9">
        <f t="shared" si="40"/>
        <v>0.28298471343039228</v>
      </c>
      <c r="F154" s="9">
        <f t="shared" si="41"/>
        <v>0.43403057313921545</v>
      </c>
      <c r="G154" s="9">
        <f t="shared" si="42"/>
        <v>1.0601505375237306</v>
      </c>
      <c r="H154" s="9">
        <f t="shared" si="43"/>
        <v>3.5337597846817155</v>
      </c>
      <c r="I154" s="9">
        <f t="shared" si="44"/>
        <v>3.5337597846817155</v>
      </c>
      <c r="J154" s="9">
        <f t="shared" si="45"/>
        <v>2.3039851611541882</v>
      </c>
      <c r="K154" s="11">
        <f t="shared" si="46"/>
        <v>0.29498525073746312</v>
      </c>
      <c r="L154" s="11">
        <f t="shared" si="47"/>
        <v>0.29498525073746312</v>
      </c>
      <c r="M154" s="11">
        <f t="shared" si="48"/>
        <v>0.44843049327354262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-0.27415530489398776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0.23451477663560108</v>
      </c>
      <c r="Q154" s="11">
        <f>2*'OddsRatio_working_3-way'!K154*'OddsRatio_working_3-way'!L154*'OddsRatio_working_3-way'!M154</f>
        <v>7.8041523006855601E-2</v>
      </c>
      <c r="R154" s="11">
        <f t="shared" si="49"/>
        <v>0</v>
      </c>
      <c r="S154" s="11">
        <f t="shared" si="50"/>
        <v>-0.85540849456217838</v>
      </c>
      <c r="T154" s="11">
        <f t="shared" si="51"/>
        <v>-0.28466172863965999</v>
      </c>
      <c r="U154" s="11">
        <f>'OddsRatio_working_3-way'!S154-'OddsRatio_working_3-way'!R154^2/3</f>
        <v>-0.85540849456217838</v>
      </c>
      <c r="V154" s="11">
        <f>'OddsRatio_working_3-way'!S154*'OddsRatio_working_3-way'!R154/3-2*'OddsRatio_working_3-way'!R154^3/27-'OddsRatio_working_3-way'!T154</f>
        <v>0.28466172863965999</v>
      </c>
      <c r="W154" s="11">
        <f>'OddsRatio_working_3-way'!V154^2+4*'OddsRatio_working_3-way'!U154^3/27</f>
        <v>-1.1696983550997575E-2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0.15225741632439205</v>
      </c>
      <c r="Y154" s="11">
        <f>IF('OddsRatio_working_3-way'!W154&gt;=0,IF('OddsRatio_working_3-way'!V154+SQRT('OddsRatio_working_3-way'!W154)&gt;0,0,PI()),ACOS('OddsRatio_working_3-way'!V154/(2*'OddsRatio_working_3-way'!X154)))</f>
        <v>0.36308910512374992</v>
      </c>
      <c r="Z154" s="11">
        <f>'OddsRatio_working_3-way'!X154^(1/3)*COS('OddsRatio_working_3-way'!Y154/3)</f>
        <v>0.53007526876186517</v>
      </c>
      <c r="AA154" s="11">
        <f>'OddsRatio_working_3-way'!X154^(1/3)*COS(('OddsRatio_working_3-way'!Y154+2*PI())/3)</f>
        <v>-0.32087024784136303</v>
      </c>
      <c r="AB154" s="11">
        <f>'OddsRatio_working_3-way'!X154^(1/3)*COS(('OddsRatio_working_3-way'!Y154+4*PI())/3)</f>
        <v>-0.20920502092050228</v>
      </c>
      <c r="AC154" s="11">
        <f>'OddsRatio_working_3-way'!X154^(1/3)*SIN('OddsRatio_working_3-way'!Y154/3)</f>
        <v>6.4469948821879772E-2</v>
      </c>
      <c r="AD154" s="11">
        <f>'OddsRatio_working_3-way'!X154^(1/3)*SIN(('OddsRatio_working_3-way'!Y154+2*PI())/3)</f>
        <v>0.4268236742546993</v>
      </c>
      <c r="AE154" s="11">
        <f>'OddsRatio_working_3-way'!X154^(1/3)*SIN(('OddsRatio_working_3-way'!Y154+4*PI())/3)</f>
        <v>-0.49129362307657892</v>
      </c>
      <c r="AF154" s="11">
        <f>-'OddsRatio_working_3-way'!U154/(3*'OddsRatio_working_3-way'!X154^(1/3))*COS(('OddsRatio_working_3-way'!Y154)/3)</f>
        <v>0.53007526876186528</v>
      </c>
      <c r="AG154" s="11">
        <f>-'OddsRatio_working_3-way'!U154/(3*'OddsRatio_working_3-way'!X154^(1/3))*COS(('OddsRatio_working_3-way'!Y154+2*PI())/3)</f>
        <v>-0.32087024784136309</v>
      </c>
      <c r="AH154" s="11">
        <f>-'OddsRatio_working_3-way'!U154/(3*'OddsRatio_working_3-way'!X154^(1/3))*COS(('OddsRatio_working_3-way'!Y154+4*PI())/3)</f>
        <v>-0.20920502092050233</v>
      </c>
      <c r="AI154" s="11">
        <f>'OddsRatio_working_3-way'!U154/(3*'OddsRatio_working_3-way'!X154^(1/3))*SIN(('OddsRatio_working_3-way'!Y154)/3)</f>
        <v>-6.4469948821879786E-2</v>
      </c>
      <c r="AJ154" s="11">
        <f>'OddsRatio_working_3-way'!U154/(3*'OddsRatio_working_3-way'!X154^(1/3))*SIN(('OddsRatio_working_3-way'!Y154+2*PI())/3)</f>
        <v>-0.42682367425469936</v>
      </c>
      <c r="AK154" s="11">
        <f>'OddsRatio_working_3-way'!U154/(3*'OddsRatio_working_3-way'!X154^(1/3))*SIN(('OddsRatio_working_3-way'!Y154+4*PI())/3)</f>
        <v>0.49129362307657903</v>
      </c>
      <c r="AL154" s="11">
        <f>'OddsRatio_working_3-way'!Z154+'OddsRatio_working_3-way'!AF154</f>
        <v>1.0601505375237306</v>
      </c>
      <c r="AM154" s="11">
        <f>'OddsRatio_working_3-way'!AA154+'OddsRatio_working_3-way'!AG154</f>
        <v>-0.64174049568272618</v>
      </c>
      <c r="AN154" s="11">
        <f>'OddsRatio_working_3-way'!AB154+'OddsRatio_working_3-way'!AH154</f>
        <v>-0.41841004184100461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1.0601505375237306</v>
      </c>
      <c r="AS154" s="11">
        <f>IF(('OddsRatio_working_3-way'!X154=0),IF(Q154&gt;0,-Q154^(1/3),(-Q154)^(1/3)),'OddsRatio_working_3-way'!AM154-'OddsRatio_working_3-way'!R154/3)</f>
        <v>-0.64174049568272618</v>
      </c>
      <c r="AT154" s="11">
        <f>IF(('OddsRatio_working_3-way'!X154=0),IF(Q154&gt;0,-Q154^(1/3),(-Q154)^(1/3)),'OddsRatio_working_3-way'!AN154-'OddsRatio_working_3-way'!R154/3)</f>
        <v>-0.41841004184100461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3.86</v>
      </c>
      <c r="B155" s="4">
        <f>IF('True_Odds_Calculator_3-way'!B154="","",'True_Odds_Calculator_3-way'!B154)</f>
        <v>3.36</v>
      </c>
      <c r="C155" s="4">
        <f>IF('True_Odds_Calculator_3-way'!C154="","",'True_Odds_Calculator_3-way'!C154)</f>
        <v>2.0699999999999998</v>
      </c>
      <c r="D155" s="9">
        <f t="shared" si="39"/>
        <v>0.24740380201017023</v>
      </c>
      <c r="E155" s="9">
        <f t="shared" si="40"/>
        <v>0.28488719739786444</v>
      </c>
      <c r="F155" s="9">
        <f t="shared" si="41"/>
        <v>0.46770900059196524</v>
      </c>
      <c r="G155" s="9">
        <f t="shared" si="42"/>
        <v>1.0636276469261796</v>
      </c>
      <c r="H155" s="9">
        <f t="shared" si="43"/>
        <v>4.0419750702088733</v>
      </c>
      <c r="I155" s="9">
        <f t="shared" si="44"/>
        <v>3.5101612467457834</v>
      </c>
      <c r="J155" s="9">
        <f t="shared" si="45"/>
        <v>2.1380815822110115</v>
      </c>
      <c r="K155" s="11">
        <f t="shared" si="46"/>
        <v>0.2590673575129534</v>
      </c>
      <c r="L155" s="11">
        <f t="shared" si="47"/>
        <v>0.29761904761904762</v>
      </c>
      <c r="M155" s="11">
        <f t="shared" si="48"/>
        <v>0.48309178743961356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-0.26900780837478278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0.2342899814177129</v>
      </c>
      <c r="Q155" s="11">
        <f>2*'OddsRatio_working_3-way'!K155*'OddsRatio_working_3-way'!L155*'OddsRatio_working_3-way'!M155</f>
        <v>7.4496019528684565E-2</v>
      </c>
      <c r="R155" s="11">
        <f t="shared" si="49"/>
        <v>0</v>
      </c>
      <c r="S155" s="11">
        <f t="shared" si="50"/>
        <v>-0.87094119249988144</v>
      </c>
      <c r="T155" s="11">
        <f t="shared" si="51"/>
        <v>-0.27692883704288762</v>
      </c>
      <c r="U155" s="11">
        <f>'OddsRatio_working_3-way'!S155-'OddsRatio_working_3-way'!R155^2/3</f>
        <v>-0.87094119249988144</v>
      </c>
      <c r="V155" s="11">
        <f>'OddsRatio_working_3-way'!S155*'OddsRatio_working_3-way'!R155/3-2*'OddsRatio_working_3-way'!R155^3/27-'OddsRatio_working_3-way'!T155</f>
        <v>0.27692883704288762</v>
      </c>
      <c r="W155" s="11">
        <f>'OddsRatio_working_3-way'!V155^2+4*'OddsRatio_working_3-way'!U155^3/27</f>
        <v>-2.1183379020636731E-2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0.1564232717713088</v>
      </c>
      <c r="Y155" s="11">
        <f>IF('OddsRatio_working_3-way'!W155&gt;=0,IF('OddsRatio_working_3-way'!V155+SQRT('OddsRatio_working_3-way'!W155)&gt;0,0,PI()),ACOS('OddsRatio_working_3-way'!V155/(2*'OddsRatio_working_3-way'!X155)))</f>
        <v>0.48389266424298549</v>
      </c>
      <c r="Z155" s="11">
        <f>'OddsRatio_working_3-way'!X155^(1/3)*COS('OddsRatio_working_3-way'!Y155/3)</f>
        <v>0.53181382346308981</v>
      </c>
      <c r="AA155" s="11">
        <f>'OddsRatio_working_3-way'!X155^(1/3)*COS(('OddsRatio_working_3-way'!Y155+2*PI())/3)</f>
        <v>-0.34084582689014292</v>
      </c>
      <c r="AB155" s="11">
        <f>'OddsRatio_working_3-way'!X155^(1/3)*COS(('OddsRatio_working_3-way'!Y155+4*PI())/3)</f>
        <v>-0.19096799657294675</v>
      </c>
      <c r="AC155" s="11">
        <f>'OddsRatio_working_3-way'!X155^(1/3)*SIN('OddsRatio_working_3-way'!Y155/3)</f>
        <v>8.6532005679190324E-2</v>
      </c>
      <c r="AD155" s="11">
        <f>'OddsRatio_working_3-way'!X155^(1/3)*SIN(('OddsRatio_working_3-way'!Y155+2*PI())/3)</f>
        <v>0.4172982783631734</v>
      </c>
      <c r="AE155" s="11">
        <f>'OddsRatio_working_3-way'!X155^(1/3)*SIN(('OddsRatio_working_3-way'!Y155+4*PI())/3)</f>
        <v>-0.50383028404236363</v>
      </c>
      <c r="AF155" s="11">
        <f>-'OddsRatio_working_3-way'!U155/(3*'OddsRatio_working_3-way'!X155^(1/3))*COS(('OddsRatio_working_3-way'!Y155)/3)</f>
        <v>0.5318138234630897</v>
      </c>
      <c r="AG155" s="11">
        <f>-'OddsRatio_working_3-way'!U155/(3*'OddsRatio_working_3-way'!X155^(1/3))*COS(('OddsRatio_working_3-way'!Y155+2*PI())/3)</f>
        <v>-0.34084582689014281</v>
      </c>
      <c r="AH155" s="11">
        <f>-'OddsRatio_working_3-way'!U155/(3*'OddsRatio_working_3-way'!X155^(1/3))*COS(('OddsRatio_working_3-way'!Y155+4*PI())/3)</f>
        <v>-0.19096799657294672</v>
      </c>
      <c r="AI155" s="11">
        <f>'OddsRatio_working_3-way'!U155/(3*'OddsRatio_working_3-way'!X155^(1/3))*SIN(('OddsRatio_working_3-way'!Y155)/3)</f>
        <v>-8.653200567919031E-2</v>
      </c>
      <c r="AJ155" s="11">
        <f>'OddsRatio_working_3-way'!U155/(3*'OddsRatio_working_3-way'!X155^(1/3))*SIN(('OddsRatio_working_3-way'!Y155+2*PI())/3)</f>
        <v>-0.41729827836317335</v>
      </c>
      <c r="AK155" s="11">
        <f>'OddsRatio_working_3-way'!U155/(3*'OddsRatio_working_3-way'!X155^(1/3))*SIN(('OddsRatio_working_3-way'!Y155+4*PI())/3)</f>
        <v>0.50383028404236352</v>
      </c>
      <c r="AL155" s="11">
        <f>'OddsRatio_working_3-way'!Z155+'OddsRatio_working_3-way'!AF155</f>
        <v>1.0636276469261796</v>
      </c>
      <c r="AM155" s="11">
        <f>'OddsRatio_working_3-way'!AA155+'OddsRatio_working_3-way'!AG155</f>
        <v>-0.68169165378028573</v>
      </c>
      <c r="AN155" s="11">
        <f>'OddsRatio_working_3-way'!AB155+'OddsRatio_working_3-way'!AH155</f>
        <v>-0.38193599314589344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1.0636276469261796</v>
      </c>
      <c r="AS155" s="11">
        <f>IF(('OddsRatio_working_3-way'!X155=0),IF(Q155&gt;0,-Q155^(1/3),(-Q155)^(1/3)),'OddsRatio_working_3-way'!AM155-'OddsRatio_working_3-way'!R155/3)</f>
        <v>-0.68169165378028573</v>
      </c>
      <c r="AT155" s="11">
        <f>IF(('OddsRatio_working_3-way'!X155=0),IF(Q155&gt;0,-Q155^(1/3),(-Q155)^(1/3)),'OddsRatio_working_3-way'!AN155-'OddsRatio_working_3-way'!R155/3)</f>
        <v>-0.38193599314589344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</v>
      </c>
      <c r="B156" s="4">
        <f>IF('True_Odds_Calculator_3-way'!B155="","",'True_Odds_Calculator_3-way'!B155)</f>
        <v>3.36</v>
      </c>
      <c r="C156" s="4">
        <f>IF('True_Odds_Calculator_3-way'!C155="","",'True_Odds_Calculator_3-way'!C155)</f>
        <v>4.24</v>
      </c>
      <c r="D156" s="9">
        <f t="shared" si="39"/>
        <v>0.48681490733187144</v>
      </c>
      <c r="E156" s="9">
        <f t="shared" si="40"/>
        <v>0.28671053133007762</v>
      </c>
      <c r="F156" s="9">
        <f t="shared" si="41"/>
        <v>0.22647456133805077</v>
      </c>
      <c r="G156" s="9">
        <f t="shared" si="42"/>
        <v>1.0541688122921018</v>
      </c>
      <c r="H156" s="9">
        <f t="shared" si="43"/>
        <v>2.0541688122921018</v>
      </c>
      <c r="I156" s="9">
        <f t="shared" si="44"/>
        <v>3.4878383970093605</v>
      </c>
      <c r="J156" s="9">
        <f t="shared" si="45"/>
        <v>4.4155069518264103</v>
      </c>
      <c r="K156" s="11">
        <f t="shared" si="46"/>
        <v>0.5</v>
      </c>
      <c r="L156" s="11">
        <f t="shared" si="47"/>
        <v>0.29761904761904762</v>
      </c>
      <c r="M156" s="11">
        <f t="shared" si="48"/>
        <v>0.23584905660377356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-0.26836253369272223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0.23163746630727763</v>
      </c>
      <c r="Q156" s="11">
        <f>2*'OddsRatio_working_3-way'!K156*'OddsRatio_working_3-way'!L156*'OddsRatio_working_3-way'!M156</f>
        <v>7.0193171608265936E-2</v>
      </c>
      <c r="R156" s="11">
        <f t="shared" si="49"/>
        <v>0</v>
      </c>
      <c r="S156" s="11">
        <f t="shared" si="50"/>
        <v>-0.8631512868801009</v>
      </c>
      <c r="T156" s="11">
        <f t="shared" si="51"/>
        <v>-0.26156099602427296</v>
      </c>
      <c r="U156" s="11">
        <f>'OddsRatio_working_3-way'!S156-'OddsRatio_working_3-way'!R156^2/3</f>
        <v>-0.8631512868801009</v>
      </c>
      <c r="V156" s="11">
        <f>'OddsRatio_working_3-way'!S156*'OddsRatio_working_3-way'!R156/3-2*'OddsRatio_working_3-way'!R156^3/27-'OddsRatio_working_3-way'!T156</f>
        <v>0.26156099602427296</v>
      </c>
      <c r="W156" s="11">
        <f>'OddsRatio_working_3-way'!V156^2+4*'OddsRatio_working_3-way'!U156^3/27</f>
        <v>-2.6856027224714335E-2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0.15432934091248177</v>
      </c>
      <c r="Y156" s="11">
        <f>IF('OddsRatio_working_3-way'!W156&gt;=0,IF('OddsRatio_working_3-way'!V156+SQRT('OddsRatio_working_3-way'!W156)&gt;0,0,PI()),ACOS('OddsRatio_working_3-way'!V156/(2*'OddsRatio_working_3-way'!X156)))</f>
        <v>0.55970503126811444</v>
      </c>
      <c r="Z156" s="11">
        <f>'OddsRatio_working_3-way'!X156^(1/3)*COS('OddsRatio_working_3-way'!Y156/3)</f>
        <v>0.52708440614605101</v>
      </c>
      <c r="AA156" s="11">
        <f>'OddsRatio_working_3-way'!X156^(1/3)*COS(('OddsRatio_working_3-way'!Y156+2*PI())/3)</f>
        <v>-0.34970683223298765</v>
      </c>
      <c r="AB156" s="11">
        <f>'OddsRatio_working_3-way'!X156^(1/3)*COS(('OddsRatio_working_3-way'!Y156+4*PI())/3)</f>
        <v>-0.17737757391306344</v>
      </c>
      <c r="AC156" s="11">
        <f>'OddsRatio_working_3-way'!X156^(1/3)*SIN('OddsRatio_working_3-way'!Y156/3)</f>
        <v>9.9494343680257016E-2</v>
      </c>
      <c r="AD156" s="11">
        <f>'OddsRatio_working_3-way'!X156^(1/3)*SIN(('OddsRatio_working_3-way'!Y156+2*PI())/3)</f>
        <v>0.40672131382098642</v>
      </c>
      <c r="AE156" s="11">
        <f>'OddsRatio_working_3-way'!X156^(1/3)*SIN(('OddsRatio_working_3-way'!Y156+4*PI())/3)</f>
        <v>-0.50621565750124331</v>
      </c>
      <c r="AF156" s="11">
        <f>-'OddsRatio_working_3-way'!U156/(3*'OddsRatio_working_3-way'!X156^(1/3))*COS(('OddsRatio_working_3-way'!Y156)/3)</f>
        <v>0.5270844061460509</v>
      </c>
      <c r="AG156" s="11">
        <f>-'OddsRatio_working_3-way'!U156/(3*'OddsRatio_working_3-way'!X156^(1/3))*COS(('OddsRatio_working_3-way'!Y156+2*PI())/3)</f>
        <v>-0.3497068322329876</v>
      </c>
      <c r="AH156" s="11">
        <f>-'OddsRatio_working_3-way'!U156/(3*'OddsRatio_working_3-way'!X156^(1/3))*COS(('OddsRatio_working_3-way'!Y156+4*PI())/3)</f>
        <v>-0.17737757391306339</v>
      </c>
      <c r="AI156" s="11">
        <f>'OddsRatio_working_3-way'!U156/(3*'OddsRatio_working_3-way'!X156^(1/3))*SIN(('OddsRatio_working_3-way'!Y156)/3)</f>
        <v>-9.9494343680257002E-2</v>
      </c>
      <c r="AJ156" s="11">
        <f>'OddsRatio_working_3-way'!U156/(3*'OddsRatio_working_3-way'!X156^(1/3))*SIN(('OddsRatio_working_3-way'!Y156+2*PI())/3)</f>
        <v>-0.40672131382098631</v>
      </c>
      <c r="AK156" s="11">
        <f>'OddsRatio_working_3-way'!U156/(3*'OddsRatio_working_3-way'!X156^(1/3))*SIN(('OddsRatio_working_3-way'!Y156+4*PI())/3)</f>
        <v>0.5062156575012432</v>
      </c>
      <c r="AL156" s="11">
        <f>'OddsRatio_working_3-way'!Z156+'OddsRatio_working_3-way'!AF156</f>
        <v>1.0541688122921018</v>
      </c>
      <c r="AM156" s="11">
        <f>'OddsRatio_working_3-way'!AA156+'OddsRatio_working_3-way'!AG156</f>
        <v>-0.69941366446597519</v>
      </c>
      <c r="AN156" s="11">
        <f>'OddsRatio_working_3-way'!AB156+'OddsRatio_working_3-way'!AH156</f>
        <v>-0.35475514782612683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1.0541688122921018</v>
      </c>
      <c r="AS156" s="11">
        <f>IF(('OddsRatio_working_3-way'!X156=0),IF(Q156&gt;0,-Q156^(1/3),(-Q156)^(1/3)),'OddsRatio_working_3-way'!AM156-'OddsRatio_working_3-way'!R156/3)</f>
        <v>-0.69941366446597519</v>
      </c>
      <c r="AT156" s="11">
        <f>IF(('OddsRatio_working_3-way'!X156=0),IF(Q156&gt;0,-Q156^(1/3),(-Q156)^(1/3)),'OddsRatio_working_3-way'!AN156-'OddsRatio_working_3-way'!R156/3)</f>
        <v>-0.35475514782612683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1.68</v>
      </c>
      <c r="B157" s="4">
        <f>IF('True_Odds_Calculator_3-way'!B156="","",'True_Odds_Calculator_3-way'!B156)</f>
        <v>3.7</v>
      </c>
      <c r="C157" s="4">
        <f>IF('True_Odds_Calculator_3-way'!C156="","",'True_Odds_Calculator_3-way'!C156)</f>
        <v>5.9</v>
      </c>
      <c r="D157" s="9">
        <f t="shared" si="39"/>
        <v>0.58048284828335917</v>
      </c>
      <c r="E157" s="9">
        <f t="shared" si="40"/>
        <v>0.25842737168445545</v>
      </c>
      <c r="F157" s="9">
        <f t="shared" si="41"/>
        <v>0.16108978003218533</v>
      </c>
      <c r="G157" s="9">
        <f t="shared" si="42"/>
        <v>1.0627996841647172</v>
      </c>
      <c r="H157" s="9">
        <f t="shared" si="43"/>
        <v>1.7227037852320075</v>
      </c>
      <c r="I157" s="9">
        <f t="shared" si="44"/>
        <v>3.8695591472447366</v>
      </c>
      <c r="J157" s="9">
        <f t="shared" si="45"/>
        <v>6.2077184524071143</v>
      </c>
      <c r="K157" s="11">
        <f t="shared" si="46"/>
        <v>0.59523809523809523</v>
      </c>
      <c r="L157" s="11">
        <f t="shared" si="47"/>
        <v>0.27027027027027023</v>
      </c>
      <c r="M157" s="11">
        <f t="shared" si="48"/>
        <v>0.16949152542372881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-0.24530462666055874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0.22577056475361557</v>
      </c>
      <c r="Q157" s="11">
        <f>2*'OddsRatio_working_3-way'!K157*'OddsRatio_working_3-way'!L157*'OddsRatio_working_3-way'!M157</f>
        <v>5.4533952839037572E-2</v>
      </c>
      <c r="R157" s="11">
        <f t="shared" si="49"/>
        <v>0</v>
      </c>
      <c r="S157" s="11">
        <f t="shared" si="50"/>
        <v>-0.92036814725890381</v>
      </c>
      <c r="T157" s="11">
        <f t="shared" si="51"/>
        <v>-0.22231114668089463</v>
      </c>
      <c r="U157" s="11">
        <f>'OddsRatio_working_3-way'!S157-'OddsRatio_working_3-way'!R157^2/3</f>
        <v>-0.92036814725890381</v>
      </c>
      <c r="V157" s="11">
        <f>'OddsRatio_working_3-way'!S157*'OddsRatio_working_3-way'!R157/3-2*'OddsRatio_working_3-way'!R157^3/27-'OddsRatio_working_3-way'!T157</f>
        <v>0.22231114668089463</v>
      </c>
      <c r="W157" s="11">
        <f>'OddsRatio_working_3-way'!V157^2+4*'OddsRatio_working_3-way'!U157^3/27</f>
        <v>-6.6077483489446517E-2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0.16992625564345609</v>
      </c>
      <c r="Y157" s="11">
        <f>IF('OddsRatio_working_3-way'!W157&gt;=0,IF('OddsRatio_working_3-way'!V157+SQRT('OddsRatio_working_3-way'!W157)&gt;0,0,PI()),ACOS('OddsRatio_working_3-way'!V157/(2*'OddsRatio_working_3-way'!X157)))</f>
        <v>0.85775117349878571</v>
      </c>
      <c r="Z157" s="11">
        <f>'OddsRatio_working_3-way'!X157^(1/3)*COS('OddsRatio_working_3-way'!Y157/3)</f>
        <v>0.53139984208235858</v>
      </c>
      <c r="AA157" s="11">
        <f>'OddsRatio_working_3-way'!X157^(1/3)*COS(('OddsRatio_working_3-way'!Y157+2*PI())/3)</f>
        <v>-0.40098736573158361</v>
      </c>
      <c r="AB157" s="11">
        <f>'OddsRatio_working_3-way'!X157^(1/3)*COS(('OddsRatio_working_3-way'!Y157+4*PI())/3)</f>
        <v>-0.13041247635077491</v>
      </c>
      <c r="AC157" s="11">
        <f>'OddsRatio_working_3-way'!X157^(1/3)*SIN('OddsRatio_working_3-way'!Y157/3)</f>
        <v>0.15621648521996315</v>
      </c>
      <c r="AD157" s="11">
        <f>'OddsRatio_working_3-way'!X157^(1/3)*SIN(('OddsRatio_working_3-way'!Y157+2*PI())/3)</f>
        <v>0.38209752020038007</v>
      </c>
      <c r="AE157" s="11">
        <f>'OddsRatio_working_3-way'!X157^(1/3)*SIN(('OddsRatio_working_3-way'!Y157+4*PI())/3)</f>
        <v>-0.53831400542034313</v>
      </c>
      <c r="AF157" s="11">
        <f>-'OddsRatio_working_3-way'!U157/(3*'OddsRatio_working_3-way'!X157^(1/3))*COS(('OddsRatio_working_3-way'!Y157)/3)</f>
        <v>0.53139984208235858</v>
      </c>
      <c r="AG157" s="11">
        <f>-'OddsRatio_working_3-way'!U157/(3*'OddsRatio_working_3-way'!X157^(1/3))*COS(('OddsRatio_working_3-way'!Y157+2*PI())/3)</f>
        <v>-0.40098736573158361</v>
      </c>
      <c r="AH157" s="11">
        <f>-'OddsRatio_working_3-way'!U157/(3*'OddsRatio_working_3-way'!X157^(1/3))*COS(('OddsRatio_working_3-way'!Y157+4*PI())/3)</f>
        <v>-0.13041247635077491</v>
      </c>
      <c r="AI157" s="11">
        <f>'OddsRatio_working_3-way'!U157/(3*'OddsRatio_working_3-way'!X157^(1/3))*SIN(('OddsRatio_working_3-way'!Y157)/3)</f>
        <v>-0.15621648521996315</v>
      </c>
      <c r="AJ157" s="11">
        <f>'OddsRatio_working_3-way'!U157/(3*'OddsRatio_working_3-way'!X157^(1/3))*SIN(('OddsRatio_working_3-way'!Y157+2*PI())/3)</f>
        <v>-0.38209752020038007</v>
      </c>
      <c r="AK157" s="11">
        <f>'OddsRatio_working_3-way'!U157/(3*'OddsRatio_working_3-way'!X157^(1/3))*SIN(('OddsRatio_working_3-way'!Y157+4*PI())/3)</f>
        <v>0.53831400542034313</v>
      </c>
      <c r="AL157" s="11">
        <f>'OddsRatio_working_3-way'!Z157+'OddsRatio_working_3-way'!AF157</f>
        <v>1.0627996841647172</v>
      </c>
      <c r="AM157" s="11">
        <f>'OddsRatio_working_3-way'!AA157+'OddsRatio_working_3-way'!AG157</f>
        <v>-0.80197473146316722</v>
      </c>
      <c r="AN157" s="11">
        <f>'OddsRatio_working_3-way'!AB157+'OddsRatio_working_3-way'!AH157</f>
        <v>-0.26082495270154982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1.0627996841647172</v>
      </c>
      <c r="AS157" s="11">
        <f>IF(('OddsRatio_working_3-way'!X157=0),IF(Q157&gt;0,-Q157^(1/3),(-Q157)^(1/3)),'OddsRatio_working_3-way'!AM157-'OddsRatio_working_3-way'!R157/3)</f>
        <v>-0.80197473146316722</v>
      </c>
      <c r="AT157" s="11">
        <f>IF(('OddsRatio_working_3-way'!X157=0),IF(Q157&gt;0,-Q157^(1/3),(-Q157)^(1/3)),'OddsRatio_working_3-way'!AN157-'OddsRatio_working_3-way'!R157/3)</f>
        <v>-0.26082495270154982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3.64</v>
      </c>
      <c r="B158" s="4">
        <f>IF('True_Odds_Calculator_3-way'!B157="","",'True_Odds_Calculator_3-way'!B157)</f>
        <v>3.24</v>
      </c>
      <c r="C158" s="4">
        <f>IF('True_Odds_Calculator_3-way'!C157="","",'True_Odds_Calculator_3-way'!C157)</f>
        <v>2.2200000000000002</v>
      </c>
      <c r="D158" s="9">
        <f t="shared" si="39"/>
        <v>0.26455879117799114</v>
      </c>
      <c r="E158" s="9">
        <f t="shared" si="40"/>
        <v>0.29773561557629324</v>
      </c>
      <c r="F158" s="9">
        <f t="shared" si="41"/>
        <v>0.43770559324571567</v>
      </c>
      <c r="G158" s="9">
        <f t="shared" si="42"/>
        <v>1.0529841560829489</v>
      </c>
      <c r="H158" s="9">
        <f t="shared" si="43"/>
        <v>3.7798781720589854</v>
      </c>
      <c r="I158" s="9">
        <f t="shared" si="44"/>
        <v>3.3586845096258062</v>
      </c>
      <c r="J158" s="9">
        <f t="shared" si="45"/>
        <v>2.2846406704211977</v>
      </c>
      <c r="K158" s="11">
        <f t="shared" si="46"/>
        <v>0.27472527472527469</v>
      </c>
      <c r="L158" s="11">
        <f t="shared" si="47"/>
        <v>0.30864197530864196</v>
      </c>
      <c r="M158" s="11">
        <f t="shared" si="48"/>
        <v>0.4504504504504504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-0.27555760889094238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0.23298634409745522</v>
      </c>
      <c r="Q158" s="11">
        <f>2*'OddsRatio_working_3-way'!K158*'OddsRatio_working_3-way'!L158*'OddsRatio_working_3-way'!M158</f>
        <v>7.6388965277854146E-2</v>
      </c>
      <c r="R158" s="11">
        <f t="shared" si="49"/>
        <v>0</v>
      </c>
      <c r="S158" s="11">
        <f t="shared" si="50"/>
        <v>-0.8455086580086576</v>
      </c>
      <c r="T158" s="11">
        <f t="shared" si="51"/>
        <v>-0.2772159534454614</v>
      </c>
      <c r="U158" s="11">
        <f>'OddsRatio_working_3-way'!S158-'OddsRatio_working_3-way'!R158^2/3</f>
        <v>-0.8455086580086576</v>
      </c>
      <c r="V158" s="11">
        <f>'OddsRatio_working_3-way'!S158*'OddsRatio_working_3-way'!R158/3-2*'OddsRatio_working_3-way'!R158^3/27-'OddsRatio_working_3-way'!T158</f>
        <v>0.2772159534454614</v>
      </c>
      <c r="W158" s="11">
        <f>'OddsRatio_working_3-way'!V158^2+4*'OddsRatio_working_3-way'!U158^3/27</f>
        <v>-1.2698183988446785E-2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0.14962191419802365</v>
      </c>
      <c r="Y158" s="11">
        <f>IF('OddsRatio_working_3-way'!W158&gt;=0,IF('OddsRatio_working_3-way'!V158+SQRT('OddsRatio_working_3-way'!W158)&gt;0,0,PI()),ACOS('OddsRatio_working_3-way'!V158/(2*'OddsRatio_working_3-way'!X158)))</f>
        <v>0.38609084019777407</v>
      </c>
      <c r="Z158" s="11">
        <f>'OddsRatio_working_3-way'!X158^(1/3)*COS('OddsRatio_working_3-way'!Y158/3)</f>
        <v>0.52649207804147446</v>
      </c>
      <c r="AA158" s="11">
        <f>'OddsRatio_working_3-way'!X158^(1/3)*COS(('OddsRatio_working_3-way'!Y158+2*PI())/3)</f>
        <v>-0.32225225328535412</v>
      </c>
      <c r="AB158" s="11">
        <f>'OddsRatio_working_3-way'!X158^(1/3)*COS(('OddsRatio_working_3-way'!Y158+4*PI())/3)</f>
        <v>-0.20423982475612046</v>
      </c>
      <c r="AC158" s="11">
        <f>'OddsRatio_working_3-way'!X158^(1/3)*SIN('OddsRatio_working_3-way'!Y158/3)</f>
        <v>6.8134507379074616E-2</v>
      </c>
      <c r="AD158" s="11">
        <f>'OddsRatio_working_3-way'!X158^(1/3)*SIN(('OddsRatio_working_3-way'!Y158+2*PI())/3)</f>
        <v>0.42188826078563879</v>
      </c>
      <c r="AE158" s="11">
        <f>'OddsRatio_working_3-way'!X158^(1/3)*SIN(('OddsRatio_working_3-way'!Y158+4*PI())/3)</f>
        <v>-0.49002276816471341</v>
      </c>
      <c r="AF158" s="11">
        <f>-'OddsRatio_working_3-way'!U158/(3*'OddsRatio_working_3-way'!X158^(1/3))*COS(('OddsRatio_working_3-way'!Y158)/3)</f>
        <v>0.52649207804147446</v>
      </c>
      <c r="AG158" s="11">
        <f>-'OddsRatio_working_3-way'!U158/(3*'OddsRatio_working_3-way'!X158^(1/3))*COS(('OddsRatio_working_3-way'!Y158+2*PI())/3)</f>
        <v>-0.32225225328535412</v>
      </c>
      <c r="AH158" s="11">
        <f>-'OddsRatio_working_3-way'!U158/(3*'OddsRatio_working_3-way'!X158^(1/3))*COS(('OddsRatio_working_3-way'!Y158+4*PI())/3)</f>
        <v>-0.20423982475612046</v>
      </c>
      <c r="AI158" s="11">
        <f>'OddsRatio_working_3-way'!U158/(3*'OddsRatio_working_3-way'!X158^(1/3))*SIN(('OddsRatio_working_3-way'!Y158)/3)</f>
        <v>-6.8134507379074616E-2</v>
      </c>
      <c r="AJ158" s="11">
        <f>'OddsRatio_working_3-way'!U158/(3*'OddsRatio_working_3-way'!X158^(1/3))*SIN(('OddsRatio_working_3-way'!Y158+2*PI())/3)</f>
        <v>-0.42188826078563879</v>
      </c>
      <c r="AK158" s="11">
        <f>'OddsRatio_working_3-way'!U158/(3*'OddsRatio_working_3-way'!X158^(1/3))*SIN(('OddsRatio_working_3-way'!Y158+4*PI())/3)</f>
        <v>0.49002276816471341</v>
      </c>
      <c r="AL158" s="11">
        <f>'OddsRatio_working_3-way'!Z158+'OddsRatio_working_3-way'!AF158</f>
        <v>1.0529841560829489</v>
      </c>
      <c r="AM158" s="11">
        <f>'OddsRatio_working_3-way'!AA158+'OddsRatio_working_3-way'!AG158</f>
        <v>-0.64450450657070824</v>
      </c>
      <c r="AN158" s="11">
        <f>'OddsRatio_working_3-way'!AB158+'OddsRatio_working_3-way'!AH158</f>
        <v>-0.40847964951224092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1.0529841560829489</v>
      </c>
      <c r="AS158" s="11">
        <f>IF(('OddsRatio_working_3-way'!X158=0),IF(Q158&gt;0,-Q158^(1/3),(-Q158)^(1/3)),'OddsRatio_working_3-way'!AM158-'OddsRatio_working_3-way'!R158/3)</f>
        <v>-0.64450450657070824</v>
      </c>
      <c r="AT158" s="11">
        <f>IF(('OddsRatio_working_3-way'!X158=0),IF(Q158&gt;0,-Q158^(1/3),(-Q158)^(1/3)),'OddsRatio_working_3-way'!AN158-'OddsRatio_working_3-way'!R158/3)</f>
        <v>-0.40847964951224092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2.44</v>
      </c>
      <c r="B159" s="4">
        <f>IF('True_Odds_Calculator_3-way'!B158="","",'True_Odds_Calculator_3-way'!B158)</f>
        <v>3.24</v>
      </c>
      <c r="C159" s="4">
        <f>IF('True_Odds_Calculator_3-way'!C158="","",'True_Odds_Calculator_3-way'!C158)</f>
        <v>3.19</v>
      </c>
      <c r="D159" s="9">
        <f t="shared" si="39"/>
        <v>0.39827254911831006</v>
      </c>
      <c r="E159" s="9">
        <f t="shared" si="40"/>
        <v>0.29848956764423151</v>
      </c>
      <c r="F159" s="9">
        <f t="shared" si="41"/>
        <v>0.30323788323745832</v>
      </c>
      <c r="G159" s="9">
        <f t="shared" si="42"/>
        <v>1.0491968031931229</v>
      </c>
      <c r="H159" s="9">
        <f t="shared" si="43"/>
        <v>2.510843396598097</v>
      </c>
      <c r="I159" s="9">
        <f t="shared" si="44"/>
        <v>3.3502008391525959</v>
      </c>
      <c r="J159" s="9">
        <f t="shared" si="45"/>
        <v>3.2977409989929392</v>
      </c>
      <c r="K159" s="11">
        <f t="shared" si="46"/>
        <v>0.4098360655737705</v>
      </c>
      <c r="L159" s="11">
        <f t="shared" si="47"/>
        <v>0.30864197530864196</v>
      </c>
      <c r="M159" s="11">
        <f t="shared" si="48"/>
        <v>0.31347962382445144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-0.28011031741953152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0.23276226875247036</v>
      </c>
      <c r="Q159" s="11">
        <f>2*'OddsRatio_working_3-way'!K159*'OddsRatio_working_3-way'!L159*'OddsRatio_working_3-way'!M159</f>
        <v>7.9305713373925169E-2</v>
      </c>
      <c r="R159" s="11">
        <f t="shared" si="49"/>
        <v>0</v>
      </c>
      <c r="S159" s="11">
        <f t="shared" si="50"/>
        <v>-0.83096642386025987</v>
      </c>
      <c r="T159" s="11">
        <f t="shared" si="51"/>
        <v>-0.28312314271218397</v>
      </c>
      <c r="U159" s="11">
        <f>'OddsRatio_working_3-way'!S159-'OddsRatio_working_3-way'!R159^2/3</f>
        <v>-0.83096642386025987</v>
      </c>
      <c r="V159" s="11">
        <f>'OddsRatio_working_3-way'!S159*'OddsRatio_working_3-way'!R159/3-2*'OddsRatio_working_3-way'!R159^3/27-'OddsRatio_working_3-way'!T159</f>
        <v>0.28312314271218397</v>
      </c>
      <c r="W159" s="11">
        <f>'OddsRatio_working_3-way'!V159^2+4*'OddsRatio_working_3-way'!U159^3/27</f>
        <v>-4.846713422636803E-3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0.14577845122124575</v>
      </c>
      <c r="Y159" s="11">
        <f>IF('OddsRatio_working_3-way'!W159&gt;=0,IF('OddsRatio_working_3-way'!V159+SQRT('OddsRatio_working_3-way'!W159)&gt;0,0,PI()),ACOS('OddsRatio_working_3-way'!V159/(2*'OddsRatio_working_3-way'!X159)))</f>
        <v>0.24111067147177812</v>
      </c>
      <c r="Z159" s="11">
        <f>'OddsRatio_working_3-way'!X159^(1/3)*COS('OddsRatio_working_3-way'!Y159/3)</f>
        <v>0.52459840159656146</v>
      </c>
      <c r="AA159" s="11">
        <f>'OddsRatio_working_3-way'!X159^(1/3)*COS(('OddsRatio_working_3-way'!Y159+2*PI())/3)</f>
        <v>-0.29889146428135249</v>
      </c>
      <c r="AB159" s="11">
        <f>'OddsRatio_working_3-way'!X159^(1/3)*COS(('OddsRatio_working_3-way'!Y159+4*PI())/3)</f>
        <v>-0.22570693731520891</v>
      </c>
      <c r="AC159" s="11">
        <f>'OddsRatio_working_3-way'!X159^(1/3)*SIN('OddsRatio_working_3-way'!Y159/3)</f>
        <v>4.2253106344418354E-2</v>
      </c>
      <c r="AD159" s="11">
        <f>'OddsRatio_working_3-way'!X159^(1/3)*SIN(('OddsRatio_working_3-way'!Y159+2*PI())/3)</f>
        <v>0.43318898939512407</v>
      </c>
      <c r="AE159" s="11">
        <f>'OddsRatio_working_3-way'!X159^(1/3)*SIN(('OddsRatio_working_3-way'!Y159+4*PI())/3)</f>
        <v>-0.47544209573954255</v>
      </c>
      <c r="AF159" s="11">
        <f>-'OddsRatio_working_3-way'!U159/(3*'OddsRatio_working_3-way'!X159^(1/3))*COS(('OddsRatio_working_3-way'!Y159)/3)</f>
        <v>0.52459840159656146</v>
      </c>
      <c r="AG159" s="11">
        <f>-'OddsRatio_working_3-way'!U159/(3*'OddsRatio_working_3-way'!X159^(1/3))*COS(('OddsRatio_working_3-way'!Y159+2*PI())/3)</f>
        <v>-0.29889146428135249</v>
      </c>
      <c r="AH159" s="11">
        <f>-'OddsRatio_working_3-way'!U159/(3*'OddsRatio_working_3-way'!X159^(1/3))*COS(('OddsRatio_working_3-way'!Y159+4*PI())/3)</f>
        <v>-0.22570693731520891</v>
      </c>
      <c r="AI159" s="11">
        <f>'OddsRatio_working_3-way'!U159/(3*'OddsRatio_working_3-way'!X159^(1/3))*SIN(('OddsRatio_working_3-way'!Y159)/3)</f>
        <v>-4.2253106344418354E-2</v>
      </c>
      <c r="AJ159" s="11">
        <f>'OddsRatio_working_3-way'!U159/(3*'OddsRatio_working_3-way'!X159^(1/3))*SIN(('OddsRatio_working_3-way'!Y159+2*PI())/3)</f>
        <v>-0.43318898939512407</v>
      </c>
      <c r="AK159" s="11">
        <f>'OddsRatio_working_3-way'!U159/(3*'OddsRatio_working_3-way'!X159^(1/3))*SIN(('OddsRatio_working_3-way'!Y159+4*PI())/3)</f>
        <v>0.47544209573954255</v>
      </c>
      <c r="AL159" s="11">
        <f>'OddsRatio_working_3-way'!Z159+'OddsRatio_working_3-way'!AF159</f>
        <v>1.0491968031931229</v>
      </c>
      <c r="AM159" s="11">
        <f>'OddsRatio_working_3-way'!AA159+'OddsRatio_working_3-way'!AG159</f>
        <v>-0.59778292856270498</v>
      </c>
      <c r="AN159" s="11">
        <f>'OddsRatio_working_3-way'!AB159+'OddsRatio_working_3-way'!AH159</f>
        <v>-0.45141387463041782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1.0491968031931229</v>
      </c>
      <c r="AS159" s="11">
        <f>IF(('OddsRatio_working_3-way'!X159=0),IF(Q159&gt;0,-Q159^(1/3),(-Q159)^(1/3)),'OddsRatio_working_3-way'!AM159-'OddsRatio_working_3-way'!R159/3)</f>
        <v>-0.59778292856270498</v>
      </c>
      <c r="AT159" s="11">
        <f>IF(('OddsRatio_working_3-way'!X159=0),IF(Q159&gt;0,-Q159^(1/3),(-Q159)^(1/3)),'OddsRatio_working_3-way'!AN159-'OddsRatio_working_3-way'!R159/3)</f>
        <v>-0.45141387463041782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2.58</v>
      </c>
      <c r="B160" s="4">
        <f>IF('True_Odds_Calculator_3-way'!B159="","",'True_Odds_Calculator_3-way'!B159)</f>
        <v>3.21</v>
      </c>
      <c r="C160" s="4">
        <f>IF('True_Odds_Calculator_3-way'!C159="","",'True_Odds_Calculator_3-way'!C159)</f>
        <v>3.05</v>
      </c>
      <c r="D160" s="9">
        <f t="shared" si="39"/>
        <v>0.37804887649278812</v>
      </c>
      <c r="E160" s="9">
        <f t="shared" si="40"/>
        <v>0.30292543719957887</v>
      </c>
      <c r="F160" s="9">
        <f t="shared" si="41"/>
        <v>0.31902568630763312</v>
      </c>
      <c r="G160" s="9">
        <f t="shared" si="42"/>
        <v>1.0412408978402352</v>
      </c>
      <c r="H160" s="9">
        <f t="shared" si="43"/>
        <v>2.645160618587572</v>
      </c>
      <c r="I160" s="9">
        <f t="shared" si="44"/>
        <v>3.3011423842269201</v>
      </c>
      <c r="J160" s="9">
        <f t="shared" si="45"/>
        <v>3.1345438405724813</v>
      </c>
      <c r="K160" s="11">
        <f t="shared" si="46"/>
        <v>0.38759689922480617</v>
      </c>
      <c r="L160" s="11">
        <f t="shared" si="47"/>
        <v>0.3115264797507788</v>
      </c>
      <c r="M160" s="11">
        <f t="shared" si="48"/>
        <v>0.32786885245901642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-0.28338616496215874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0.23120023405064782</v>
      </c>
      <c r="Q160" s="11">
        <f>2*'OddsRatio_working_3-way'!K160*'OddsRatio_working_3-way'!L160*'OddsRatio_working_3-way'!M160</f>
        <v>7.9178162346112288E-2</v>
      </c>
      <c r="R160" s="11">
        <f t="shared" si="49"/>
        <v>0</v>
      </c>
      <c r="S160" s="11">
        <f t="shared" si="50"/>
        <v>-0.81584869918233505</v>
      </c>
      <c r="T160" s="11">
        <f t="shared" si="51"/>
        <v>-0.27940023944600523</v>
      </c>
      <c r="U160" s="11">
        <f>'OddsRatio_working_3-way'!S160-'OddsRatio_working_3-way'!R160^2/3</f>
        <v>-0.81584869918233505</v>
      </c>
      <c r="V160" s="11">
        <f>'OddsRatio_working_3-way'!S160*'OddsRatio_working_3-way'!R160/3-2*'OddsRatio_working_3-way'!R160^3/27-'OddsRatio_working_3-way'!T160</f>
        <v>0.27940023944600523</v>
      </c>
      <c r="W160" s="11">
        <f>'OddsRatio_working_3-way'!V160^2+4*'OddsRatio_working_3-way'!U160^3/27</f>
        <v>-2.3853311403679717E-3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0.14181839173997587</v>
      </c>
      <c r="Y160" s="11">
        <f>IF('OddsRatio_working_3-way'!W160&gt;=0,IF('OddsRatio_working_3-way'!V160+SQRT('OddsRatio_working_3-way'!W160)&gt;0,0,PI()),ACOS('OddsRatio_working_3-way'!V160/(2*'OddsRatio_working_3-way'!X160)))</f>
        <v>0.17305399960985013</v>
      </c>
      <c r="Z160" s="11">
        <f>'OddsRatio_working_3-way'!X160^(1/3)*COS('OddsRatio_working_3-way'!Y160/3)</f>
        <v>0.52062044892011772</v>
      </c>
      <c r="AA160" s="11">
        <f>'OddsRatio_working_3-way'!X160^(1/3)*COS(('OddsRatio_working_3-way'!Y160+2*PI())/3)</f>
        <v>-0.28634742707948657</v>
      </c>
      <c r="AB160" s="11">
        <f>'OddsRatio_working_3-way'!X160^(1/3)*COS(('OddsRatio_working_3-way'!Y160+4*PI())/3)</f>
        <v>-0.23427302184063123</v>
      </c>
      <c r="AC160" s="11">
        <f>'OddsRatio_working_3-way'!X160^(1/3)*SIN('OddsRatio_working_3-way'!Y160/3)</f>
        <v>3.006517188254279E-2</v>
      </c>
      <c r="AD160" s="11">
        <f>'OddsRatio_working_3-way'!X160^(1/3)*SIN(('OddsRatio_working_3-way'!Y160+2*PI())/3)</f>
        <v>0.43583794855320923</v>
      </c>
      <c r="AE160" s="11">
        <f>'OddsRatio_working_3-way'!X160^(1/3)*SIN(('OddsRatio_working_3-way'!Y160+4*PI())/3)</f>
        <v>-0.46590312043575205</v>
      </c>
      <c r="AF160" s="11">
        <f>-'OddsRatio_working_3-way'!U160/(3*'OddsRatio_working_3-way'!X160^(1/3))*COS(('OddsRatio_working_3-way'!Y160)/3)</f>
        <v>0.52062044892011761</v>
      </c>
      <c r="AG160" s="11">
        <f>-'OddsRatio_working_3-way'!U160/(3*'OddsRatio_working_3-way'!X160^(1/3))*COS(('OddsRatio_working_3-way'!Y160+2*PI())/3)</f>
        <v>-0.28634742707948652</v>
      </c>
      <c r="AH160" s="11">
        <f>-'OddsRatio_working_3-way'!U160/(3*'OddsRatio_working_3-way'!X160^(1/3))*COS(('OddsRatio_working_3-way'!Y160+4*PI())/3)</f>
        <v>-0.23427302184063117</v>
      </c>
      <c r="AI160" s="11">
        <f>'OddsRatio_working_3-way'!U160/(3*'OddsRatio_working_3-way'!X160^(1/3))*SIN(('OddsRatio_working_3-way'!Y160)/3)</f>
        <v>-3.0065171882542784E-2</v>
      </c>
      <c r="AJ160" s="11">
        <f>'OddsRatio_working_3-way'!U160/(3*'OddsRatio_working_3-way'!X160^(1/3))*SIN(('OddsRatio_working_3-way'!Y160+2*PI())/3)</f>
        <v>-0.43583794855320918</v>
      </c>
      <c r="AK160" s="11">
        <f>'OddsRatio_working_3-way'!U160/(3*'OddsRatio_working_3-way'!X160^(1/3))*SIN(('OddsRatio_working_3-way'!Y160+4*PI())/3)</f>
        <v>0.46590312043575194</v>
      </c>
      <c r="AL160" s="11">
        <f>'OddsRatio_working_3-way'!Z160+'OddsRatio_working_3-way'!AF160</f>
        <v>1.0412408978402352</v>
      </c>
      <c r="AM160" s="11">
        <f>'OddsRatio_working_3-way'!AA160+'OddsRatio_working_3-way'!AG160</f>
        <v>-0.57269485415897314</v>
      </c>
      <c r="AN160" s="11">
        <f>'OddsRatio_working_3-way'!AB160+'OddsRatio_working_3-way'!AH160</f>
        <v>-0.4685460436812624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1.0412408978402352</v>
      </c>
      <c r="AS160" s="11">
        <f>IF(('OddsRatio_working_3-way'!X160=0),IF(Q160&gt;0,-Q160^(1/3),(-Q160)^(1/3)),'OddsRatio_working_3-way'!AM160-'OddsRatio_working_3-way'!R160/3)</f>
        <v>-0.57269485415897314</v>
      </c>
      <c r="AT160" s="11">
        <f>IF(('OddsRatio_working_3-way'!X160=0),IF(Q160&gt;0,-Q160^(1/3),(-Q160)^(1/3)),'OddsRatio_working_3-way'!AN160-'OddsRatio_working_3-way'!R160/3)</f>
        <v>-0.4685460436812624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8.09</v>
      </c>
      <c r="B161" s="4">
        <f>IF('True_Odds_Calculator_3-way'!B160="","",'True_Odds_Calculator_3-way'!B160)</f>
        <v>4.6500000000000004</v>
      </c>
      <c r="C161" s="4">
        <f>IF('True_Odds_Calculator_3-way'!C160="","",'True_Odds_Calculator_3-way'!C160)</f>
        <v>1.44</v>
      </c>
      <c r="D161" s="9">
        <f t="shared" si="39"/>
        <v>0.1164178243311714</v>
      </c>
      <c r="E161" s="9">
        <f t="shared" si="40"/>
        <v>0.20377903890705207</v>
      </c>
      <c r="F161" s="9">
        <f t="shared" si="41"/>
        <v>0.67980313676177662</v>
      </c>
      <c r="G161" s="9">
        <f t="shared" si="42"/>
        <v>1.0704865929123386</v>
      </c>
      <c r="H161" s="9">
        <f t="shared" si="43"/>
        <v>8.5897499437484797</v>
      </c>
      <c r="I161" s="9">
        <f t="shared" si="44"/>
        <v>4.9072760641300359</v>
      </c>
      <c r="J161" s="9">
        <f t="shared" si="45"/>
        <v>1.471014100881429</v>
      </c>
      <c r="K161" s="11">
        <f t="shared" si="46"/>
        <v>0.12360939431396786</v>
      </c>
      <c r="L161" s="11">
        <f t="shared" si="47"/>
        <v>0.21505376344086019</v>
      </c>
      <c r="M161" s="11">
        <f t="shared" si="48"/>
        <v>0.69444444444444442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-0.21019762734942782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0.20638486087666674</v>
      </c>
      <c r="Q161" s="11">
        <f>2*'OddsRatio_working_3-way'!K161*'OddsRatio_working_3-way'!L161*'OddsRatio_working_3-way'!M161</f>
        <v>3.692036867203341E-2</v>
      </c>
      <c r="R161" s="11">
        <f t="shared" si="49"/>
        <v>0</v>
      </c>
      <c r="S161" s="11">
        <f t="shared" si="50"/>
        <v>-0.98186103943779146</v>
      </c>
      <c r="T161" s="11">
        <f t="shared" si="51"/>
        <v>-0.17564598201033838</v>
      </c>
      <c r="U161" s="11">
        <f>'OddsRatio_working_3-way'!S161-'OddsRatio_working_3-way'!R161^2/3</f>
        <v>-0.98186103943779146</v>
      </c>
      <c r="V161" s="11">
        <f>'OddsRatio_working_3-way'!S161*'OddsRatio_working_3-way'!R161/3-2*'OddsRatio_working_3-way'!R161^3/27-'OddsRatio_working_3-way'!T161</f>
        <v>0.17564598201033838</v>
      </c>
      <c r="W161" s="11">
        <f>'OddsRatio_working_3-way'!V161^2+4*'OddsRatio_working_3-way'!U161^3/27</f>
        <v>-0.10938022468793715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0.18723764023581987</v>
      </c>
      <c r="Y161" s="11">
        <f>IF('OddsRatio_working_3-way'!W161&gt;=0,IF('OddsRatio_working_3-way'!V161+SQRT('OddsRatio_working_3-way'!W161)&gt;0,0,PI()),ACOS('OddsRatio_working_3-way'!V161/(2*'OddsRatio_working_3-way'!X161)))</f>
        <v>1.0825865089149116</v>
      </c>
      <c r="Z161" s="11">
        <f>'OddsRatio_working_3-way'!X161^(1/3)*COS('OddsRatio_working_3-way'!Y161/3)</f>
        <v>0.53524329645616919</v>
      </c>
      <c r="AA161" s="11">
        <f>'OddsRatio_working_3-way'!X161^(1/3)*COS(('OddsRatio_working_3-way'!Y161+2*PI())/3)</f>
        <v>-0.44255369234378633</v>
      </c>
      <c r="AB161" s="11">
        <f>'OddsRatio_working_3-way'!X161^(1/3)*COS(('OddsRatio_working_3-way'!Y161+4*PI())/3)</f>
        <v>-9.2689604112382765E-2</v>
      </c>
      <c r="AC161" s="11">
        <f>'OddsRatio_working_3-way'!X161^(1/3)*SIN('OddsRatio_working_3-way'!Y161/3)</f>
        <v>0.20199412552018389</v>
      </c>
      <c r="AD161" s="11">
        <f>'OddsRatio_working_3-way'!X161^(1/3)*SIN(('OddsRatio_working_3-way'!Y161+2*PI())/3)</f>
        <v>0.36253722917627612</v>
      </c>
      <c r="AE161" s="11">
        <f>'OddsRatio_working_3-way'!X161^(1/3)*SIN(('OddsRatio_working_3-way'!Y161+4*PI())/3)</f>
        <v>-0.56453135469645987</v>
      </c>
      <c r="AF161" s="11">
        <f>-'OddsRatio_working_3-way'!U161/(3*'OddsRatio_working_3-way'!X161^(1/3))*COS(('OddsRatio_working_3-way'!Y161)/3)</f>
        <v>0.5352432964561693</v>
      </c>
      <c r="AG161" s="11">
        <f>-'OddsRatio_working_3-way'!U161/(3*'OddsRatio_working_3-way'!X161^(1/3))*COS(('OddsRatio_working_3-way'!Y161+2*PI())/3)</f>
        <v>-0.44255369234378644</v>
      </c>
      <c r="AH161" s="11">
        <f>-'OddsRatio_working_3-way'!U161/(3*'OddsRatio_working_3-way'!X161^(1/3))*COS(('OddsRatio_working_3-way'!Y161+4*PI())/3)</f>
        <v>-9.2689604112382779E-2</v>
      </c>
      <c r="AI161" s="11">
        <f>'OddsRatio_working_3-way'!U161/(3*'OddsRatio_working_3-way'!X161^(1/3))*SIN(('OddsRatio_working_3-way'!Y161)/3)</f>
        <v>-0.20199412552018392</v>
      </c>
      <c r="AJ161" s="11">
        <f>'OddsRatio_working_3-way'!U161/(3*'OddsRatio_working_3-way'!X161^(1/3))*SIN(('OddsRatio_working_3-way'!Y161+2*PI())/3)</f>
        <v>-0.36253722917627618</v>
      </c>
      <c r="AK161" s="11">
        <f>'OddsRatio_working_3-way'!U161/(3*'OddsRatio_working_3-way'!X161^(1/3))*SIN(('OddsRatio_working_3-way'!Y161+4*PI())/3)</f>
        <v>0.56453135469645999</v>
      </c>
      <c r="AL161" s="11">
        <f>'OddsRatio_working_3-way'!Z161+'OddsRatio_working_3-way'!AF161</f>
        <v>1.0704865929123386</v>
      </c>
      <c r="AM161" s="11">
        <f>'OddsRatio_working_3-way'!AA161+'OddsRatio_working_3-way'!AG161</f>
        <v>-0.88510738468757277</v>
      </c>
      <c r="AN161" s="11">
        <f>'OddsRatio_working_3-way'!AB161+'OddsRatio_working_3-way'!AH161</f>
        <v>-0.18537920822476556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1.0704865929123386</v>
      </c>
      <c r="AS161" s="11">
        <f>IF(('OddsRatio_working_3-way'!X161=0),IF(Q161&gt;0,-Q161^(1/3),(-Q161)^(1/3)),'OddsRatio_working_3-way'!AM161-'OddsRatio_working_3-way'!R161/3)</f>
        <v>-0.88510738468757277</v>
      </c>
      <c r="AT161" s="11">
        <f>IF(('OddsRatio_working_3-way'!X161=0),IF(Q161&gt;0,-Q161^(1/3),(-Q161)^(1/3)),'OddsRatio_working_3-way'!AN161-'OddsRatio_working_3-way'!R161/3)</f>
        <v>-0.18537920822476556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1.95</v>
      </c>
      <c r="B162" s="4">
        <f>IF('True_Odds_Calculator_3-way'!B161="","",'True_Odds_Calculator_3-way'!B161)</f>
        <v>3.67</v>
      </c>
      <c r="C162" s="4">
        <f>IF('True_Odds_Calculator_3-way'!C161="","",'True_Odds_Calculator_3-way'!C161)</f>
        <v>4.08</v>
      </c>
      <c r="D162" s="9">
        <f t="shared" si="39"/>
        <v>0.50073599897532983</v>
      </c>
      <c r="E162" s="9">
        <f t="shared" si="40"/>
        <v>0.26300118067275069</v>
      </c>
      <c r="F162" s="9">
        <f t="shared" si="41"/>
        <v>0.23626282035191953</v>
      </c>
      <c r="G162" s="9">
        <f t="shared" si="42"/>
        <v>1.0495371908263207</v>
      </c>
      <c r="H162" s="9">
        <f t="shared" si="43"/>
        <v>1.9970603312850048</v>
      </c>
      <c r="I162" s="9">
        <f t="shared" si="44"/>
        <v>3.8022642995062763</v>
      </c>
      <c r="J162" s="9">
        <f t="shared" si="45"/>
        <v>4.2325745477450676</v>
      </c>
      <c r="K162" s="11">
        <f t="shared" si="46"/>
        <v>0.51282051282051289</v>
      </c>
      <c r="L162" s="11">
        <f t="shared" si="47"/>
        <v>0.27247956403269757</v>
      </c>
      <c r="M162" s="11">
        <f t="shared" si="48"/>
        <v>0.24509803921568626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-0.26756219150833682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0.22946368514568546</v>
      </c>
      <c r="Q162" s="11">
        <f>2*'OddsRatio_working_3-way'!K162*'OddsRatio_working_3-way'!L162*'OddsRatio_working_3-way'!M162</f>
        <v>6.8496622431547916E-2</v>
      </c>
      <c r="R162" s="11">
        <f t="shared" si="49"/>
        <v>0</v>
      </c>
      <c r="S162" s="11">
        <f t="shared" si="50"/>
        <v>-0.85760878191392653</v>
      </c>
      <c r="T162" s="11">
        <f t="shared" si="51"/>
        <v>-0.25600262146684377</v>
      </c>
      <c r="U162" s="11">
        <f>'OddsRatio_working_3-way'!S162-'OddsRatio_working_3-way'!R162^2/3</f>
        <v>-0.85760878191392653</v>
      </c>
      <c r="V162" s="11">
        <f>'OddsRatio_working_3-way'!S162*'OddsRatio_working_3-way'!R162/3-2*'OddsRatio_working_3-way'!R162^3/27-'OddsRatio_working_3-way'!T162</f>
        <v>0.25600262146684377</v>
      </c>
      <c r="W162" s="11">
        <f>'OddsRatio_working_3-way'!V162^2+4*'OddsRatio_working_3-way'!U162^3/27</f>
        <v>-2.7909339858632753E-2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0.15284525021776835</v>
      </c>
      <c r="Y162" s="11">
        <f>IF('OddsRatio_working_3-way'!W162&gt;=0,IF('OddsRatio_working_3-way'!V162+SQRT('OddsRatio_working_3-way'!W162)&gt;0,0,PI()),ACOS('OddsRatio_working_3-way'!V162/(2*'OddsRatio_working_3-way'!X162)))</f>
        <v>0.57818321871409017</v>
      </c>
      <c r="Z162" s="11">
        <f>'OddsRatio_working_3-way'!X162^(1/3)*COS('OddsRatio_working_3-way'!Y162/3)</f>
        <v>0.52476859541316034</v>
      </c>
      <c r="AA162" s="11">
        <f>'OddsRatio_working_3-way'!X162^(1/3)*COS(('OddsRatio_working_3-way'!Y162+2*PI())/3)</f>
        <v>-0.35107272101850834</v>
      </c>
      <c r="AB162" s="11">
        <f>'OddsRatio_working_3-way'!X162^(1/3)*COS(('OddsRatio_working_3-way'!Y162+4*PI())/3)</f>
        <v>-0.17369587439465209</v>
      </c>
      <c r="AC162" s="11">
        <f>'OddsRatio_working_3-way'!X162^(1/3)*SIN('OddsRatio_working_3-way'!Y162/3)</f>
        <v>0.10240857014629033</v>
      </c>
      <c r="AD162" s="11">
        <f>'OddsRatio_working_3-way'!X162^(1/3)*SIN(('OddsRatio_working_3-way'!Y162+2*PI())/3)</f>
        <v>0.40325864966292968</v>
      </c>
      <c r="AE162" s="11">
        <f>'OddsRatio_working_3-way'!X162^(1/3)*SIN(('OddsRatio_working_3-way'!Y162+4*PI())/3)</f>
        <v>-0.50566721980922003</v>
      </c>
      <c r="AF162" s="11">
        <f>-'OddsRatio_working_3-way'!U162/(3*'OddsRatio_working_3-way'!X162^(1/3))*COS(('OddsRatio_working_3-way'!Y162)/3)</f>
        <v>0.52476859541316034</v>
      </c>
      <c r="AG162" s="11">
        <f>-'OddsRatio_working_3-way'!U162/(3*'OddsRatio_working_3-way'!X162^(1/3))*COS(('OddsRatio_working_3-way'!Y162+2*PI())/3)</f>
        <v>-0.35107272101850834</v>
      </c>
      <c r="AH162" s="11">
        <f>-'OddsRatio_working_3-way'!U162/(3*'OddsRatio_working_3-way'!X162^(1/3))*COS(('OddsRatio_working_3-way'!Y162+4*PI())/3)</f>
        <v>-0.17369587439465209</v>
      </c>
      <c r="AI162" s="11">
        <f>'OddsRatio_working_3-way'!U162/(3*'OddsRatio_working_3-way'!X162^(1/3))*SIN(('OddsRatio_working_3-way'!Y162)/3)</f>
        <v>-0.10240857014629033</v>
      </c>
      <c r="AJ162" s="11">
        <f>'OddsRatio_working_3-way'!U162/(3*'OddsRatio_working_3-way'!X162^(1/3))*SIN(('OddsRatio_working_3-way'!Y162+2*PI())/3)</f>
        <v>-0.40325864966292968</v>
      </c>
      <c r="AK162" s="11">
        <f>'OddsRatio_working_3-way'!U162/(3*'OddsRatio_working_3-way'!X162^(1/3))*SIN(('OddsRatio_working_3-way'!Y162+4*PI())/3)</f>
        <v>0.50566721980922003</v>
      </c>
      <c r="AL162" s="11">
        <f>'OddsRatio_working_3-way'!Z162+'OddsRatio_working_3-way'!AF162</f>
        <v>1.0495371908263207</v>
      </c>
      <c r="AM162" s="11">
        <f>'OddsRatio_working_3-way'!AA162+'OddsRatio_working_3-way'!AG162</f>
        <v>-0.70214544203701668</v>
      </c>
      <c r="AN162" s="11">
        <f>'OddsRatio_working_3-way'!AB162+'OddsRatio_working_3-way'!AH162</f>
        <v>-0.34739174878930418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1.0495371908263207</v>
      </c>
      <c r="AS162" s="11">
        <f>IF(('OddsRatio_working_3-way'!X162=0),IF(Q162&gt;0,-Q162^(1/3),(-Q162)^(1/3)),'OddsRatio_working_3-way'!AM162-'OddsRatio_working_3-way'!R162/3)</f>
        <v>-0.70214544203701668</v>
      </c>
      <c r="AT162" s="11">
        <f>IF(('OddsRatio_working_3-way'!X162=0),IF(Q162&gt;0,-Q162^(1/3),(-Q162)^(1/3)),'OddsRatio_working_3-way'!AN162-'OddsRatio_working_3-way'!R162/3)</f>
        <v>-0.34739174878930418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1.81</v>
      </c>
      <c r="B163" s="4">
        <f>IF('True_Odds_Calculator_3-way'!B162="","",'True_Odds_Calculator_3-way'!B162)</f>
        <v>3.26</v>
      </c>
      <c r="C163" s="4">
        <f>IF('True_Odds_Calculator_3-way'!C162="","",'True_Odds_Calculator_3-way'!C162)</f>
        <v>5.62</v>
      </c>
      <c r="D163" s="9">
        <f t="shared" si="39"/>
        <v>0.53716052509186363</v>
      </c>
      <c r="E163" s="9">
        <f t="shared" si="40"/>
        <v>0.29376474324932272</v>
      </c>
      <c r="F163" s="9">
        <f t="shared" si="41"/>
        <v>0.16907473165881393</v>
      </c>
      <c r="G163" s="9">
        <f t="shared" si="42"/>
        <v>1.063754189770604</v>
      </c>
      <c r="H163" s="9">
        <f t="shared" si="43"/>
        <v>1.8616408937141888</v>
      </c>
      <c r="I163" s="9">
        <f t="shared" si="44"/>
        <v>3.4040844688815648</v>
      </c>
      <c r="J163" s="9">
        <f t="shared" si="45"/>
        <v>5.9145443567401905</v>
      </c>
      <c r="K163" s="11">
        <f t="shared" si="46"/>
        <v>0.5524861878453039</v>
      </c>
      <c r="L163" s="11">
        <f t="shared" si="47"/>
        <v>0.30674846625766872</v>
      </c>
      <c r="M163" s="11">
        <f t="shared" si="48"/>
        <v>0.17793594306049823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-0.255036854325569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0.23189631599078589</v>
      </c>
      <c r="Q163" s="11">
        <f>2*'OddsRatio_working_3-way'!K163*'OddsRatio_working_3-way'!L163*'OddsRatio_working_3-way'!M163</f>
        <v>6.0311135498253822E-2</v>
      </c>
      <c r="R163" s="11">
        <f t="shared" si="49"/>
        <v>0</v>
      </c>
      <c r="S163" s="11">
        <f t="shared" si="50"/>
        <v>-0.90926590434948318</v>
      </c>
      <c r="T163" s="11">
        <f t="shared" si="51"/>
        <v>-0.23648007915461206</v>
      </c>
      <c r="U163" s="11">
        <f>'OddsRatio_working_3-way'!S163-'OddsRatio_working_3-way'!R163^2/3</f>
        <v>-0.90926590434948318</v>
      </c>
      <c r="V163" s="11">
        <f>'OddsRatio_working_3-way'!S163*'OddsRatio_working_3-way'!R163/3-2*'OddsRatio_working_3-way'!R163^3/27-'OddsRatio_working_3-way'!T163</f>
        <v>0.23648007915461206</v>
      </c>
      <c r="W163" s="11">
        <f>'OddsRatio_working_3-way'!V163^2+4*'OddsRatio_working_3-way'!U163^3/27</f>
        <v>-5.5447358380370265E-2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0.16686085986334681</v>
      </c>
      <c r="Y163" s="11">
        <f>IF('OddsRatio_working_3-way'!W163&gt;=0,IF('OddsRatio_working_3-way'!V163+SQRT('OddsRatio_working_3-way'!W163)&gt;0,0,PI()),ACOS('OddsRatio_working_3-way'!V163/(2*'OddsRatio_working_3-way'!X163)))</f>
        <v>0.78326352163589019</v>
      </c>
      <c r="Z163" s="11">
        <f>'OddsRatio_working_3-way'!X163^(1/3)*COS('OddsRatio_working_3-way'!Y163/3)</f>
        <v>0.5318770948853021</v>
      </c>
      <c r="AA163" s="11">
        <f>'OddsRatio_working_3-way'!X163^(1/3)*COS(('OddsRatio_working_3-way'!Y163+2*PI())/3)</f>
        <v>-0.38900983995089328</v>
      </c>
      <c r="AB163" s="11">
        <f>'OddsRatio_working_3-way'!X163^(1/3)*COS(('OddsRatio_working_3-way'!Y163+4*PI())/3)</f>
        <v>-0.1428672549344088</v>
      </c>
      <c r="AC163" s="11">
        <f>'OddsRatio_working_3-way'!X163^(1/3)*SIN('OddsRatio_working_3-way'!Y163/3)</f>
        <v>0.14211048771829765</v>
      </c>
      <c r="AD163" s="11">
        <f>'OddsRatio_working_3-way'!X163^(1/3)*SIN(('OddsRatio_working_3-way'!Y163+2*PI())/3)</f>
        <v>0.38956383200258921</v>
      </c>
      <c r="AE163" s="11">
        <f>'OddsRatio_working_3-way'!X163^(1/3)*SIN(('OddsRatio_working_3-way'!Y163+4*PI())/3)</f>
        <v>-0.53167431972088675</v>
      </c>
      <c r="AF163" s="11">
        <f>-'OddsRatio_working_3-way'!U163/(3*'OddsRatio_working_3-way'!X163^(1/3))*COS(('OddsRatio_working_3-way'!Y163)/3)</f>
        <v>0.53187709488530199</v>
      </c>
      <c r="AG163" s="11">
        <f>-'OddsRatio_working_3-way'!U163/(3*'OddsRatio_working_3-way'!X163^(1/3))*COS(('OddsRatio_working_3-way'!Y163+2*PI())/3)</f>
        <v>-0.38900983995089317</v>
      </c>
      <c r="AH163" s="11">
        <f>-'OddsRatio_working_3-way'!U163/(3*'OddsRatio_working_3-way'!X163^(1/3))*COS(('OddsRatio_working_3-way'!Y163+4*PI())/3)</f>
        <v>-0.14286725493440877</v>
      </c>
      <c r="AI163" s="11">
        <f>'OddsRatio_working_3-way'!U163/(3*'OddsRatio_working_3-way'!X163^(1/3))*SIN(('OddsRatio_working_3-way'!Y163)/3)</f>
        <v>-0.14211048771829762</v>
      </c>
      <c r="AJ163" s="11">
        <f>'OddsRatio_working_3-way'!U163/(3*'OddsRatio_working_3-way'!X163^(1/3))*SIN(('OddsRatio_working_3-way'!Y163+2*PI())/3)</f>
        <v>-0.38956383200258915</v>
      </c>
      <c r="AK163" s="11">
        <f>'OddsRatio_working_3-way'!U163/(3*'OddsRatio_working_3-way'!X163^(1/3))*SIN(('OddsRatio_working_3-way'!Y163+4*PI())/3)</f>
        <v>0.53167431972088663</v>
      </c>
      <c r="AL163" s="11">
        <f>'OddsRatio_working_3-way'!Z163+'OddsRatio_working_3-way'!AF163</f>
        <v>1.063754189770604</v>
      </c>
      <c r="AM163" s="11">
        <f>'OddsRatio_working_3-way'!AA163+'OddsRatio_working_3-way'!AG163</f>
        <v>-0.77801967990178644</v>
      </c>
      <c r="AN163" s="11">
        <f>'OddsRatio_working_3-way'!AB163+'OddsRatio_working_3-way'!AH163</f>
        <v>-0.28573450986881754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1.063754189770604</v>
      </c>
      <c r="AS163" s="11">
        <f>IF(('OddsRatio_working_3-way'!X163=0),IF(Q163&gt;0,-Q163^(1/3),(-Q163)^(1/3)),'OddsRatio_working_3-way'!AM163-'OddsRatio_working_3-way'!R163/3)</f>
        <v>-0.77801967990178644</v>
      </c>
      <c r="AT163" s="11">
        <f>IF(('OddsRatio_working_3-way'!X163=0),IF(Q163&gt;0,-Q163^(1/3),(-Q163)^(1/3)),'OddsRatio_working_3-way'!AN163-'OddsRatio_working_3-way'!R163/3)</f>
        <v>-0.28573450986881754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3.08</v>
      </c>
      <c r="B164" s="4">
        <f>IF('True_Odds_Calculator_3-way'!B163="","",'True_Odds_Calculator_3-way'!B163)</f>
        <v>2.9</v>
      </c>
      <c r="C164" s="4">
        <f>IF('True_Odds_Calculator_3-way'!C163="","",'True_Odds_Calculator_3-way'!C163)</f>
        <v>2.67</v>
      </c>
      <c r="D164" s="9">
        <f t="shared" si="39"/>
        <v>0.31048692968049152</v>
      </c>
      <c r="E164" s="9">
        <f t="shared" si="40"/>
        <v>0.33018911623727659</v>
      </c>
      <c r="F164" s="9">
        <f t="shared" si="41"/>
        <v>0.359323954082232</v>
      </c>
      <c r="G164" s="9">
        <f t="shared" si="42"/>
        <v>1.0676670633574474</v>
      </c>
      <c r="H164" s="9">
        <f t="shared" si="43"/>
        <v>3.2207474917834902</v>
      </c>
      <c r="I164" s="9">
        <f t="shared" si="44"/>
        <v>3.0285674203791499</v>
      </c>
      <c r="J164" s="9">
        <f t="shared" si="45"/>
        <v>2.7830039958069368</v>
      </c>
      <c r="K164" s="11">
        <f t="shared" si="46"/>
        <v>0.32467532467532467</v>
      </c>
      <c r="L164" s="11">
        <f t="shared" si="47"/>
        <v>0.34482758620689657</v>
      </c>
      <c r="M164" s="11">
        <f t="shared" si="48"/>
        <v>0.37453183520599254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-0.27674095244804275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0.23691277081435932</v>
      </c>
      <c r="Q164" s="11">
        <f>2*'OddsRatio_working_3-way'!K164*'OddsRatio_working_3-way'!L164*'OddsRatio_working_3-way'!M164</f>
        <v>8.3862927721897115E-2</v>
      </c>
      <c r="R164" s="11">
        <f t="shared" si="49"/>
        <v>0</v>
      </c>
      <c r="S164" s="11">
        <f t="shared" si="50"/>
        <v>-0.85608135954811004</v>
      </c>
      <c r="T164" s="11">
        <f t="shared" si="51"/>
        <v>-0.30303764939756112</v>
      </c>
      <c r="U164" s="11">
        <f>'OddsRatio_working_3-way'!S164-'OddsRatio_working_3-way'!R164^2/3</f>
        <v>-0.85608135954811004</v>
      </c>
      <c r="V164" s="11">
        <f>'OddsRatio_working_3-way'!S164*'OddsRatio_working_3-way'!R164/3-2*'OddsRatio_working_3-way'!R164^3/27-'OddsRatio_working_3-way'!T164</f>
        <v>0.30303764939756112</v>
      </c>
      <c r="W164" s="11">
        <f>'OddsRatio_working_3-way'!V164^2+4*'OddsRatio_working_3-way'!U164^3/27</f>
        <v>-1.1164613007309393E-3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0.15243710035054631</v>
      </c>
      <c r="Y164" s="11">
        <f>IF('OddsRatio_working_3-way'!W164&gt;=0,IF('OddsRatio_working_3-way'!V164+SQRT('OddsRatio_working_3-way'!W164)&gt;0,0,PI()),ACOS('OddsRatio_working_3-way'!V164/(2*'OddsRatio_working_3-way'!X164)))</f>
        <v>0.10981823224700227</v>
      </c>
      <c r="Z164" s="11">
        <f>'OddsRatio_working_3-way'!X164^(1/3)*COS('OddsRatio_working_3-way'!Y164/3)</f>
        <v>0.53383353167872372</v>
      </c>
      <c r="AA164" s="11">
        <f>'OddsRatio_working_3-way'!X164^(1/3)*COS(('OddsRatio_working_3-way'!Y164+2*PI())/3)</f>
        <v>-0.28384780917972796</v>
      </c>
      <c r="AB164" s="11">
        <f>'OddsRatio_working_3-way'!X164^(1/3)*COS(('OddsRatio_working_3-way'!Y164+4*PI())/3)</f>
        <v>-0.24998572249899584</v>
      </c>
      <c r="AC164" s="11">
        <f>'OddsRatio_working_3-way'!X164^(1/3)*SIN('OddsRatio_working_3-way'!Y164/3)</f>
        <v>1.9550284860443242E-2</v>
      </c>
      <c r="AD164" s="11">
        <f>'OddsRatio_working_3-way'!X164^(1/3)*SIN(('OddsRatio_working_3-way'!Y164+2*PI())/3)</f>
        <v>0.45253825739551801</v>
      </c>
      <c r="AE164" s="11">
        <f>'OddsRatio_working_3-way'!X164^(1/3)*SIN(('OddsRatio_working_3-way'!Y164+4*PI())/3)</f>
        <v>-0.47208854225596109</v>
      </c>
      <c r="AF164" s="11">
        <f>-'OddsRatio_working_3-way'!U164/(3*'OddsRatio_working_3-way'!X164^(1/3))*COS(('OddsRatio_working_3-way'!Y164)/3)</f>
        <v>0.53383353167872372</v>
      </c>
      <c r="AG164" s="11">
        <f>-'OddsRatio_working_3-way'!U164/(3*'OddsRatio_working_3-way'!X164^(1/3))*COS(('OddsRatio_working_3-way'!Y164+2*PI())/3)</f>
        <v>-0.28384780917972796</v>
      </c>
      <c r="AH164" s="11">
        <f>-'OddsRatio_working_3-way'!U164/(3*'OddsRatio_working_3-way'!X164^(1/3))*COS(('OddsRatio_working_3-way'!Y164+4*PI())/3)</f>
        <v>-0.24998572249899584</v>
      </c>
      <c r="AI164" s="11">
        <f>'OddsRatio_working_3-way'!U164/(3*'OddsRatio_working_3-way'!X164^(1/3))*SIN(('OddsRatio_working_3-way'!Y164)/3)</f>
        <v>-1.9550284860443242E-2</v>
      </c>
      <c r="AJ164" s="11">
        <f>'OddsRatio_working_3-way'!U164/(3*'OddsRatio_working_3-way'!X164^(1/3))*SIN(('OddsRatio_working_3-way'!Y164+2*PI())/3)</f>
        <v>-0.45253825739551801</v>
      </c>
      <c r="AK164" s="11">
        <f>'OddsRatio_working_3-way'!U164/(3*'OddsRatio_working_3-way'!X164^(1/3))*SIN(('OddsRatio_working_3-way'!Y164+4*PI())/3)</f>
        <v>0.47208854225596109</v>
      </c>
      <c r="AL164" s="11">
        <f>'OddsRatio_working_3-way'!Z164+'OddsRatio_working_3-way'!AF164</f>
        <v>1.0676670633574474</v>
      </c>
      <c r="AM164" s="11">
        <f>'OddsRatio_working_3-way'!AA164+'OddsRatio_working_3-way'!AG164</f>
        <v>-0.56769561835945592</v>
      </c>
      <c r="AN164" s="11">
        <f>'OddsRatio_working_3-way'!AB164+'OddsRatio_working_3-way'!AH164</f>
        <v>-0.49997144499799168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1.0676670633574474</v>
      </c>
      <c r="AS164" s="11">
        <f>IF(('OddsRatio_working_3-way'!X164=0),IF(Q164&gt;0,-Q164^(1/3),(-Q164)^(1/3)),'OddsRatio_working_3-way'!AM164-'OddsRatio_working_3-way'!R164/3)</f>
        <v>-0.56769561835945592</v>
      </c>
      <c r="AT164" s="11">
        <f>IF(('OddsRatio_working_3-way'!X164=0),IF(Q164&gt;0,-Q164^(1/3),(-Q164)^(1/3)),'OddsRatio_working_3-way'!AN164-'OddsRatio_working_3-way'!R164/3)</f>
        <v>-0.49997144499799168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1.9</v>
      </c>
      <c r="B165" s="4">
        <f>IF('True_Odds_Calculator_3-way'!B164="","",'True_Odds_Calculator_3-way'!B164)</f>
        <v>3.24</v>
      </c>
      <c r="C165" s="4">
        <f>IF('True_Odds_Calculator_3-way'!C164="","",'True_Odds_Calculator_3-way'!C164)</f>
        <v>4.7</v>
      </c>
      <c r="D165" s="9">
        <f t="shared" si="39"/>
        <v>0.507210551785237</v>
      </c>
      <c r="E165" s="9">
        <f t="shared" si="40"/>
        <v>0.29255811073436461</v>
      </c>
      <c r="F165" s="9">
        <f t="shared" si="41"/>
        <v>0.20023133748039837</v>
      </c>
      <c r="G165" s="9">
        <f t="shared" si="42"/>
        <v>1.0795197959161893</v>
      </c>
      <c r="H165" s="9">
        <f t="shared" si="43"/>
        <v>1.9715678163245702</v>
      </c>
      <c r="I165" s="9">
        <f t="shared" si="44"/>
        <v>3.4181243428522645</v>
      </c>
      <c r="J165" s="9">
        <f t="shared" si="45"/>
        <v>4.9942232448899011</v>
      </c>
      <c r="K165" s="11">
        <f t="shared" si="46"/>
        <v>0.52631578947368418</v>
      </c>
      <c r="L165" s="11">
        <f t="shared" si="47"/>
        <v>0.30864197530864196</v>
      </c>
      <c r="M165" s="11">
        <f t="shared" si="48"/>
        <v>0.21276595744680851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-0.2578076396665423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0.2364066193853428</v>
      </c>
      <c r="Q165" s="11">
        <f>2*'OddsRatio_working_3-way'!K165*'OddsRatio_working_3-way'!L165*'OddsRatio_working_3-way'!M165</f>
        <v>6.9124742510334139E-2</v>
      </c>
      <c r="R165" s="11">
        <f t="shared" si="49"/>
        <v>0</v>
      </c>
      <c r="S165" s="11">
        <f t="shared" si="50"/>
        <v>-0.91698841698841682</v>
      </c>
      <c r="T165" s="11">
        <f t="shared" si="51"/>
        <v>-0.26812526812526805</v>
      </c>
      <c r="U165" s="11">
        <f>'OddsRatio_working_3-way'!S165-'OddsRatio_working_3-way'!R165^2/3</f>
        <v>-0.91698841698841682</v>
      </c>
      <c r="V165" s="11">
        <f>'OddsRatio_working_3-way'!S165*'OddsRatio_working_3-way'!R165/3-2*'OddsRatio_working_3-way'!R165^3/27-'OddsRatio_working_3-way'!T165</f>
        <v>0.26812526812526805</v>
      </c>
      <c r="W165" s="11">
        <f>'OddsRatio_working_3-way'!V165^2+4*'OddsRatio_working_3-way'!U165^3/27</f>
        <v>-4.2340839598383945E-2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0.16899112329175076</v>
      </c>
      <c r="Y165" s="11">
        <f>IF('OddsRatio_working_3-way'!W165&gt;=0,IF('OddsRatio_working_3-way'!V165+SQRT('OddsRatio_working_3-way'!W165)&gt;0,0,PI()),ACOS('OddsRatio_working_3-way'!V165/(2*'OddsRatio_working_3-way'!X165)))</f>
        <v>0.65456688016837206</v>
      </c>
      <c r="Z165" s="11">
        <f>'OddsRatio_working_3-way'!X165^(1/3)*COS('OddsRatio_working_3-way'!Y165/3)</f>
        <v>0.53975989795809465</v>
      </c>
      <c r="AA165" s="11">
        <f>'OddsRatio_working_3-way'!X165^(1/3)*COS(('OddsRatio_working_3-way'!Y165+2*PI())/3)</f>
        <v>-0.37352136765085381</v>
      </c>
      <c r="AB165" s="11">
        <f>'OddsRatio_working_3-way'!X165^(1/3)*COS(('OddsRatio_working_3-way'!Y165+4*PI())/3)</f>
        <v>-0.16623853030724048</v>
      </c>
      <c r="AC165" s="11">
        <f>'OddsRatio_working_3-way'!X165^(1/3)*SIN('OddsRatio_working_3-way'!Y165/3)</f>
        <v>0.11967480193872454</v>
      </c>
      <c r="AD165" s="11">
        <f>'OddsRatio_working_3-way'!X165^(1/3)*SIN(('OddsRatio_working_3-way'!Y165+2*PI())/3)</f>
        <v>0.40760838260644411</v>
      </c>
      <c r="AE165" s="11">
        <f>'OddsRatio_working_3-way'!X165^(1/3)*SIN(('OddsRatio_working_3-way'!Y165+4*PI())/3)</f>
        <v>-0.52728318454516865</v>
      </c>
      <c r="AF165" s="11">
        <f>-'OddsRatio_working_3-way'!U165/(3*'OddsRatio_working_3-way'!X165^(1/3))*COS(('OddsRatio_working_3-way'!Y165)/3)</f>
        <v>0.53975989795809454</v>
      </c>
      <c r="AG165" s="11">
        <f>-'OddsRatio_working_3-way'!U165/(3*'OddsRatio_working_3-way'!X165^(1/3))*COS(('OddsRatio_working_3-way'!Y165+2*PI())/3)</f>
        <v>-0.37352136765085375</v>
      </c>
      <c r="AH165" s="11">
        <f>-'OddsRatio_working_3-way'!U165/(3*'OddsRatio_working_3-way'!X165^(1/3))*COS(('OddsRatio_working_3-way'!Y165+4*PI())/3)</f>
        <v>-0.16623853030724042</v>
      </c>
      <c r="AI165" s="11">
        <f>'OddsRatio_working_3-way'!U165/(3*'OddsRatio_working_3-way'!X165^(1/3))*SIN(('OddsRatio_working_3-way'!Y165)/3)</f>
        <v>-0.11967480193872451</v>
      </c>
      <c r="AJ165" s="11">
        <f>'OddsRatio_working_3-way'!U165/(3*'OddsRatio_working_3-way'!X165^(1/3))*SIN(('OddsRatio_working_3-way'!Y165+2*PI())/3)</f>
        <v>-0.40760838260644405</v>
      </c>
      <c r="AK165" s="11">
        <f>'OddsRatio_working_3-way'!U165/(3*'OddsRatio_working_3-way'!X165^(1/3))*SIN(('OddsRatio_working_3-way'!Y165+4*PI())/3)</f>
        <v>0.52728318454516854</v>
      </c>
      <c r="AL165" s="11">
        <f>'OddsRatio_working_3-way'!Z165+'OddsRatio_working_3-way'!AF165</f>
        <v>1.0795197959161893</v>
      </c>
      <c r="AM165" s="11">
        <f>'OddsRatio_working_3-way'!AA165+'OddsRatio_working_3-way'!AG165</f>
        <v>-0.74704273530170751</v>
      </c>
      <c r="AN165" s="11">
        <f>'OddsRatio_working_3-way'!AB165+'OddsRatio_working_3-way'!AH165</f>
        <v>-0.3324770606144809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1.0795197959161893</v>
      </c>
      <c r="AS165" s="11">
        <f>IF(('OddsRatio_working_3-way'!X165=0),IF(Q165&gt;0,-Q165^(1/3),(-Q165)^(1/3)),'OddsRatio_working_3-way'!AM165-'OddsRatio_working_3-way'!R165/3)</f>
        <v>-0.74704273530170751</v>
      </c>
      <c r="AT165" s="11">
        <f>IF(('OddsRatio_working_3-way'!X165=0),IF(Q165&gt;0,-Q165^(1/3),(-Q165)^(1/3)),'OddsRatio_working_3-way'!AN165-'OddsRatio_working_3-way'!R165/3)</f>
        <v>-0.3324770606144809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2.19</v>
      </c>
      <c r="B166" s="4">
        <f>IF('True_Odds_Calculator_3-way'!B165="","",'True_Odds_Calculator_3-way'!B165)</f>
        <v>3.3</v>
      </c>
      <c r="C166" s="4">
        <f>IF('True_Odds_Calculator_3-way'!C165="","",'True_Odds_Calculator_3-way'!C165)</f>
        <v>3.5</v>
      </c>
      <c r="D166" s="9">
        <f t="shared" si="39"/>
        <v>0.43953583084658326</v>
      </c>
      <c r="E166" s="9">
        <f t="shared" si="40"/>
        <v>0.28863928225684721</v>
      </c>
      <c r="F166" s="9">
        <f t="shared" si="41"/>
        <v>0.27182488689656936</v>
      </c>
      <c r="G166" s="9">
        <f t="shared" si="42"/>
        <v>1.0715356072315845</v>
      </c>
      <c r="H166" s="9">
        <f t="shared" si="43"/>
        <v>2.2751273726055854</v>
      </c>
      <c r="I166" s="9">
        <f t="shared" si="44"/>
        <v>3.4645318966326442</v>
      </c>
      <c r="J166" s="9">
        <f t="shared" si="45"/>
        <v>3.6788390180789614</v>
      </c>
      <c r="K166" s="11">
        <f t="shared" si="46"/>
        <v>0.45662100456621008</v>
      </c>
      <c r="L166" s="11">
        <f t="shared" si="47"/>
        <v>0.30303030303030304</v>
      </c>
      <c r="M166" s="11">
        <f t="shared" si="48"/>
        <v>0.2857142857142857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-0.27051335270513344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0.23681037379667519</v>
      </c>
      <c r="Q166" s="11">
        <f>2*'OddsRatio_working_3-way'!K166*'OddsRatio_working_3-way'!L166*'OddsRatio_working_3-way'!M166</f>
        <v>7.9068572219257158E-2</v>
      </c>
      <c r="R166" s="11">
        <f t="shared" si="49"/>
        <v>0</v>
      </c>
      <c r="S166" s="11">
        <f t="shared" si="50"/>
        <v>-0.87541103397880926</v>
      </c>
      <c r="T166" s="11">
        <f t="shared" si="51"/>
        <v>-0.29229082937522849</v>
      </c>
      <c r="U166" s="11">
        <f>'OddsRatio_working_3-way'!S166-'OddsRatio_working_3-way'!R166^2/3</f>
        <v>-0.87541103397880926</v>
      </c>
      <c r="V166" s="11">
        <f>'OddsRatio_working_3-way'!S166*'OddsRatio_working_3-way'!R166/3-2*'OddsRatio_working_3-way'!R166^3/27-'OddsRatio_working_3-way'!T166</f>
        <v>0.29229082937522849</v>
      </c>
      <c r="W166" s="11">
        <f>'OddsRatio_working_3-way'!V166^2+4*'OddsRatio_working_3-way'!U166^3/27</f>
        <v>-1.3953687689876926E-2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0.15762900797976229</v>
      </c>
      <c r="Y166" s="11">
        <f>IF('OddsRatio_working_3-way'!W166&gt;=0,IF('OddsRatio_working_3-way'!V166+SQRT('OddsRatio_working_3-way'!W166)&gt;0,0,PI()),ACOS('OddsRatio_working_3-way'!V166/(2*'OddsRatio_working_3-way'!X166)))</f>
        <v>0.38406821801010271</v>
      </c>
      <c r="Z166" s="11">
        <f>'OddsRatio_working_3-way'!X166^(1/3)*COS('OddsRatio_working_3-way'!Y166/3)</f>
        <v>0.53576780361579213</v>
      </c>
      <c r="AA166" s="11">
        <f>'OddsRatio_working_3-way'!X166^(1/3)*COS(('OddsRatio_working_3-way'!Y166+2*PI())/3)</f>
        <v>-0.32761165039458517</v>
      </c>
      <c r="AB166" s="11">
        <f>'OddsRatio_working_3-way'!X166^(1/3)*COS(('OddsRatio_working_3-way'!Y166+4*PI())/3)</f>
        <v>-0.2081561532212067</v>
      </c>
      <c r="AC166" s="11">
        <f>'OddsRatio_working_3-way'!X166^(1/3)*SIN('OddsRatio_working_3-way'!Y166/3)</f>
        <v>6.8967663449230623E-2</v>
      </c>
      <c r="AD166" s="11">
        <f>'OddsRatio_working_3-way'!X166^(1/3)*SIN(('OddsRatio_working_3-way'!Y166+2*PI())/3)</f>
        <v>0.42950469673645303</v>
      </c>
      <c r="AE166" s="11">
        <f>'OddsRatio_working_3-way'!X166^(1/3)*SIN(('OddsRatio_working_3-way'!Y166+4*PI())/3)</f>
        <v>-0.49847236018568364</v>
      </c>
      <c r="AF166" s="11">
        <f>-'OddsRatio_working_3-way'!U166/(3*'OddsRatio_working_3-way'!X166^(1/3))*COS(('OddsRatio_working_3-way'!Y166)/3)</f>
        <v>0.53576780361579224</v>
      </c>
      <c r="AG166" s="11">
        <f>-'OddsRatio_working_3-way'!U166/(3*'OddsRatio_working_3-way'!X166^(1/3))*COS(('OddsRatio_working_3-way'!Y166+2*PI())/3)</f>
        <v>-0.32761165039458523</v>
      </c>
      <c r="AH166" s="11">
        <f>-'OddsRatio_working_3-way'!U166/(3*'OddsRatio_working_3-way'!X166^(1/3))*COS(('OddsRatio_working_3-way'!Y166+4*PI())/3)</f>
        <v>-0.20815615322120673</v>
      </c>
      <c r="AI166" s="11">
        <f>'OddsRatio_working_3-way'!U166/(3*'OddsRatio_working_3-way'!X166^(1/3))*SIN(('OddsRatio_working_3-way'!Y166)/3)</f>
        <v>-6.8967663449230637E-2</v>
      </c>
      <c r="AJ166" s="11">
        <f>'OddsRatio_working_3-way'!U166/(3*'OddsRatio_working_3-way'!X166^(1/3))*SIN(('OddsRatio_working_3-way'!Y166+2*PI())/3)</f>
        <v>-0.42950469673645308</v>
      </c>
      <c r="AK166" s="11">
        <f>'OddsRatio_working_3-way'!U166/(3*'OddsRatio_working_3-way'!X166^(1/3))*SIN(('OddsRatio_working_3-way'!Y166+4*PI())/3)</f>
        <v>0.49847236018568375</v>
      </c>
      <c r="AL166" s="11">
        <f>'OddsRatio_working_3-way'!Z166+'OddsRatio_working_3-way'!AF166</f>
        <v>1.0715356072315845</v>
      </c>
      <c r="AM166" s="11">
        <f>'OddsRatio_working_3-way'!AA166+'OddsRatio_working_3-way'!AG166</f>
        <v>-0.65522330078917035</v>
      </c>
      <c r="AN166" s="11">
        <f>'OddsRatio_working_3-way'!AB166+'OddsRatio_working_3-way'!AH166</f>
        <v>-0.41631230644241346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1.0715356072315845</v>
      </c>
      <c r="AS166" s="11">
        <f>IF(('OddsRatio_working_3-way'!X166=0),IF(Q166&gt;0,-Q166^(1/3),(-Q166)^(1/3)),'OddsRatio_working_3-way'!AM166-'OddsRatio_working_3-way'!R166/3)</f>
        <v>-0.65522330078917035</v>
      </c>
      <c r="AT166" s="11">
        <f>IF(('OddsRatio_working_3-way'!X166=0),IF(Q166&gt;0,-Q166^(1/3),(-Q166)^(1/3)),'OddsRatio_working_3-way'!AN166-'OddsRatio_working_3-way'!R166/3)</f>
        <v>-0.41631230644241346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2.15</v>
      </c>
      <c r="B167" s="4">
        <f>IF('True_Odds_Calculator_3-way'!B166="","",'True_Odds_Calculator_3-way'!B166)</f>
        <v>3.59</v>
      </c>
      <c r="C167" s="4">
        <f>IF('True_Odds_Calculator_3-way'!C166="","",'True_Odds_Calculator_3-way'!C166)</f>
        <v>3.51</v>
      </c>
      <c r="D167" s="9">
        <f t="shared" si="39"/>
        <v>0.45418609493802259</v>
      </c>
      <c r="E167" s="9">
        <f t="shared" si="40"/>
        <v>0.26979419273389399</v>
      </c>
      <c r="F167" s="9">
        <f t="shared" si="41"/>
        <v>0.27601971232808353</v>
      </c>
      <c r="G167" s="9">
        <f t="shared" si="42"/>
        <v>1.0449918927508803</v>
      </c>
      <c r="H167" s="9">
        <f t="shared" si="43"/>
        <v>2.2017406766635119</v>
      </c>
      <c r="I167" s="9">
        <f t="shared" si="44"/>
        <v>3.7065290022247797</v>
      </c>
      <c r="J167" s="9">
        <f t="shared" si="45"/>
        <v>3.6229296508047093</v>
      </c>
      <c r="K167" s="11">
        <f t="shared" si="46"/>
        <v>0.46511627906976744</v>
      </c>
      <c r="L167" s="11">
        <f t="shared" si="47"/>
        <v>0.2785515320334262</v>
      </c>
      <c r="M167" s="11">
        <f t="shared" si="48"/>
        <v>0.28490028490028491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-0.27595057348247742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0.23069596173178472</v>
      </c>
      <c r="Q167" s="11">
        <f>2*'OddsRatio_working_3-way'!K167*'OddsRatio_working_3-way'!L167*'OddsRatio_working_3-way'!M167</f>
        <v>7.382270775417113E-2</v>
      </c>
      <c r="R167" s="11">
        <f t="shared" si="49"/>
        <v>0</v>
      </c>
      <c r="S167" s="11">
        <f t="shared" si="50"/>
        <v>-0.83600464684822873</v>
      </c>
      <c r="T167" s="11">
        <f t="shared" si="51"/>
        <v>-0.26752148699143324</v>
      </c>
      <c r="U167" s="11">
        <f>'OddsRatio_working_3-way'!S167-'OddsRatio_working_3-way'!R167^2/3</f>
        <v>-0.83600464684822873</v>
      </c>
      <c r="V167" s="11">
        <f>'OddsRatio_working_3-way'!S167*'OddsRatio_working_3-way'!R167/3-2*'OddsRatio_working_3-way'!R167^3/27-'OddsRatio_working_3-way'!T167</f>
        <v>0.26752148699143324</v>
      </c>
      <c r="W167" s="11">
        <f>'OddsRatio_working_3-way'!V167^2+4*'OddsRatio_working_3-way'!U167^3/27</f>
        <v>-1.4993261263829438E-2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0.14710626028991511</v>
      </c>
      <c r="Y167" s="11">
        <f>IF('OddsRatio_working_3-way'!W167&gt;=0,IF('OddsRatio_working_3-way'!V167+SQRT('OddsRatio_working_3-way'!W167)&gt;0,0,PI()),ACOS('OddsRatio_working_3-way'!V167/(2*'OddsRatio_working_3-way'!X167)))</f>
        <v>0.42924614998430166</v>
      </c>
      <c r="Z167" s="11">
        <f>'OddsRatio_working_3-way'!X167^(1/3)*COS('OddsRatio_working_3-way'!Y167/3)</f>
        <v>0.52249594637544017</v>
      </c>
      <c r="AA167" s="11">
        <f>'OddsRatio_working_3-way'!X167^(1/3)*COS(('OddsRatio_working_3-way'!Y167+2*PI())/3)</f>
        <v>-0.32643732222559657</v>
      </c>
      <c r="AB167" s="11">
        <f>'OddsRatio_working_3-way'!X167^(1/3)*COS(('OddsRatio_working_3-way'!Y167+4*PI())/3)</f>
        <v>-0.19605862414984374</v>
      </c>
      <c r="AC167" s="11">
        <f>'OddsRatio_working_3-way'!X167^(1/3)*SIN('OddsRatio_working_3-way'!Y167/3)</f>
        <v>7.5274176430629058E-2</v>
      </c>
      <c r="AD167" s="11">
        <f>'OddsRatio_working_3-way'!X167^(1/3)*SIN(('OddsRatio_working_3-way'!Y167+2*PI())/3)</f>
        <v>0.41485767472020851</v>
      </c>
      <c r="AE167" s="11">
        <f>'OddsRatio_working_3-way'!X167^(1/3)*SIN(('OddsRatio_working_3-way'!Y167+4*PI())/3)</f>
        <v>-0.49013185115083741</v>
      </c>
      <c r="AF167" s="11">
        <f>-'OddsRatio_working_3-way'!U167/(3*'OddsRatio_working_3-way'!X167^(1/3))*COS(('OddsRatio_working_3-way'!Y167)/3)</f>
        <v>0.52249594637544006</v>
      </c>
      <c r="AG167" s="11">
        <f>-'OddsRatio_working_3-way'!U167/(3*'OddsRatio_working_3-way'!X167^(1/3))*COS(('OddsRatio_working_3-way'!Y167+2*PI())/3)</f>
        <v>-0.32643732222559646</v>
      </c>
      <c r="AH167" s="11">
        <f>-'OddsRatio_working_3-way'!U167/(3*'OddsRatio_working_3-way'!X167^(1/3))*COS(('OddsRatio_working_3-way'!Y167+4*PI())/3)</f>
        <v>-0.19605862414984368</v>
      </c>
      <c r="AI167" s="11">
        <f>'OddsRatio_working_3-way'!U167/(3*'OddsRatio_working_3-way'!X167^(1/3))*SIN(('OddsRatio_working_3-way'!Y167)/3)</f>
        <v>-7.5274176430629045E-2</v>
      </c>
      <c r="AJ167" s="11">
        <f>'OddsRatio_working_3-way'!U167/(3*'OddsRatio_working_3-way'!X167^(1/3))*SIN(('OddsRatio_working_3-way'!Y167+2*PI())/3)</f>
        <v>-0.4148576747202084</v>
      </c>
      <c r="AK167" s="11">
        <f>'OddsRatio_working_3-way'!U167/(3*'OddsRatio_working_3-way'!X167^(1/3))*SIN(('OddsRatio_working_3-way'!Y167+4*PI())/3)</f>
        <v>0.49013185115083729</v>
      </c>
      <c r="AL167" s="11">
        <f>'OddsRatio_working_3-way'!Z167+'OddsRatio_working_3-way'!AF167</f>
        <v>1.0449918927508803</v>
      </c>
      <c r="AM167" s="11">
        <f>'OddsRatio_working_3-way'!AA167+'OddsRatio_working_3-way'!AG167</f>
        <v>-0.65287464445119303</v>
      </c>
      <c r="AN167" s="11">
        <f>'OddsRatio_working_3-way'!AB167+'OddsRatio_working_3-way'!AH167</f>
        <v>-0.39211724829968742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1.0449918927508803</v>
      </c>
      <c r="AS167" s="11">
        <f>IF(('OddsRatio_working_3-way'!X167=0),IF(Q167&gt;0,-Q167^(1/3),(-Q167)^(1/3)),'OddsRatio_working_3-way'!AM167-'OddsRatio_working_3-way'!R167/3)</f>
        <v>-0.65287464445119303</v>
      </c>
      <c r="AT167" s="11">
        <f>IF(('OddsRatio_working_3-way'!X167=0),IF(Q167&gt;0,-Q167^(1/3),(-Q167)^(1/3)),'OddsRatio_working_3-way'!AN167-'OddsRatio_working_3-way'!R167/3)</f>
        <v>-0.39211724829968742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1.45</v>
      </c>
      <c r="B168" s="4">
        <f>IF('True_Odds_Calculator_3-way'!B167="","",'True_Odds_Calculator_3-way'!B167)</f>
        <v>4.82</v>
      </c>
      <c r="C168" s="4">
        <f>IF('True_Odds_Calculator_3-way'!C167="","",'True_Odds_Calculator_3-way'!C167)</f>
        <v>7.28</v>
      </c>
      <c r="D168" s="9">
        <f t="shared" si="39"/>
        <v>0.67450062369178543</v>
      </c>
      <c r="E168" s="9">
        <f t="shared" si="40"/>
        <v>0.19621101925144271</v>
      </c>
      <c r="F168" s="9">
        <f t="shared" si="41"/>
        <v>0.12928835705677183</v>
      </c>
      <c r="G168" s="9">
        <f t="shared" si="42"/>
        <v>1.072396261685469</v>
      </c>
      <c r="H168" s="9">
        <f t="shared" si="43"/>
        <v>1.4825783177584611</v>
      </c>
      <c r="I168" s="9">
        <f t="shared" si="44"/>
        <v>5.0965537196384911</v>
      </c>
      <c r="J168" s="9">
        <f t="shared" si="45"/>
        <v>7.7346485233847453</v>
      </c>
      <c r="K168" s="11">
        <f t="shared" si="46"/>
        <v>0.68965517241379315</v>
      </c>
      <c r="L168" s="11">
        <f t="shared" si="47"/>
        <v>0.20746887966804978</v>
      </c>
      <c r="M168" s="11">
        <f t="shared" si="48"/>
        <v>0.13736263736263735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-0.21217250341588589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0.2073509549543317</v>
      </c>
      <c r="Q168" s="11">
        <f>2*'OddsRatio_working_3-way'!K168*'OddsRatio_working_3-way'!L168*'OddsRatio_working_3-way'!M168</f>
        <v>3.9308237906034438E-2</v>
      </c>
      <c r="R168" s="11">
        <f t="shared" si="49"/>
        <v>0</v>
      </c>
      <c r="S168" s="11">
        <f t="shared" si="50"/>
        <v>-0.97727533783157883</v>
      </c>
      <c r="T168" s="11">
        <f t="shared" si="51"/>
        <v>-0.18526546688750306</v>
      </c>
      <c r="U168" s="11">
        <f>'OddsRatio_working_3-way'!S168-'OddsRatio_working_3-way'!R168^2/3</f>
        <v>-0.97727533783157883</v>
      </c>
      <c r="V168" s="11">
        <f>'OddsRatio_working_3-way'!S168*'OddsRatio_working_3-way'!R168/3-2*'OddsRatio_working_3-way'!R168^3/27-'OddsRatio_working_3-way'!T168</f>
        <v>0.18526546688750306</v>
      </c>
      <c r="W168" s="11">
        <f>'OddsRatio_working_3-way'!V168^2+4*'OddsRatio_working_3-way'!U168^3/27</f>
        <v>-0.10395278219492615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0.18592745589071202</v>
      </c>
      <c r="Y168" s="11">
        <f>IF('OddsRatio_working_3-way'!W168&gt;=0,IF('OddsRatio_working_3-way'!V168+SQRT('OddsRatio_working_3-way'!W168)&gt;0,0,PI()),ACOS('OddsRatio_working_3-way'!V168/(2*'OddsRatio_working_3-way'!X168)))</f>
        <v>1.0492519721694893</v>
      </c>
      <c r="Z168" s="11">
        <f>'OddsRatio_working_3-way'!X168^(1/3)*COS('OddsRatio_working_3-way'!Y168/3)</f>
        <v>0.53619813084273449</v>
      </c>
      <c r="AA168" s="11">
        <f>'OddsRatio_working_3-way'!X168^(1/3)*COS(('OddsRatio_working_3-way'!Y168+2*PI())/3)</f>
        <v>-0.43747293536139986</v>
      </c>
      <c r="AB168" s="11">
        <f>'OddsRatio_working_3-way'!X168^(1/3)*COS(('OddsRatio_working_3-way'!Y168+4*PI())/3)</f>
        <v>-9.8725195481334779E-2</v>
      </c>
      <c r="AC168" s="11">
        <f>'OddsRatio_working_3-way'!X168^(1/3)*SIN('OddsRatio_working_3-way'!Y168/3)</f>
        <v>0.195576098807133</v>
      </c>
      <c r="AD168" s="11">
        <f>'OddsRatio_working_3-way'!X168^(1/3)*SIN(('OddsRatio_working_3-way'!Y168+2*PI())/3)</f>
        <v>0.36657315336797386</v>
      </c>
      <c r="AE168" s="11">
        <f>'OddsRatio_working_3-way'!X168^(1/3)*SIN(('OddsRatio_working_3-way'!Y168+4*PI())/3)</f>
        <v>-0.56214925217510681</v>
      </c>
      <c r="AF168" s="11">
        <f>-'OddsRatio_working_3-way'!U168/(3*'OddsRatio_working_3-way'!X168^(1/3))*COS(('OddsRatio_working_3-way'!Y168)/3)</f>
        <v>0.53619813084273449</v>
      </c>
      <c r="AG168" s="11">
        <f>-'OddsRatio_working_3-way'!U168/(3*'OddsRatio_working_3-way'!X168^(1/3))*COS(('OddsRatio_working_3-way'!Y168+2*PI())/3)</f>
        <v>-0.43747293536139986</v>
      </c>
      <c r="AH168" s="11">
        <f>-'OddsRatio_working_3-way'!U168/(3*'OddsRatio_working_3-way'!X168^(1/3))*COS(('OddsRatio_working_3-way'!Y168+4*PI())/3)</f>
        <v>-9.8725195481334779E-2</v>
      </c>
      <c r="AI168" s="11">
        <f>'OddsRatio_working_3-way'!U168/(3*'OddsRatio_working_3-way'!X168^(1/3))*SIN(('OddsRatio_working_3-way'!Y168)/3)</f>
        <v>-0.195576098807133</v>
      </c>
      <c r="AJ168" s="11">
        <f>'OddsRatio_working_3-way'!U168/(3*'OddsRatio_working_3-way'!X168^(1/3))*SIN(('OddsRatio_working_3-way'!Y168+2*PI())/3)</f>
        <v>-0.36657315336797386</v>
      </c>
      <c r="AK168" s="11">
        <f>'OddsRatio_working_3-way'!U168/(3*'OddsRatio_working_3-way'!X168^(1/3))*SIN(('OddsRatio_working_3-way'!Y168+4*PI())/3)</f>
        <v>0.56214925217510681</v>
      </c>
      <c r="AL168" s="11">
        <f>'OddsRatio_working_3-way'!Z168+'OddsRatio_working_3-way'!AF168</f>
        <v>1.072396261685469</v>
      </c>
      <c r="AM168" s="11">
        <f>'OddsRatio_working_3-way'!AA168+'OddsRatio_working_3-way'!AG168</f>
        <v>-0.87494587072279972</v>
      </c>
      <c r="AN168" s="11">
        <f>'OddsRatio_working_3-way'!AB168+'OddsRatio_working_3-way'!AH168</f>
        <v>-0.19745039096266956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1.072396261685469</v>
      </c>
      <c r="AS168" s="11">
        <f>IF(('OddsRatio_working_3-way'!X168=0),IF(Q168&gt;0,-Q168^(1/3),(-Q168)^(1/3)),'OddsRatio_working_3-way'!AM168-'OddsRatio_working_3-way'!R168/3)</f>
        <v>-0.87494587072279972</v>
      </c>
      <c r="AT168" s="11">
        <f>IF(('OddsRatio_working_3-way'!X168=0),IF(Q168&gt;0,-Q168^(1/3),(-Q168)^(1/3)),'OddsRatio_working_3-way'!AN168-'OddsRatio_working_3-way'!R168/3)</f>
        <v>-0.19745039096266956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2.21</v>
      </c>
      <c r="B169" s="4">
        <f>IF('True_Odds_Calculator_3-way'!B168="","",'True_Odds_Calculator_3-way'!B168)</f>
        <v>3.51</v>
      </c>
      <c r="C169" s="4">
        <f>IF('True_Odds_Calculator_3-way'!C168="","",'True_Odds_Calculator_3-way'!C168)</f>
        <v>3.44</v>
      </c>
      <c r="D169" s="9">
        <f t="shared" si="39"/>
        <v>0.44186201636216432</v>
      </c>
      <c r="E169" s="9">
        <f t="shared" si="40"/>
        <v>0.27622377344671223</v>
      </c>
      <c r="F169" s="9">
        <f t="shared" si="41"/>
        <v>0.28191421019112328</v>
      </c>
      <c r="G169" s="9">
        <f t="shared" si="42"/>
        <v>1.0439255780692469</v>
      </c>
      <c r="H169" s="9">
        <f t="shared" si="43"/>
        <v>2.2631499494637888</v>
      </c>
      <c r="I169" s="9">
        <f t="shared" si="44"/>
        <v>3.62025320095381</v>
      </c>
      <c r="J169" s="9">
        <f t="shared" si="45"/>
        <v>3.5471784104889625</v>
      </c>
      <c r="K169" s="11">
        <f t="shared" si="46"/>
        <v>0.45248868778280543</v>
      </c>
      <c r="L169" s="11">
        <f t="shared" si="47"/>
        <v>0.28490028490028491</v>
      </c>
      <c r="M169" s="11">
        <f t="shared" si="48"/>
        <v>0.29069767441860467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-0.27770972309539077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0.23084627946250597</v>
      </c>
      <c r="Q169" s="11">
        <f>2*'OddsRatio_working_3-way'!K169*'OddsRatio_working_3-way'!L169*'OddsRatio_working_3-way'!M169</f>
        <v>7.4950090734579852E-2</v>
      </c>
      <c r="R169" s="11">
        <f t="shared" si="49"/>
        <v>0</v>
      </c>
      <c r="S169" s="11">
        <f t="shared" si="50"/>
        <v>-0.83125025976570632</v>
      </c>
      <c r="T169" s="11">
        <f t="shared" si="51"/>
        <v>-0.26988644797587868</v>
      </c>
      <c r="U169" s="11">
        <f>'OddsRatio_working_3-way'!S169-'OddsRatio_working_3-way'!R169^2/3</f>
        <v>-0.83125025976570632</v>
      </c>
      <c r="V169" s="11">
        <f>'OddsRatio_working_3-way'!S169*'OddsRatio_working_3-way'!R169/3-2*'OddsRatio_working_3-way'!R169^3/27-'OddsRatio_working_3-way'!T169</f>
        <v>0.26988644797587868</v>
      </c>
      <c r="W169" s="11">
        <f>'OddsRatio_working_3-way'!V169^2+4*'OddsRatio_working_3-way'!U169^3/27</f>
        <v>-1.2253869058865219E-2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0.14585314862893936</v>
      </c>
      <c r="Y169" s="11">
        <f>IF('OddsRatio_working_3-way'!W169&gt;=0,IF('OddsRatio_working_3-way'!V169+SQRT('OddsRatio_working_3-way'!W169)&gt;0,0,PI()),ACOS('OddsRatio_working_3-way'!V169/(2*'OddsRatio_working_3-way'!X169)))</f>
        <v>0.38923600532176628</v>
      </c>
      <c r="Z169" s="11">
        <f>'OddsRatio_working_3-way'!X169^(1/3)*COS('OddsRatio_working_3-way'!Y169/3)</f>
        <v>0.52196278903462345</v>
      </c>
      <c r="AA169" s="11">
        <f>'OddsRatio_working_3-way'!X169^(1/3)*COS(('OddsRatio_working_3-way'!Y169+2*PI())/3)</f>
        <v>-0.31996190052416529</v>
      </c>
      <c r="AB169" s="11">
        <f>'OddsRatio_working_3-way'!X169^(1/3)*COS(('OddsRatio_working_3-way'!Y169+4*PI())/3)</f>
        <v>-0.20200088851045825</v>
      </c>
      <c r="AC169" s="11">
        <f>'OddsRatio_working_3-way'!X169^(1/3)*SIN('OddsRatio_working_3-way'!Y169/3)</f>
        <v>6.81048220399946E-2</v>
      </c>
      <c r="AD169" s="11">
        <f>'OddsRatio_working_3-way'!X169^(1/3)*SIN(('OddsRatio_working_3-way'!Y169+2*PI())/3)</f>
        <v>0.41798062411416426</v>
      </c>
      <c r="AE169" s="11">
        <f>'OddsRatio_working_3-way'!X169^(1/3)*SIN(('OddsRatio_working_3-way'!Y169+4*PI())/3)</f>
        <v>-0.48608544615415872</v>
      </c>
      <c r="AF169" s="11">
        <f>-'OddsRatio_working_3-way'!U169/(3*'OddsRatio_working_3-way'!X169^(1/3))*COS(('OddsRatio_working_3-way'!Y169)/3)</f>
        <v>0.52196278903462334</v>
      </c>
      <c r="AG169" s="11">
        <f>-'OddsRatio_working_3-way'!U169/(3*'OddsRatio_working_3-way'!X169^(1/3))*COS(('OddsRatio_working_3-way'!Y169+2*PI())/3)</f>
        <v>-0.31996190052416523</v>
      </c>
      <c r="AH169" s="11">
        <f>-'OddsRatio_working_3-way'!U169/(3*'OddsRatio_working_3-way'!X169^(1/3))*COS(('OddsRatio_working_3-way'!Y169+4*PI())/3)</f>
        <v>-0.20200088851045819</v>
      </c>
      <c r="AI169" s="11">
        <f>'OddsRatio_working_3-way'!U169/(3*'OddsRatio_working_3-way'!X169^(1/3))*SIN(('OddsRatio_working_3-way'!Y169)/3)</f>
        <v>-6.8104822039994586E-2</v>
      </c>
      <c r="AJ169" s="11">
        <f>'OddsRatio_working_3-way'!U169/(3*'OddsRatio_working_3-way'!X169^(1/3))*SIN(('OddsRatio_working_3-way'!Y169+2*PI())/3)</f>
        <v>-0.41798062411416415</v>
      </c>
      <c r="AK169" s="11">
        <f>'OddsRatio_working_3-way'!U169/(3*'OddsRatio_working_3-way'!X169^(1/3))*SIN(('OddsRatio_working_3-way'!Y169+4*PI())/3)</f>
        <v>0.48608544615415861</v>
      </c>
      <c r="AL169" s="11">
        <f>'OddsRatio_working_3-way'!Z169+'OddsRatio_working_3-way'!AF169</f>
        <v>1.0439255780692469</v>
      </c>
      <c r="AM169" s="11">
        <f>'OddsRatio_working_3-way'!AA169+'OddsRatio_working_3-way'!AG169</f>
        <v>-0.63992380104833058</v>
      </c>
      <c r="AN169" s="11">
        <f>'OddsRatio_working_3-way'!AB169+'OddsRatio_working_3-way'!AH169</f>
        <v>-0.40400177702091644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1.0439255780692469</v>
      </c>
      <c r="AS169" s="11">
        <f>IF(('OddsRatio_working_3-way'!X169=0),IF(Q169&gt;0,-Q169^(1/3),(-Q169)^(1/3)),'OddsRatio_working_3-way'!AM169-'OddsRatio_working_3-way'!R169/3)</f>
        <v>-0.63992380104833058</v>
      </c>
      <c r="AT169" s="11">
        <f>IF(('OddsRatio_working_3-way'!X169=0),IF(Q169&gt;0,-Q169^(1/3),(-Q169)^(1/3)),'OddsRatio_working_3-way'!AN169-'OddsRatio_working_3-way'!R169/3)</f>
        <v>-0.40400177702091644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4.5999999999999996</v>
      </c>
      <c r="B170" s="4">
        <f>IF('True_Odds_Calculator_3-way'!B169="","",'True_Odds_Calculator_3-way'!B169)</f>
        <v>3.83</v>
      </c>
      <c r="C170" s="4">
        <f>IF('True_Odds_Calculator_3-way'!C169="","",'True_Odds_Calculator_3-way'!C169)</f>
        <v>1.76</v>
      </c>
      <c r="D170" s="9">
        <f t="shared" si="39"/>
        <v>0.2044964420027339</v>
      </c>
      <c r="E170" s="9">
        <f t="shared" si="40"/>
        <v>0.24642560375826758</v>
      </c>
      <c r="F170" s="9">
        <f t="shared" si="41"/>
        <v>0.54907795423899863</v>
      </c>
      <c r="G170" s="9">
        <f t="shared" si="42"/>
        <v>1.0805723972050427</v>
      </c>
      <c r="H170" s="9">
        <f t="shared" si="43"/>
        <v>4.8900606299381533</v>
      </c>
      <c r="I170" s="9">
        <f t="shared" si="44"/>
        <v>4.058019884090271</v>
      </c>
      <c r="J170" s="9">
        <f t="shared" si="45"/>
        <v>1.8212350218758324</v>
      </c>
      <c r="K170" s="11">
        <f t="shared" si="46"/>
        <v>0.21739130434782611</v>
      </c>
      <c r="L170" s="11">
        <f t="shared" si="47"/>
        <v>0.2610966057441253</v>
      </c>
      <c r="M170" s="11">
        <f t="shared" si="48"/>
        <v>0.56818181818181823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-0.24970845932362562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0.23187803795704806</v>
      </c>
      <c r="Q170" s="11">
        <f>2*'OddsRatio_working_3-way'!K170*'OddsRatio_working_3-way'!L170*'OddsRatio_working_3-way'!M170</f>
        <v>6.4500149640347171E-2</v>
      </c>
      <c r="R170" s="11">
        <f t="shared" si="49"/>
        <v>0</v>
      </c>
      <c r="S170" s="11">
        <f t="shared" si="50"/>
        <v>-0.92859504473787535</v>
      </c>
      <c r="T170" s="11">
        <f t="shared" si="51"/>
        <v>-0.25830182051123102</v>
      </c>
      <c r="U170" s="11">
        <f>'OddsRatio_working_3-way'!S170-'OddsRatio_working_3-way'!R170^2/3</f>
        <v>-0.92859504473787535</v>
      </c>
      <c r="V170" s="11">
        <f>'OddsRatio_working_3-way'!S170*'OddsRatio_working_3-way'!R170/3-2*'OddsRatio_working_3-way'!R170^3/27-'OddsRatio_working_3-way'!T170</f>
        <v>0.25830182051123102</v>
      </c>
      <c r="W170" s="11">
        <f>'OddsRatio_working_3-way'!V170^2+4*'OddsRatio_working_3-way'!U170^3/27</f>
        <v>-5.1904920185345288E-2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0.17220972001077747</v>
      </c>
      <c r="Y170" s="11">
        <f>IF('OddsRatio_working_3-way'!W170&gt;=0,IF('OddsRatio_working_3-way'!V170+SQRT('OddsRatio_working_3-way'!W170)&gt;0,0,PI()),ACOS('OddsRatio_working_3-way'!V170/(2*'OddsRatio_working_3-way'!X170)))</f>
        <v>0.72279025494741711</v>
      </c>
      <c r="Z170" s="11">
        <f>'OddsRatio_working_3-way'!X170^(1/3)*COS('OddsRatio_working_3-way'!Y170/3)</f>
        <v>0.54028619860252147</v>
      </c>
      <c r="AA170" s="11">
        <f>'OddsRatio_working_3-way'!X170^(1/3)*COS(('OddsRatio_working_3-way'!Y170+2*PI())/3)</f>
        <v>-0.3851077846798428</v>
      </c>
      <c r="AB170" s="11">
        <f>'OddsRatio_working_3-way'!X170^(1/3)*COS(('OddsRatio_working_3-way'!Y170+4*PI())/3)</f>
        <v>-0.15517841392267837</v>
      </c>
      <c r="AC170" s="11">
        <f>'OddsRatio_working_3-way'!X170^(1/3)*SIN('OddsRatio_working_3-way'!Y170/3)</f>
        <v>0.13274978410125013</v>
      </c>
      <c r="AD170" s="11">
        <f>'OddsRatio_working_3-way'!X170^(1/3)*SIN(('OddsRatio_working_3-way'!Y170+2*PI())/3)</f>
        <v>0.40152668125328317</v>
      </c>
      <c r="AE170" s="11">
        <f>'OddsRatio_working_3-way'!X170^(1/3)*SIN(('OddsRatio_working_3-way'!Y170+4*PI())/3)</f>
        <v>-0.53427646535453321</v>
      </c>
      <c r="AF170" s="11">
        <f>-'OddsRatio_working_3-way'!U170/(3*'OddsRatio_working_3-way'!X170^(1/3))*COS(('OddsRatio_working_3-way'!Y170)/3)</f>
        <v>0.54028619860252136</v>
      </c>
      <c r="AG170" s="11">
        <f>-'OddsRatio_working_3-way'!U170/(3*'OddsRatio_working_3-way'!X170^(1/3))*COS(('OddsRatio_working_3-way'!Y170+2*PI())/3)</f>
        <v>-0.38510778467984269</v>
      </c>
      <c r="AH170" s="11">
        <f>-'OddsRatio_working_3-way'!U170/(3*'OddsRatio_working_3-way'!X170^(1/3))*COS(('OddsRatio_working_3-way'!Y170+4*PI())/3)</f>
        <v>-0.15517841392267834</v>
      </c>
      <c r="AI170" s="11">
        <f>'OddsRatio_working_3-way'!U170/(3*'OddsRatio_working_3-way'!X170^(1/3))*SIN(('OddsRatio_working_3-way'!Y170)/3)</f>
        <v>-0.1327497841012501</v>
      </c>
      <c r="AJ170" s="11">
        <f>'OddsRatio_working_3-way'!U170/(3*'OddsRatio_working_3-way'!X170^(1/3))*SIN(('OddsRatio_working_3-way'!Y170+2*PI())/3)</f>
        <v>-0.40152668125328306</v>
      </c>
      <c r="AK170" s="11">
        <f>'OddsRatio_working_3-way'!U170/(3*'OddsRatio_working_3-way'!X170^(1/3))*SIN(('OddsRatio_working_3-way'!Y170+4*PI())/3)</f>
        <v>0.5342764653545331</v>
      </c>
      <c r="AL170" s="11">
        <f>'OddsRatio_working_3-way'!Z170+'OddsRatio_working_3-way'!AF170</f>
        <v>1.0805723972050427</v>
      </c>
      <c r="AM170" s="11">
        <f>'OddsRatio_working_3-way'!AA170+'OddsRatio_working_3-way'!AG170</f>
        <v>-0.77021556935968549</v>
      </c>
      <c r="AN170" s="11">
        <f>'OddsRatio_working_3-way'!AB170+'OddsRatio_working_3-way'!AH170</f>
        <v>-0.31035682784535668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1.0805723972050427</v>
      </c>
      <c r="AS170" s="11">
        <f>IF(('OddsRatio_working_3-way'!X170=0),IF(Q170&gt;0,-Q170^(1/3),(-Q170)^(1/3)),'OddsRatio_working_3-way'!AM170-'OddsRatio_working_3-way'!R170/3)</f>
        <v>-0.77021556935968549</v>
      </c>
      <c r="AT170" s="11">
        <f>IF(('OddsRatio_working_3-way'!X170=0),IF(Q170&gt;0,-Q170^(1/3),(-Q170)^(1/3)),'OddsRatio_working_3-way'!AN170-'OddsRatio_working_3-way'!R170/3)</f>
        <v>-0.31035682784535668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1.56</v>
      </c>
      <c r="B171" s="4">
        <f>IF('True_Odds_Calculator_3-way'!B170="","",'True_Odds_Calculator_3-way'!B170)</f>
        <v>4.43</v>
      </c>
      <c r="C171" s="4">
        <f>IF('True_Odds_Calculator_3-way'!C170="","",'True_Odds_Calculator_3-way'!C170)</f>
        <v>6.11</v>
      </c>
      <c r="D171" s="9">
        <f t="shared" si="39"/>
        <v>0.62791731467583756</v>
      </c>
      <c r="E171" s="9">
        <f t="shared" si="40"/>
        <v>0.21600749315213313</v>
      </c>
      <c r="F171" s="9">
        <f t="shared" si="41"/>
        <v>0.15607519217202931</v>
      </c>
      <c r="G171" s="9">
        <f t="shared" si="42"/>
        <v>1.0581542364272969</v>
      </c>
      <c r="H171" s="9">
        <f t="shared" si="43"/>
        <v>1.5925663723992867</v>
      </c>
      <c r="I171" s="9">
        <f t="shared" si="44"/>
        <v>4.6294690309456277</v>
      </c>
      <c r="J171" s="9">
        <f t="shared" si="45"/>
        <v>6.4071681481434881</v>
      </c>
      <c r="K171" s="11">
        <f t="shared" si="46"/>
        <v>0.64102564102564097</v>
      </c>
      <c r="L171" s="11">
        <f t="shared" si="47"/>
        <v>0.22573363431151244</v>
      </c>
      <c r="M171" s="11">
        <f t="shared" si="48"/>
        <v>0.16366612111292961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-0.2324521205310941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0.21551219860619023</v>
      </c>
      <c r="Q171" s="11">
        <f>2*'OddsRatio_working_3-way'!K171*'OddsRatio_working_3-way'!L171*'OddsRatio_working_3-way'!M171</f>
        <v>4.7365318374986864E-2</v>
      </c>
      <c r="R171" s="11">
        <f t="shared" si="49"/>
        <v>0</v>
      </c>
      <c r="S171" s="11">
        <f t="shared" si="50"/>
        <v>-0.92712511339453285</v>
      </c>
      <c r="T171" s="11">
        <f t="shared" si="51"/>
        <v>-0.20376376118561162</v>
      </c>
      <c r="U171" s="11">
        <f>'OddsRatio_working_3-way'!S171-'OddsRatio_working_3-way'!R171^2/3</f>
        <v>-0.92712511339453285</v>
      </c>
      <c r="V171" s="11">
        <f>'OddsRatio_working_3-way'!S171*'OddsRatio_working_3-way'!R171/3-2*'OddsRatio_working_3-way'!R171^3/27-'OddsRatio_working_3-way'!T171</f>
        <v>0.20376376118561162</v>
      </c>
      <c r="W171" s="11">
        <f>'OddsRatio_working_3-way'!V171^2+4*'OddsRatio_working_3-way'!U171^3/27</f>
        <v>-7.6542635885061688E-2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0.17180097952104978</v>
      </c>
      <c r="Y171" s="11">
        <f>IF('OddsRatio_working_3-way'!W171&gt;=0,IF('OddsRatio_working_3-way'!V171+SQRT('OddsRatio_working_3-way'!W171)&gt;0,0,PI()),ACOS('OddsRatio_working_3-way'!V171/(2*'OddsRatio_working_3-way'!X171)))</f>
        <v>0.9359886130692322</v>
      </c>
      <c r="Z171" s="11">
        <f>'OddsRatio_working_3-way'!X171^(1/3)*COS('OddsRatio_working_3-way'!Y171/3)</f>
        <v>0.52907711821364856</v>
      </c>
      <c r="AA171" s="11">
        <f>'OddsRatio_working_3-way'!X171^(1/3)*COS(('OddsRatio_working_3-way'!Y171+2*PI())/3)</f>
        <v>-0.41231991985874361</v>
      </c>
      <c r="AB171" s="11">
        <f>'OddsRatio_working_3-way'!X171^(1/3)*COS(('OddsRatio_working_3-way'!Y171+4*PI())/3)</f>
        <v>-0.11675719835490463</v>
      </c>
      <c r="AC171" s="11">
        <f>'OddsRatio_working_3-way'!X171^(1/3)*SIN('OddsRatio_working_3-way'!Y171/3)</f>
        <v>0.17064321682265982</v>
      </c>
      <c r="AD171" s="11">
        <f>'OddsRatio_working_3-way'!X171^(1/3)*SIN(('OddsRatio_working_3-way'!Y171+2*PI())/3)</f>
        <v>0.37287261652275244</v>
      </c>
      <c r="AE171" s="11">
        <f>'OddsRatio_working_3-way'!X171^(1/3)*SIN(('OddsRatio_working_3-way'!Y171+4*PI())/3)</f>
        <v>-0.54351583334541209</v>
      </c>
      <c r="AF171" s="11">
        <f>-'OddsRatio_working_3-way'!U171/(3*'OddsRatio_working_3-way'!X171^(1/3))*COS(('OddsRatio_working_3-way'!Y171)/3)</f>
        <v>0.52907711821364845</v>
      </c>
      <c r="AG171" s="11">
        <f>-'OddsRatio_working_3-way'!U171/(3*'OddsRatio_working_3-way'!X171^(1/3))*COS(('OddsRatio_working_3-way'!Y171+2*PI())/3)</f>
        <v>-0.4123199198587435</v>
      </c>
      <c r="AH171" s="11">
        <f>-'OddsRatio_working_3-way'!U171/(3*'OddsRatio_working_3-way'!X171^(1/3))*COS(('OddsRatio_working_3-way'!Y171+4*PI())/3)</f>
        <v>-0.1167571983549046</v>
      </c>
      <c r="AI171" s="11">
        <f>'OddsRatio_working_3-way'!U171/(3*'OddsRatio_working_3-way'!X171^(1/3))*SIN(('OddsRatio_working_3-way'!Y171)/3)</f>
        <v>-0.17064321682265979</v>
      </c>
      <c r="AJ171" s="11">
        <f>'OddsRatio_working_3-way'!U171/(3*'OddsRatio_working_3-way'!X171^(1/3))*SIN(('OddsRatio_working_3-way'!Y171+2*PI())/3)</f>
        <v>-0.37287261652275233</v>
      </c>
      <c r="AK171" s="11">
        <f>'OddsRatio_working_3-way'!U171/(3*'OddsRatio_working_3-way'!X171^(1/3))*SIN(('OddsRatio_working_3-way'!Y171+4*PI())/3)</f>
        <v>0.54351583334541198</v>
      </c>
      <c r="AL171" s="11">
        <f>'OddsRatio_working_3-way'!Z171+'OddsRatio_working_3-way'!AF171</f>
        <v>1.0581542364272969</v>
      </c>
      <c r="AM171" s="11">
        <f>'OddsRatio_working_3-way'!AA171+'OddsRatio_working_3-way'!AG171</f>
        <v>-0.82463983971748711</v>
      </c>
      <c r="AN171" s="11">
        <f>'OddsRatio_working_3-way'!AB171+'OddsRatio_working_3-way'!AH171</f>
        <v>-0.23351439670980922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1.0581542364272969</v>
      </c>
      <c r="AS171" s="11">
        <f>IF(('OddsRatio_working_3-way'!X171=0),IF(Q171&gt;0,-Q171^(1/3),(-Q171)^(1/3)),'OddsRatio_working_3-way'!AM171-'OddsRatio_working_3-way'!R171/3)</f>
        <v>-0.82463983971748711</v>
      </c>
      <c r="AT171" s="11">
        <f>IF(('OddsRatio_working_3-way'!X171=0),IF(Q171&gt;0,-Q171^(1/3),(-Q171)^(1/3)),'OddsRatio_working_3-way'!AN171-'OddsRatio_working_3-way'!R171/3)</f>
        <v>-0.23351439670980922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1.68</v>
      </c>
      <c r="B172" s="4">
        <f>IF('True_Odds_Calculator_3-way'!B171="","",'True_Odds_Calculator_3-way'!B171)</f>
        <v>4.1500000000000004</v>
      </c>
      <c r="C172" s="4">
        <f>IF('True_Odds_Calculator_3-way'!C171="","",'True_Odds_Calculator_3-way'!C171)</f>
        <v>5.12</v>
      </c>
      <c r="D172" s="9">
        <f t="shared" si="39"/>
        <v>0.58201328634387639</v>
      </c>
      <c r="E172" s="9">
        <f t="shared" si="40"/>
        <v>0.23111583295632182</v>
      </c>
      <c r="F172" s="9">
        <f t="shared" si="41"/>
        <v>0.18687088069980182</v>
      </c>
      <c r="G172" s="9">
        <f t="shared" si="42"/>
        <v>1.0561379920951932</v>
      </c>
      <c r="H172" s="9">
        <f t="shared" si="43"/>
        <v>1.7181738346247315</v>
      </c>
      <c r="I172" s="9">
        <f t="shared" si="44"/>
        <v>4.3268346750998585</v>
      </c>
      <c r="J172" s="9">
        <f t="shared" si="45"/>
        <v>5.351288527432196</v>
      </c>
      <c r="K172" s="11">
        <f t="shared" si="46"/>
        <v>0.59523809523809523</v>
      </c>
      <c r="L172" s="11">
        <f t="shared" si="47"/>
        <v>0.24096385542168672</v>
      </c>
      <c r="M172" s="11">
        <f t="shared" si="48"/>
        <v>0.1953125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-0.24722326807228923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0.22271003657487087</v>
      </c>
      <c r="Q172" s="11">
        <f>2*'OddsRatio_working_3-way'!K172*'OddsRatio_working_3-way'!L172*'OddsRatio_working_3-way'!M172</f>
        <v>5.602768215720022E-2</v>
      </c>
      <c r="R172" s="11">
        <f t="shared" si="49"/>
        <v>0</v>
      </c>
      <c r="S172" s="11">
        <f t="shared" si="50"/>
        <v>-0.90084577520328479</v>
      </c>
      <c r="T172" s="11">
        <f t="shared" si="51"/>
        <v>-0.22662786797566914</v>
      </c>
      <c r="U172" s="11">
        <f>'OddsRatio_working_3-way'!S172-'OddsRatio_working_3-way'!R172^2/3</f>
        <v>-0.90084577520328479</v>
      </c>
      <c r="V172" s="11">
        <f>'OddsRatio_working_3-way'!S172*'OddsRatio_working_3-way'!R172/3-2*'OddsRatio_working_3-way'!R172^3/27-'OddsRatio_working_3-way'!T172</f>
        <v>0.22662786797566914</v>
      </c>
      <c r="W172" s="11">
        <f>'OddsRatio_working_3-way'!V172^2+4*'OddsRatio_working_3-way'!U172^3/27</f>
        <v>-5.6944574753894583E-2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0.16454844673916852</v>
      </c>
      <c r="Y172" s="11">
        <f>IF('OddsRatio_working_3-way'!W172&gt;=0,IF('OddsRatio_working_3-way'!V172+SQRT('OddsRatio_working_3-way'!W172)&gt;0,0,PI()),ACOS('OddsRatio_working_3-way'!V172/(2*'OddsRatio_working_3-way'!X172)))</f>
        <v>0.81119048017614737</v>
      </c>
      <c r="Z172" s="11">
        <f>'OddsRatio_working_3-way'!X172^(1/3)*COS('OddsRatio_working_3-way'!Y172/3)</f>
        <v>0.52806899604759661</v>
      </c>
      <c r="AA172" s="11">
        <f>'OddsRatio_working_3-way'!X172^(1/3)*COS(('OddsRatio_working_3-way'!Y172+2*PI())/3)</f>
        <v>-0.39079725028479867</v>
      </c>
      <c r="AB172" s="11">
        <f>'OddsRatio_working_3-way'!X172^(1/3)*COS(('OddsRatio_working_3-way'!Y172+4*PI())/3)</f>
        <v>-0.13727174576279777</v>
      </c>
      <c r="AC172" s="11">
        <f>'OddsRatio_working_3-way'!X172^(1/3)*SIN('OddsRatio_working_3-way'!Y172/3)</f>
        <v>0.14637301828221289</v>
      </c>
      <c r="AD172" s="11">
        <f>'OddsRatio_working_3-way'!X172^(1/3)*SIN(('OddsRatio_working_3-way'!Y172+2*PI())/3)</f>
        <v>0.38413465638705652</v>
      </c>
      <c r="AE172" s="11">
        <f>'OddsRatio_working_3-way'!X172^(1/3)*SIN(('OddsRatio_working_3-way'!Y172+4*PI())/3)</f>
        <v>-0.5305076746692694</v>
      </c>
      <c r="AF172" s="11">
        <f>-'OddsRatio_working_3-way'!U172/(3*'OddsRatio_working_3-way'!X172^(1/3))*COS(('OddsRatio_working_3-way'!Y172)/3)</f>
        <v>0.52806899604759661</v>
      </c>
      <c r="AG172" s="11">
        <f>-'OddsRatio_working_3-way'!U172/(3*'OddsRatio_working_3-way'!X172^(1/3))*COS(('OddsRatio_working_3-way'!Y172+2*PI())/3)</f>
        <v>-0.39079725028479867</v>
      </c>
      <c r="AH172" s="11">
        <f>-'OddsRatio_working_3-way'!U172/(3*'OddsRatio_working_3-way'!X172^(1/3))*COS(('OddsRatio_working_3-way'!Y172+4*PI())/3)</f>
        <v>-0.13727174576279777</v>
      </c>
      <c r="AI172" s="11">
        <f>'OddsRatio_working_3-way'!U172/(3*'OddsRatio_working_3-way'!X172^(1/3))*SIN(('OddsRatio_working_3-way'!Y172)/3)</f>
        <v>-0.14637301828221289</v>
      </c>
      <c r="AJ172" s="11">
        <f>'OddsRatio_working_3-way'!U172/(3*'OddsRatio_working_3-way'!X172^(1/3))*SIN(('OddsRatio_working_3-way'!Y172+2*PI())/3)</f>
        <v>-0.38413465638705652</v>
      </c>
      <c r="AK172" s="11">
        <f>'OddsRatio_working_3-way'!U172/(3*'OddsRatio_working_3-way'!X172^(1/3))*SIN(('OddsRatio_working_3-way'!Y172+4*PI())/3)</f>
        <v>0.5305076746692694</v>
      </c>
      <c r="AL172" s="11">
        <f>'OddsRatio_working_3-way'!Z172+'OddsRatio_working_3-way'!AF172</f>
        <v>1.0561379920951932</v>
      </c>
      <c r="AM172" s="11">
        <f>'OddsRatio_working_3-way'!AA172+'OddsRatio_working_3-way'!AG172</f>
        <v>-0.78159450056959734</v>
      </c>
      <c r="AN172" s="11">
        <f>'OddsRatio_working_3-way'!AB172+'OddsRatio_working_3-way'!AH172</f>
        <v>-0.27454349152559554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1.0561379920951932</v>
      </c>
      <c r="AS172" s="11">
        <f>IF(('OddsRatio_working_3-way'!X172=0),IF(Q172&gt;0,-Q172^(1/3),(-Q172)^(1/3)),'OddsRatio_working_3-way'!AM172-'OddsRatio_working_3-way'!R172/3)</f>
        <v>-0.78159450056959734</v>
      </c>
      <c r="AT172" s="11">
        <f>IF(('OddsRatio_working_3-way'!X172=0),IF(Q172&gt;0,-Q172^(1/3),(-Q172)^(1/3)),'OddsRatio_working_3-way'!AN172-'OddsRatio_working_3-way'!R172/3)</f>
        <v>-0.27454349152559554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1.78</v>
      </c>
      <c r="B173" s="4">
        <f>IF('True_Odds_Calculator_3-way'!B172="","",'True_Odds_Calculator_3-way'!B172)</f>
        <v>3.89</v>
      </c>
      <c r="C173" s="4">
        <f>IF('True_Odds_Calculator_3-way'!C172="","",'True_Odds_Calculator_3-way'!C172)</f>
        <v>4.79</v>
      </c>
      <c r="D173" s="9">
        <f t="shared" si="39"/>
        <v>0.55040262688807928</v>
      </c>
      <c r="E173" s="9">
        <f t="shared" si="40"/>
        <v>0.24835214497421221</v>
      </c>
      <c r="F173" s="9">
        <f t="shared" si="41"/>
        <v>0.20124522813770851</v>
      </c>
      <c r="G173" s="9">
        <f t="shared" si="42"/>
        <v>1.0472458895481167</v>
      </c>
      <c r="H173" s="9">
        <f t="shared" si="43"/>
        <v>1.8168517938475308</v>
      </c>
      <c r="I173" s="9">
        <f t="shared" si="44"/>
        <v>4.0265406207940568</v>
      </c>
      <c r="J173" s="9">
        <f t="shared" si="45"/>
        <v>4.9690619213873628</v>
      </c>
      <c r="K173" s="11">
        <f t="shared" si="46"/>
        <v>0.5617977528089888</v>
      </c>
      <c r="L173" s="11">
        <f t="shared" si="47"/>
        <v>0.25706940874035988</v>
      </c>
      <c r="M173" s="11">
        <f t="shared" si="48"/>
        <v>0.20876826722338204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-0.25758854048482882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0.22492291867456604</v>
      </c>
      <c r="Q173" s="11">
        <f>2*'OddsRatio_working_3-way'!K173*'OddsRatio_working_3-way'!L173*'OddsRatio_working_3-way'!M173</f>
        <v>6.0301050582993579E-2</v>
      </c>
      <c r="R173" s="11">
        <f t="shared" si="49"/>
        <v>0</v>
      </c>
      <c r="S173" s="11">
        <f t="shared" si="50"/>
        <v>-0.87318682054418995</v>
      </c>
      <c r="T173" s="11">
        <f t="shared" si="51"/>
        <v>-0.23409834330943433</v>
      </c>
      <c r="U173" s="11">
        <f>'OddsRatio_working_3-way'!S173-'OddsRatio_working_3-way'!R173^2/3</f>
        <v>-0.87318682054418995</v>
      </c>
      <c r="V173" s="11">
        <f>'OddsRatio_working_3-way'!S173*'OddsRatio_working_3-way'!R173/3-2*'OddsRatio_working_3-way'!R173^3/27-'OddsRatio_working_3-way'!T173</f>
        <v>0.23409834330943433</v>
      </c>
      <c r="W173" s="11">
        <f>'OddsRatio_working_3-way'!V173^2+4*'OddsRatio_working_3-way'!U173^3/27</f>
        <v>-4.3829943804697714E-2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0.15702864240714134</v>
      </c>
      <c r="Y173" s="11">
        <f>IF('OddsRatio_working_3-way'!W173&gt;=0,IF('OddsRatio_working_3-way'!V173+SQRT('OddsRatio_working_3-way'!W173)&gt;0,0,PI()),ACOS('OddsRatio_working_3-way'!V173/(2*'OddsRatio_working_3-way'!X173)))</f>
        <v>0.72966143615132828</v>
      </c>
      <c r="Z173" s="11">
        <f>'OddsRatio_working_3-way'!X173^(1/3)*COS('OddsRatio_working_3-way'!Y173/3)</f>
        <v>0.52362294477405835</v>
      </c>
      <c r="AA173" s="11">
        <f>'OddsRatio_working_3-way'!X173^(1/3)*COS(('OddsRatio_working_3-way'!Y173+2*PI())/3)</f>
        <v>-0.37433242117282223</v>
      </c>
      <c r="AB173" s="11">
        <f>'OddsRatio_working_3-way'!X173^(1/3)*COS(('OddsRatio_working_3-way'!Y173+4*PI())/3)</f>
        <v>-0.14929052360123626</v>
      </c>
      <c r="AC173" s="11">
        <f>'OddsRatio_working_3-way'!X173^(1/3)*SIN('OddsRatio_working_3-way'!Y173/3)</f>
        <v>0.12992800014189945</v>
      </c>
      <c r="AD173" s="11">
        <f>'OddsRatio_working_3-way'!X173^(1/3)*SIN(('OddsRatio_working_3-way'!Y173+2*PI())/3)</f>
        <v>0.38850677210780099</v>
      </c>
      <c r="AE173" s="11">
        <f>'OddsRatio_working_3-way'!X173^(1/3)*SIN(('OddsRatio_working_3-way'!Y173+4*PI())/3)</f>
        <v>-0.51843477224970036</v>
      </c>
      <c r="AF173" s="11">
        <f>-'OddsRatio_working_3-way'!U173/(3*'OddsRatio_working_3-way'!X173^(1/3))*COS(('OddsRatio_working_3-way'!Y173)/3)</f>
        <v>0.52362294477405835</v>
      </c>
      <c r="AG173" s="11">
        <f>-'OddsRatio_working_3-way'!U173/(3*'OddsRatio_working_3-way'!X173^(1/3))*COS(('OddsRatio_working_3-way'!Y173+2*PI())/3)</f>
        <v>-0.37433242117282223</v>
      </c>
      <c r="AH173" s="11">
        <f>-'OddsRatio_working_3-way'!U173/(3*'OddsRatio_working_3-way'!X173^(1/3))*COS(('OddsRatio_working_3-way'!Y173+4*PI())/3)</f>
        <v>-0.14929052360123626</v>
      </c>
      <c r="AI173" s="11">
        <f>'OddsRatio_working_3-way'!U173/(3*'OddsRatio_working_3-way'!X173^(1/3))*SIN(('OddsRatio_working_3-way'!Y173)/3)</f>
        <v>-0.12992800014189945</v>
      </c>
      <c r="AJ173" s="11">
        <f>'OddsRatio_working_3-way'!U173/(3*'OddsRatio_working_3-way'!X173^(1/3))*SIN(('OddsRatio_working_3-way'!Y173+2*PI())/3)</f>
        <v>-0.38850677210780099</v>
      </c>
      <c r="AK173" s="11">
        <f>'OddsRatio_working_3-way'!U173/(3*'OddsRatio_working_3-way'!X173^(1/3))*SIN(('OddsRatio_working_3-way'!Y173+4*PI())/3)</f>
        <v>0.51843477224970036</v>
      </c>
      <c r="AL173" s="11">
        <f>'OddsRatio_working_3-way'!Z173+'OddsRatio_working_3-way'!AF173</f>
        <v>1.0472458895481167</v>
      </c>
      <c r="AM173" s="11">
        <f>'OddsRatio_working_3-way'!AA173+'OddsRatio_working_3-way'!AG173</f>
        <v>-0.74866484234564445</v>
      </c>
      <c r="AN173" s="11">
        <f>'OddsRatio_working_3-way'!AB173+'OddsRatio_working_3-way'!AH173</f>
        <v>-0.29858104720247253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1.0472458895481167</v>
      </c>
      <c r="AS173" s="11">
        <f>IF(('OddsRatio_working_3-way'!X173=0),IF(Q173&gt;0,-Q173^(1/3),(-Q173)^(1/3)),'OddsRatio_working_3-way'!AM173-'OddsRatio_working_3-way'!R173/3)</f>
        <v>-0.74866484234564445</v>
      </c>
      <c r="AT173" s="11">
        <f>IF(('OddsRatio_working_3-way'!X173=0),IF(Q173&gt;0,-Q173^(1/3),(-Q173)^(1/3)),'OddsRatio_working_3-way'!AN173-'OddsRatio_working_3-way'!R173/3)</f>
        <v>-0.29858104720247253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1.88</v>
      </c>
      <c r="B174" s="4">
        <f>IF('True_Odds_Calculator_3-way'!B173="","",'True_Odds_Calculator_3-way'!B173)</f>
        <v>3.93</v>
      </c>
      <c r="C174" s="4">
        <f>IF('True_Odds_Calculator_3-way'!C173="","",'True_Odds_Calculator_3-way'!C173)</f>
        <v>4.12</v>
      </c>
      <c r="D174" s="9">
        <f t="shared" si="39"/>
        <v>0.52018852360658174</v>
      </c>
      <c r="E174" s="9">
        <f t="shared" si="40"/>
        <v>0.24563349333879719</v>
      </c>
      <c r="F174" s="9">
        <f t="shared" si="41"/>
        <v>0.23417798305462065</v>
      </c>
      <c r="G174" s="9">
        <f t="shared" si="42"/>
        <v>1.0481590603021353</v>
      </c>
      <c r="H174" s="9">
        <f t="shared" si="43"/>
        <v>1.922379973065879</v>
      </c>
      <c r="I174" s="9">
        <f t="shared" si="44"/>
        <v>4.0711060466852569</v>
      </c>
      <c r="J174" s="9">
        <f t="shared" si="45"/>
        <v>4.2702562681426626</v>
      </c>
      <c r="K174" s="11">
        <f t="shared" si="46"/>
        <v>0.53191489361702127</v>
      </c>
      <c r="L174" s="11">
        <f t="shared" si="47"/>
        <v>0.2544529262086514</v>
      </c>
      <c r="M174" s="11">
        <f t="shared" si="48"/>
        <v>0.24271844660194175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-0.26427572374012664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0.22765941678190901</v>
      </c>
      <c r="Q174" s="11">
        <f>2*'OddsRatio_working_3-way'!K174*'OddsRatio_working_3-way'!L174*'OddsRatio_working_3-way'!M174</f>
        <v>6.5702573385832325E-2</v>
      </c>
      <c r="R174" s="11">
        <f t="shared" si="49"/>
        <v>0</v>
      </c>
      <c r="S174" s="11">
        <f t="shared" si="50"/>
        <v>-0.86144657390391266</v>
      </c>
      <c r="T174" s="11">
        <f t="shared" si="51"/>
        <v>-0.24861372984239902</v>
      </c>
      <c r="U174" s="11">
        <f>'OddsRatio_working_3-way'!S174-'OddsRatio_working_3-way'!R174^2/3</f>
        <v>-0.86144657390391266</v>
      </c>
      <c r="V174" s="11">
        <f>'OddsRatio_working_3-way'!S174*'OddsRatio_working_3-way'!R174/3-2*'OddsRatio_working_3-way'!R174^3/27-'OddsRatio_working_3-way'!T174</f>
        <v>0.24861372984239902</v>
      </c>
      <c r="W174" s="11">
        <f>'OddsRatio_working_3-way'!V174^2+4*'OddsRatio_working_3-way'!U174^3/27</f>
        <v>-3.2898037045154455E-2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0.1538723689550075</v>
      </c>
      <c r="Y174" s="11">
        <f>IF('OddsRatio_working_3-way'!W174&gt;=0,IF('OddsRatio_working_3-way'!V174+SQRT('OddsRatio_working_3-way'!W174)&gt;0,0,PI()),ACOS('OddsRatio_working_3-way'!V174/(2*'OddsRatio_working_3-way'!X174)))</f>
        <v>0.63028941930067839</v>
      </c>
      <c r="Z174" s="11">
        <f>'OddsRatio_working_3-way'!X174^(1/3)*COS('OddsRatio_working_3-way'!Y174/3)</f>
        <v>0.52407953015106767</v>
      </c>
      <c r="AA174" s="11">
        <f>'OddsRatio_working_3-way'!X174^(1/3)*COS(('OddsRatio_working_3-way'!Y174+2*PI())/3)</f>
        <v>-0.35882368953334526</v>
      </c>
      <c r="AB174" s="11">
        <f>'OddsRatio_working_3-way'!X174^(1/3)*COS(('OddsRatio_working_3-way'!Y174+4*PI())/3)</f>
        <v>-0.16525584061772225</v>
      </c>
      <c r="AC174" s="11">
        <f>'OddsRatio_working_3-way'!X174^(1/3)*SIN('OddsRatio_working_3-way'!Y174/3)</f>
        <v>0.11175644967789178</v>
      </c>
      <c r="AD174" s="11">
        <f>'OddsRatio_working_3-way'!X174^(1/3)*SIN(('OddsRatio_working_3-way'!Y174+2*PI())/3)</f>
        <v>0.3979879618752914</v>
      </c>
      <c r="AE174" s="11">
        <f>'OddsRatio_working_3-way'!X174^(1/3)*SIN(('OddsRatio_working_3-way'!Y174+4*PI())/3)</f>
        <v>-0.50974441155318306</v>
      </c>
      <c r="AF174" s="11">
        <f>-'OddsRatio_working_3-way'!U174/(3*'OddsRatio_working_3-way'!X174^(1/3))*COS(('OddsRatio_working_3-way'!Y174)/3)</f>
        <v>0.52407953015106756</v>
      </c>
      <c r="AG174" s="11">
        <f>-'OddsRatio_working_3-way'!U174/(3*'OddsRatio_working_3-way'!X174^(1/3))*COS(('OddsRatio_working_3-way'!Y174+2*PI())/3)</f>
        <v>-0.3588236895333452</v>
      </c>
      <c r="AH174" s="11">
        <f>-'OddsRatio_working_3-way'!U174/(3*'OddsRatio_working_3-way'!X174^(1/3))*COS(('OddsRatio_working_3-way'!Y174+4*PI())/3)</f>
        <v>-0.16525584061772222</v>
      </c>
      <c r="AI174" s="11">
        <f>'OddsRatio_working_3-way'!U174/(3*'OddsRatio_working_3-way'!X174^(1/3))*SIN(('OddsRatio_working_3-way'!Y174)/3)</f>
        <v>-0.11175644967789176</v>
      </c>
      <c r="AJ174" s="11">
        <f>'OddsRatio_working_3-way'!U174/(3*'OddsRatio_working_3-way'!X174^(1/3))*SIN(('OddsRatio_working_3-way'!Y174+2*PI())/3)</f>
        <v>-0.39798796187529134</v>
      </c>
      <c r="AK174" s="11">
        <f>'OddsRatio_working_3-way'!U174/(3*'OddsRatio_working_3-way'!X174^(1/3))*SIN(('OddsRatio_working_3-way'!Y174+4*PI())/3)</f>
        <v>0.50974441155318306</v>
      </c>
      <c r="AL174" s="11">
        <f>'OddsRatio_working_3-way'!Z174+'OddsRatio_working_3-way'!AF174</f>
        <v>1.0481590603021353</v>
      </c>
      <c r="AM174" s="11">
        <f>'OddsRatio_working_3-way'!AA174+'OddsRatio_working_3-way'!AG174</f>
        <v>-0.71764737906669041</v>
      </c>
      <c r="AN174" s="11">
        <f>'OddsRatio_working_3-way'!AB174+'OddsRatio_working_3-way'!AH174</f>
        <v>-0.3305116812354445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1.0481590603021353</v>
      </c>
      <c r="AS174" s="11">
        <f>IF(('OddsRatio_working_3-way'!X174=0),IF(Q174&gt;0,-Q174^(1/3),(-Q174)^(1/3)),'OddsRatio_working_3-way'!AM174-'OddsRatio_working_3-way'!R174/3)</f>
        <v>-0.71764737906669041</v>
      </c>
      <c r="AT174" s="11">
        <f>IF(('OddsRatio_working_3-way'!X174=0),IF(Q174&gt;0,-Q174^(1/3),(-Q174)^(1/3)),'OddsRatio_working_3-way'!AN174-'OddsRatio_working_3-way'!R174/3)</f>
        <v>-0.3305116812354445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2.9</v>
      </c>
      <c r="B175" s="4">
        <f>IF('True_Odds_Calculator_3-way'!B174="","",'True_Odds_Calculator_3-way'!B174)</f>
        <v>3.86</v>
      </c>
      <c r="C175" s="4">
        <f>IF('True_Odds_Calculator_3-way'!C174="","",'True_Odds_Calculator_3-way'!C174)</f>
        <v>2.36</v>
      </c>
      <c r="D175" s="9">
        <f t="shared" si="39"/>
        <v>0.33540292501682001</v>
      </c>
      <c r="E175" s="9">
        <f t="shared" si="40"/>
        <v>0.25108835507424443</v>
      </c>
      <c r="F175" s="9">
        <f t="shared" si="41"/>
        <v>0.41350871990893556</v>
      </c>
      <c r="G175" s="9">
        <f t="shared" si="42"/>
        <v>1.0428887410094361</v>
      </c>
      <c r="H175" s="9">
        <f t="shared" si="43"/>
        <v>2.9814886079179286</v>
      </c>
      <c r="I175" s="9">
        <f t="shared" si="44"/>
        <v>3.9826617992869862</v>
      </c>
      <c r="J175" s="9">
        <f t="shared" si="45"/>
        <v>2.4183286877728327</v>
      </c>
      <c r="K175" s="11">
        <f t="shared" si="46"/>
        <v>0.34482758620689657</v>
      </c>
      <c r="L175" s="11">
        <f t="shared" si="47"/>
        <v>0.2590673575129534</v>
      </c>
      <c r="M175" s="11">
        <f t="shared" si="48"/>
        <v>0.42372881355932207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-0.27974429400738299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0.23166163471351187</v>
      </c>
      <c r="Q175" s="11">
        <f>2*'OddsRatio_working_3-way'!K175*'OddsRatio_working_3-way'!L175*'OddsRatio_working_3-way'!M175</f>
        <v>7.5706416573043084E-2</v>
      </c>
      <c r="R175" s="11">
        <f t="shared" si="49"/>
        <v>0</v>
      </c>
      <c r="S175" s="11">
        <f t="shared" si="50"/>
        <v>-0.82811924917188073</v>
      </c>
      <c r="T175" s="11">
        <f t="shared" si="51"/>
        <v>-0.27062720561172571</v>
      </c>
      <c r="U175" s="11">
        <f>'OddsRatio_working_3-way'!S175-'OddsRatio_working_3-way'!R175^2/3</f>
        <v>-0.82811924917188073</v>
      </c>
      <c r="V175" s="11">
        <f>'OddsRatio_working_3-way'!S175*'OddsRatio_working_3-way'!R175/3-2*'OddsRatio_working_3-way'!R175^3/27-'OddsRatio_working_3-way'!T175</f>
        <v>0.27062720561172571</v>
      </c>
      <c r="W175" s="11">
        <f>'OddsRatio_working_3-way'!V175^2+4*'OddsRatio_working_3-way'!U175^3/27</f>
        <v>-1.0895560515803024E-2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0.14502986324634515</v>
      </c>
      <c r="Y175" s="11">
        <f>IF('OddsRatio_working_3-way'!W175&gt;=0,IF('OddsRatio_working_3-way'!V175+SQRT('OddsRatio_working_3-way'!W175)&gt;0,0,PI()),ACOS('OddsRatio_working_3-way'!V175/(2*'OddsRatio_working_3-way'!X175)))</f>
        <v>0.36812119343978655</v>
      </c>
      <c r="Z175" s="11">
        <f>'OddsRatio_working_3-way'!X175^(1/3)*COS('OddsRatio_working_3-way'!Y175/3)</f>
        <v>0.52144437050471792</v>
      </c>
      <c r="AA175" s="11">
        <f>'OddsRatio_working_3-way'!X175^(1/3)*COS(('OddsRatio_working_3-way'!Y175+2*PI())/3)</f>
        <v>-0.31641454240012223</v>
      </c>
      <c r="AB175" s="11">
        <f>'OddsRatio_working_3-way'!X175^(1/3)*COS(('OddsRatio_working_3-way'!Y175+4*PI())/3)</f>
        <v>-0.20502982810459575</v>
      </c>
      <c r="AC175" s="11">
        <f>'OddsRatio_working_3-way'!X175^(1/3)*SIN('OddsRatio_working_3-way'!Y175/3)</f>
        <v>6.4307994782131853E-2</v>
      </c>
      <c r="AD175" s="11">
        <f>'OddsRatio_working_3-way'!X175^(1/3)*SIN(('OddsRatio_working_3-way'!Y175+2*PI())/3)</f>
        <v>0.41943007412640482</v>
      </c>
      <c r="AE175" s="11">
        <f>'OddsRatio_working_3-way'!X175^(1/3)*SIN(('OddsRatio_working_3-way'!Y175+4*PI())/3)</f>
        <v>-0.4837380689085366</v>
      </c>
      <c r="AF175" s="11">
        <f>-'OddsRatio_working_3-way'!U175/(3*'OddsRatio_working_3-way'!X175^(1/3))*COS(('OddsRatio_working_3-way'!Y175)/3)</f>
        <v>0.52144437050471804</v>
      </c>
      <c r="AG175" s="11">
        <f>-'OddsRatio_working_3-way'!U175/(3*'OddsRatio_working_3-way'!X175^(1/3))*COS(('OddsRatio_working_3-way'!Y175+2*PI())/3)</f>
        <v>-0.31641454240012235</v>
      </c>
      <c r="AH175" s="11">
        <f>-'OddsRatio_working_3-way'!U175/(3*'OddsRatio_working_3-way'!X175^(1/3))*COS(('OddsRatio_working_3-way'!Y175+4*PI())/3)</f>
        <v>-0.20502982810459577</v>
      </c>
      <c r="AI175" s="11">
        <f>'OddsRatio_working_3-way'!U175/(3*'OddsRatio_working_3-way'!X175^(1/3))*SIN(('OddsRatio_working_3-way'!Y175)/3)</f>
        <v>-6.4307994782131866E-2</v>
      </c>
      <c r="AJ175" s="11">
        <f>'OddsRatio_working_3-way'!U175/(3*'OddsRatio_working_3-way'!X175^(1/3))*SIN(('OddsRatio_working_3-way'!Y175+2*PI())/3)</f>
        <v>-0.41943007412640487</v>
      </c>
      <c r="AK175" s="11">
        <f>'OddsRatio_working_3-way'!U175/(3*'OddsRatio_working_3-way'!X175^(1/3))*SIN(('OddsRatio_working_3-way'!Y175+4*PI())/3)</f>
        <v>0.48373806890853671</v>
      </c>
      <c r="AL175" s="11">
        <f>'OddsRatio_working_3-way'!Z175+'OddsRatio_working_3-way'!AF175</f>
        <v>1.0428887410094361</v>
      </c>
      <c r="AM175" s="11">
        <f>'OddsRatio_working_3-way'!AA175+'OddsRatio_working_3-way'!AG175</f>
        <v>-0.63282908480024458</v>
      </c>
      <c r="AN175" s="11">
        <f>'OddsRatio_working_3-way'!AB175+'OddsRatio_working_3-way'!AH175</f>
        <v>-0.41005965620919149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1.0428887410094361</v>
      </c>
      <c r="AS175" s="11">
        <f>IF(('OddsRatio_working_3-way'!X175=0),IF(Q175&gt;0,-Q175^(1/3),(-Q175)^(1/3)),'OddsRatio_working_3-way'!AM175-'OddsRatio_working_3-way'!R175/3)</f>
        <v>-0.63282908480024458</v>
      </c>
      <c r="AT175" s="11">
        <f>IF(('OddsRatio_working_3-way'!X175=0),IF(Q175&gt;0,-Q175^(1/3),(-Q175)^(1/3)),'OddsRatio_working_3-way'!AN175-'OddsRatio_working_3-way'!R175/3)</f>
        <v>-0.41005965620919149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2.39</v>
      </c>
      <c r="B176" s="4">
        <f>IF('True_Odds_Calculator_3-way'!B175="","",'True_Odds_Calculator_3-way'!B175)</f>
        <v>3.73</v>
      </c>
      <c r="C176" s="4">
        <f>IF('True_Odds_Calculator_3-way'!C175="","",'True_Odds_Calculator_3-way'!C175)</f>
        <v>2.93</v>
      </c>
      <c r="D176" s="9">
        <f t="shared" si="39"/>
        <v>0.40819632803423789</v>
      </c>
      <c r="E176" s="9">
        <f t="shared" si="40"/>
        <v>0.25991227583098958</v>
      </c>
      <c r="F176" s="9">
        <f t="shared" si="41"/>
        <v>0.33189139613477248</v>
      </c>
      <c r="G176" s="9">
        <f t="shared" si="42"/>
        <v>1.0430227029130192</v>
      </c>
      <c r="H176" s="9">
        <f t="shared" si="43"/>
        <v>2.449801557049097</v>
      </c>
      <c r="I176" s="9">
        <f t="shared" si="44"/>
        <v>3.8474519789525425</v>
      </c>
      <c r="J176" s="9">
        <f t="shared" si="45"/>
        <v>3.0130338166221278</v>
      </c>
      <c r="K176" s="11">
        <f t="shared" si="46"/>
        <v>0.41841004184100417</v>
      </c>
      <c r="L176" s="11">
        <f t="shared" si="47"/>
        <v>0.26809651474530832</v>
      </c>
      <c r="M176" s="11">
        <f t="shared" si="48"/>
        <v>0.34129692832764502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-0.28038863294054606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0.23162264758009271</v>
      </c>
      <c r="Q176" s="11">
        <f>2*'OddsRatio_working_3-way'!K176*'OddsRatio_working_3-way'!L176*'OddsRatio_working_3-way'!M176</f>
        <v>7.6569470274410814E-2</v>
      </c>
      <c r="R176" s="11">
        <f t="shared" si="49"/>
        <v>0</v>
      </c>
      <c r="S176" s="11">
        <f t="shared" si="50"/>
        <v>-0.82607716707690593</v>
      </c>
      <c r="T176" s="11">
        <f t="shared" si="51"/>
        <v>-0.27308336101715897</v>
      </c>
      <c r="U176" s="11">
        <f>'OddsRatio_working_3-way'!S176-'OddsRatio_working_3-way'!R176^2/3</f>
        <v>-0.82607716707690593</v>
      </c>
      <c r="V176" s="11">
        <f>'OddsRatio_working_3-way'!S176*'OddsRatio_working_3-way'!R176/3-2*'OddsRatio_working_3-way'!R176^3/27-'OddsRatio_working_3-way'!T176</f>
        <v>0.27308336101715897</v>
      </c>
      <c r="W176" s="11">
        <f>'OddsRatio_working_3-way'!V176^2+4*'OddsRatio_working_3-way'!U176^3/27</f>
        <v>-8.9392466007629096E-3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0.14449374438465398</v>
      </c>
      <c r="Y176" s="11">
        <f>IF('OddsRatio_working_3-way'!W176&gt;=0,IF('OddsRatio_working_3-way'!V176+SQRT('OddsRatio_working_3-way'!W176)&gt;0,0,PI()),ACOS('OddsRatio_working_3-way'!V176/(2*'OddsRatio_working_3-way'!X176)))</f>
        <v>0.33330555894749692</v>
      </c>
      <c r="Z176" s="11">
        <f>'OddsRatio_working_3-way'!X176^(1/3)*COS('OddsRatio_working_3-way'!Y176/3)</f>
        <v>0.52151135145650962</v>
      </c>
      <c r="AA176" s="11">
        <f>'OddsRatio_working_3-way'!X176^(1/3)*COS(('OddsRatio_working_3-way'!Y176+2*PI())/3)</f>
        <v>-0.31114143260190086</v>
      </c>
      <c r="AB176" s="11">
        <f>'OddsRatio_working_3-way'!X176^(1/3)*COS(('OddsRatio_working_3-way'!Y176+4*PI())/3)</f>
        <v>-0.2103699188546089</v>
      </c>
      <c r="AC176" s="11">
        <f>'OddsRatio_working_3-way'!X176^(1/3)*SIN('OddsRatio_working_3-way'!Y176/3)</f>
        <v>5.8180460588645032E-2</v>
      </c>
      <c r="AD176" s="11">
        <f>'OddsRatio_working_3-way'!X176^(1/3)*SIN(('OddsRatio_working_3-way'!Y176+2*PI())/3)</f>
        <v>0.42255184842896948</v>
      </c>
      <c r="AE176" s="11">
        <f>'OddsRatio_working_3-way'!X176^(1/3)*SIN(('OddsRatio_working_3-way'!Y176+4*PI())/3)</f>
        <v>-0.48073230901761455</v>
      </c>
      <c r="AF176" s="11">
        <f>-'OddsRatio_working_3-way'!U176/(3*'OddsRatio_working_3-way'!X176^(1/3))*COS(('OddsRatio_working_3-way'!Y176)/3)</f>
        <v>0.52151135145650962</v>
      </c>
      <c r="AG176" s="11">
        <f>-'OddsRatio_working_3-way'!U176/(3*'OddsRatio_working_3-way'!X176^(1/3))*COS(('OddsRatio_working_3-way'!Y176+2*PI())/3)</f>
        <v>-0.31114143260190086</v>
      </c>
      <c r="AH176" s="11">
        <f>-'OddsRatio_working_3-way'!U176/(3*'OddsRatio_working_3-way'!X176^(1/3))*COS(('OddsRatio_working_3-way'!Y176+4*PI())/3)</f>
        <v>-0.2103699188546089</v>
      </c>
      <c r="AI176" s="11">
        <f>'OddsRatio_working_3-way'!U176/(3*'OddsRatio_working_3-way'!X176^(1/3))*SIN(('OddsRatio_working_3-way'!Y176)/3)</f>
        <v>-5.8180460588645032E-2</v>
      </c>
      <c r="AJ176" s="11">
        <f>'OddsRatio_working_3-way'!U176/(3*'OddsRatio_working_3-way'!X176^(1/3))*SIN(('OddsRatio_working_3-way'!Y176+2*PI())/3)</f>
        <v>-0.42255184842896948</v>
      </c>
      <c r="AK176" s="11">
        <f>'OddsRatio_working_3-way'!U176/(3*'OddsRatio_working_3-way'!X176^(1/3))*SIN(('OddsRatio_working_3-way'!Y176+4*PI())/3)</f>
        <v>0.48073230901761455</v>
      </c>
      <c r="AL176" s="11">
        <f>'OddsRatio_working_3-way'!Z176+'OddsRatio_working_3-way'!AF176</f>
        <v>1.0430227029130192</v>
      </c>
      <c r="AM176" s="11">
        <f>'OddsRatio_working_3-way'!AA176+'OddsRatio_working_3-way'!AG176</f>
        <v>-0.62228286520380172</v>
      </c>
      <c r="AN176" s="11">
        <f>'OddsRatio_working_3-way'!AB176+'OddsRatio_working_3-way'!AH176</f>
        <v>-0.4207398377092178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1.0430227029130192</v>
      </c>
      <c r="AS176" s="11">
        <f>IF(('OddsRatio_working_3-way'!X176=0),IF(Q176&gt;0,-Q176^(1/3),(-Q176)^(1/3)),'OddsRatio_working_3-way'!AM176-'OddsRatio_working_3-way'!R176/3)</f>
        <v>-0.62228286520380172</v>
      </c>
      <c r="AT176" s="11">
        <f>IF(('OddsRatio_working_3-way'!X176=0),IF(Q176&gt;0,-Q176^(1/3),(-Q176)^(1/3)),'OddsRatio_working_3-way'!AN176-'OddsRatio_working_3-way'!R176/3)</f>
        <v>-0.4207398377092178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1.75</v>
      </c>
      <c r="B177" s="4">
        <f>IF('True_Odds_Calculator_3-way'!B176="","",'True_Odds_Calculator_3-way'!B176)</f>
        <v>4.07</v>
      </c>
      <c r="C177" s="4">
        <f>IF('True_Odds_Calculator_3-way'!C176="","",'True_Odds_Calculator_3-way'!C176)</f>
        <v>4.6900000000000004</v>
      </c>
      <c r="D177" s="9">
        <f t="shared" si="39"/>
        <v>0.55887229899009405</v>
      </c>
      <c r="E177" s="9">
        <f t="shared" si="40"/>
        <v>0.23635411053656438</v>
      </c>
      <c r="F177" s="9">
        <f t="shared" si="41"/>
        <v>0.20477359047334145</v>
      </c>
      <c r="G177" s="9">
        <f t="shared" si="42"/>
        <v>1.0524233694818237</v>
      </c>
      <c r="H177" s="9">
        <f t="shared" si="43"/>
        <v>1.7893175271113677</v>
      </c>
      <c r="I177" s="9">
        <f t="shared" si="44"/>
        <v>4.2309397443091994</v>
      </c>
      <c r="J177" s="9">
        <f t="shared" si="45"/>
        <v>4.8834422333879299</v>
      </c>
      <c r="K177" s="11">
        <f t="shared" si="46"/>
        <v>0.5714285714285714</v>
      </c>
      <c r="L177" s="11">
        <f t="shared" si="47"/>
        <v>0.24570024570024568</v>
      </c>
      <c r="M177" s="11">
        <f t="shared" si="48"/>
        <v>0.21321961620469082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-0.25434353579342905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0.22481984102453184</v>
      </c>
      <c r="Q177" s="11">
        <f>2*'OddsRatio_working_3-way'!K177*'OddsRatio_working_3-way'!L177*'OddsRatio_working_3-way'!M177</f>
        <v>5.9872128102405275E-2</v>
      </c>
      <c r="R177" s="11">
        <f t="shared" si="49"/>
        <v>0</v>
      </c>
      <c r="S177" s="11">
        <f t="shared" si="50"/>
        <v>-0.8839219771133654</v>
      </c>
      <c r="T177" s="11">
        <f t="shared" si="51"/>
        <v>-0.23539866234710127</v>
      </c>
      <c r="U177" s="11">
        <f>'OddsRatio_working_3-way'!S177-'OddsRatio_working_3-way'!R177^2/3</f>
        <v>-0.8839219771133654</v>
      </c>
      <c r="V177" s="11">
        <f>'OddsRatio_working_3-way'!S177*'OddsRatio_working_3-way'!R177/3-2*'OddsRatio_working_3-way'!R177^3/27-'OddsRatio_working_3-way'!T177</f>
        <v>0.23539866234710127</v>
      </c>
      <c r="W177" s="11">
        <f>'OddsRatio_working_3-way'!V177^2+4*'OddsRatio_working_3-way'!U177^3/27</f>
        <v>-4.6902166918538976E-2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0.15993334326629921</v>
      </c>
      <c r="Y177" s="11">
        <f>IF('OddsRatio_working_3-way'!W177&gt;=0,IF('OddsRatio_working_3-way'!V177+SQRT('OddsRatio_working_3-way'!W177)&gt;0,0,PI()),ACOS('OddsRatio_working_3-way'!V177/(2*'OddsRatio_working_3-way'!X177)))</f>
        <v>0.7437609031793827</v>
      </c>
      <c r="Z177" s="11">
        <f>'OddsRatio_working_3-way'!X177^(1/3)*COS('OddsRatio_working_3-way'!Y177/3)</f>
        <v>0.52621168474091184</v>
      </c>
      <c r="AA177" s="11">
        <f>'OddsRatio_working_3-way'!X177^(1/3)*COS(('OddsRatio_working_3-way'!Y177+2*PI())/3)</f>
        <v>-0.37845939199048162</v>
      </c>
      <c r="AB177" s="11">
        <f>'OddsRatio_working_3-way'!X177^(1/3)*COS(('OddsRatio_working_3-way'!Y177+4*PI())/3)</f>
        <v>-0.14775229275043034</v>
      </c>
      <c r="AC177" s="11">
        <f>'OddsRatio_working_3-way'!X177^(1/3)*SIN('OddsRatio_working_3-way'!Y177/3)</f>
        <v>0.13319880585020133</v>
      </c>
      <c r="AD177" s="11">
        <f>'OddsRatio_working_3-way'!X177^(1/3)*SIN(('OddsRatio_working_3-way'!Y177+2*PI())/3)</f>
        <v>0.38911328382873728</v>
      </c>
      <c r="AE177" s="11">
        <f>'OddsRatio_working_3-way'!X177^(1/3)*SIN(('OddsRatio_working_3-way'!Y177+4*PI())/3)</f>
        <v>-0.52231208967893861</v>
      </c>
      <c r="AF177" s="11">
        <f>-'OddsRatio_working_3-way'!U177/(3*'OddsRatio_working_3-way'!X177^(1/3))*COS(('OddsRatio_working_3-way'!Y177)/3)</f>
        <v>0.52621168474091184</v>
      </c>
      <c r="AG177" s="11">
        <f>-'OddsRatio_working_3-way'!U177/(3*'OddsRatio_working_3-way'!X177^(1/3))*COS(('OddsRatio_working_3-way'!Y177+2*PI())/3)</f>
        <v>-0.37845939199048162</v>
      </c>
      <c r="AH177" s="11">
        <f>-'OddsRatio_working_3-way'!U177/(3*'OddsRatio_working_3-way'!X177^(1/3))*COS(('OddsRatio_working_3-way'!Y177+4*PI())/3)</f>
        <v>-0.14775229275043034</v>
      </c>
      <c r="AI177" s="11">
        <f>'OddsRatio_working_3-way'!U177/(3*'OddsRatio_working_3-way'!X177^(1/3))*SIN(('OddsRatio_working_3-way'!Y177)/3)</f>
        <v>-0.13319880585020133</v>
      </c>
      <c r="AJ177" s="11">
        <f>'OddsRatio_working_3-way'!U177/(3*'OddsRatio_working_3-way'!X177^(1/3))*SIN(('OddsRatio_working_3-way'!Y177+2*PI())/3)</f>
        <v>-0.38911328382873728</v>
      </c>
      <c r="AK177" s="11">
        <f>'OddsRatio_working_3-way'!U177/(3*'OddsRatio_working_3-way'!X177^(1/3))*SIN(('OddsRatio_working_3-way'!Y177+4*PI())/3)</f>
        <v>0.52231208967893861</v>
      </c>
      <c r="AL177" s="11">
        <f>'OddsRatio_working_3-way'!Z177+'OddsRatio_working_3-way'!AF177</f>
        <v>1.0524233694818237</v>
      </c>
      <c r="AM177" s="11">
        <f>'OddsRatio_working_3-way'!AA177+'OddsRatio_working_3-way'!AG177</f>
        <v>-0.75691878398096324</v>
      </c>
      <c r="AN177" s="11">
        <f>'OddsRatio_working_3-way'!AB177+'OddsRatio_working_3-way'!AH177</f>
        <v>-0.29550458550086067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1.0524233694818237</v>
      </c>
      <c r="AS177" s="11">
        <f>IF(('OddsRatio_working_3-way'!X177=0),IF(Q177&gt;0,-Q177^(1/3),(-Q177)^(1/3)),'OddsRatio_working_3-way'!AM177-'OddsRatio_working_3-way'!R177/3)</f>
        <v>-0.75691878398096324</v>
      </c>
      <c r="AT177" s="11">
        <f>IF(('OddsRatio_working_3-way'!X177=0),IF(Q177&gt;0,-Q177^(1/3),(-Q177)^(1/3)),'OddsRatio_working_3-way'!AN177-'OddsRatio_working_3-way'!R177/3)</f>
        <v>-0.29550458550086067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2.12</v>
      </c>
      <c r="B178" s="4">
        <f>IF('True_Odds_Calculator_3-way'!B177="","",'True_Odds_Calculator_3-way'!B177)</f>
        <v>3.82</v>
      </c>
      <c r="C178" s="4">
        <f>IF('True_Odds_Calculator_3-way'!C177="","",'True_Odds_Calculator_3-way'!C177)</f>
        <v>3.38</v>
      </c>
      <c r="D178" s="9">
        <f t="shared" si="39"/>
        <v>0.46040433609806325</v>
      </c>
      <c r="E178" s="9">
        <f t="shared" si="40"/>
        <v>0.25310443236969021</v>
      </c>
      <c r="F178" s="9">
        <f t="shared" si="41"/>
        <v>0.28649123153224654</v>
      </c>
      <c r="G178" s="9">
        <f t="shared" si="42"/>
        <v>1.0464320272321888</v>
      </c>
      <c r="H178" s="9">
        <f t="shared" si="43"/>
        <v>2.1720038705000517</v>
      </c>
      <c r="I178" s="9">
        <f t="shared" si="44"/>
        <v>3.9509383167947716</v>
      </c>
      <c r="J178" s="9">
        <f t="shared" si="45"/>
        <v>3.4905082248126091</v>
      </c>
      <c r="K178" s="11">
        <f t="shared" si="46"/>
        <v>0.47169811320754712</v>
      </c>
      <c r="L178" s="11">
        <f t="shared" si="47"/>
        <v>0.26178010471204188</v>
      </c>
      <c r="M178" s="11">
        <f t="shared" si="48"/>
        <v>0.29585798816568049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-0.27461747137428572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0.23088788960870055</v>
      </c>
      <c r="Q178" s="11">
        <f>2*'OddsRatio_working_3-way'!K178*'OddsRatio_working_3-way'!L178*'OddsRatio_working_3-way'!M178</f>
        <v>7.3065787850854602E-2</v>
      </c>
      <c r="R178" s="11">
        <f t="shared" si="49"/>
        <v>0</v>
      </c>
      <c r="S178" s="11">
        <f t="shared" si="50"/>
        <v>-0.84076183664955317</v>
      </c>
      <c r="T178" s="11">
        <f t="shared" si="51"/>
        <v>-0.26606387235745355</v>
      </c>
      <c r="U178" s="11">
        <f>'OddsRatio_working_3-way'!S178-'OddsRatio_working_3-way'!R178^2/3</f>
        <v>-0.84076183664955317</v>
      </c>
      <c r="V178" s="11">
        <f>'OddsRatio_working_3-way'!S178*'OddsRatio_working_3-way'!R178/3-2*'OddsRatio_working_3-way'!R178^3/27-'OddsRatio_working_3-way'!T178</f>
        <v>0.26606387235745355</v>
      </c>
      <c r="W178" s="11">
        <f>'OddsRatio_working_3-way'!V178^2+4*'OddsRatio_working_3-way'!U178^3/27</f>
        <v>-1.7257144545792746E-2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0.14836368214596529</v>
      </c>
      <c r="Y178" s="11">
        <f>IF('OddsRatio_working_3-way'!W178&gt;=0,IF('OddsRatio_working_3-way'!V178+SQRT('OddsRatio_working_3-way'!W178)&gt;0,0,PI()),ACOS('OddsRatio_working_3-way'!V178/(2*'OddsRatio_working_3-way'!X178)))</f>
        <v>0.45862730641003635</v>
      </c>
      <c r="Z178" s="11">
        <f>'OddsRatio_working_3-way'!X178^(1/3)*COS('OddsRatio_working_3-way'!Y178/3)</f>
        <v>0.52321601361609438</v>
      </c>
      <c r="AA178" s="11">
        <f>'OddsRatio_working_3-way'!X178^(1/3)*COS(('OddsRatio_working_3-way'!Y178+2*PI())/3)</f>
        <v>-0.33142356011925839</v>
      </c>
      <c r="AB178" s="11">
        <f>'OddsRatio_working_3-way'!X178^(1/3)*COS(('OddsRatio_working_3-way'!Y178+4*PI())/3)</f>
        <v>-0.19179245349683588</v>
      </c>
      <c r="AC178" s="11">
        <f>'OddsRatio_working_3-way'!X178^(1/3)*SIN('OddsRatio_working_3-way'!Y178/3)</f>
        <v>8.061605699570086E-2</v>
      </c>
      <c r="AD178" s="11">
        <f>'OddsRatio_working_3-way'!X178^(1/3)*SIN(('OddsRatio_working_3-way'!Y178+2*PI())/3)</f>
        <v>0.41281033096051201</v>
      </c>
      <c r="AE178" s="11">
        <f>'OddsRatio_working_3-way'!X178^(1/3)*SIN(('OddsRatio_working_3-way'!Y178+4*PI())/3)</f>
        <v>-0.49342638795621296</v>
      </c>
      <c r="AF178" s="11">
        <f>-'OddsRatio_working_3-way'!U178/(3*'OddsRatio_working_3-way'!X178^(1/3))*COS(('OddsRatio_working_3-way'!Y178)/3)</f>
        <v>0.52321601361609427</v>
      </c>
      <c r="AG178" s="11">
        <f>-'OddsRatio_working_3-way'!U178/(3*'OddsRatio_working_3-way'!X178^(1/3))*COS(('OddsRatio_working_3-way'!Y178+2*PI())/3)</f>
        <v>-0.33142356011925828</v>
      </c>
      <c r="AH178" s="11">
        <f>-'OddsRatio_working_3-way'!U178/(3*'OddsRatio_working_3-way'!X178^(1/3))*COS(('OddsRatio_working_3-way'!Y178+4*PI())/3)</f>
        <v>-0.19179245349683582</v>
      </c>
      <c r="AI178" s="11">
        <f>'OddsRatio_working_3-way'!U178/(3*'OddsRatio_working_3-way'!X178^(1/3))*SIN(('OddsRatio_working_3-way'!Y178)/3)</f>
        <v>-8.0616056995700847E-2</v>
      </c>
      <c r="AJ178" s="11">
        <f>'OddsRatio_working_3-way'!U178/(3*'OddsRatio_working_3-way'!X178^(1/3))*SIN(('OddsRatio_working_3-way'!Y178+2*PI())/3)</f>
        <v>-0.4128103309605119</v>
      </c>
      <c r="AK178" s="11">
        <f>'OddsRatio_working_3-way'!U178/(3*'OddsRatio_working_3-way'!X178^(1/3))*SIN(('OddsRatio_working_3-way'!Y178+4*PI())/3)</f>
        <v>0.49342638795621285</v>
      </c>
      <c r="AL178" s="11">
        <f>'OddsRatio_working_3-way'!Z178+'OddsRatio_working_3-way'!AF178</f>
        <v>1.0464320272321888</v>
      </c>
      <c r="AM178" s="11">
        <f>'OddsRatio_working_3-way'!AA178+'OddsRatio_working_3-way'!AG178</f>
        <v>-0.66284712023851666</v>
      </c>
      <c r="AN178" s="11">
        <f>'OddsRatio_working_3-way'!AB178+'OddsRatio_working_3-way'!AH178</f>
        <v>-0.3835849069936717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1.0464320272321888</v>
      </c>
      <c r="AS178" s="11">
        <f>IF(('OddsRatio_working_3-way'!X178=0),IF(Q178&gt;0,-Q178^(1/3),(-Q178)^(1/3)),'OddsRatio_working_3-way'!AM178-'OddsRatio_working_3-way'!R178/3)</f>
        <v>-0.66284712023851666</v>
      </c>
      <c r="AT178" s="11">
        <f>IF(('OddsRatio_working_3-way'!X178=0),IF(Q178&gt;0,-Q178^(1/3),(-Q178)^(1/3)),'OddsRatio_working_3-way'!AN178-'OddsRatio_working_3-way'!R178/3)</f>
        <v>-0.3835849069936717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2.36</v>
      </c>
      <c r="B179" s="4">
        <f>IF('True_Odds_Calculator_3-way'!B178="","",'True_Odds_Calculator_3-way'!B178)</f>
        <v>3.38</v>
      </c>
      <c r="C179" s="4">
        <f>IF('True_Odds_Calculator_3-way'!C178="","",'True_Odds_Calculator_3-way'!C178)</f>
        <v>3.24</v>
      </c>
      <c r="D179" s="9">
        <f t="shared" si="39"/>
        <v>0.41334351414576098</v>
      </c>
      <c r="E179" s="9">
        <f t="shared" si="40"/>
        <v>0.28704562910697362</v>
      </c>
      <c r="F179" s="9">
        <f t="shared" si="41"/>
        <v>0.29961085674726579</v>
      </c>
      <c r="G179" s="9">
        <f t="shared" si="42"/>
        <v>1.0435994478336026</v>
      </c>
      <c r="H179" s="9">
        <f t="shared" si="43"/>
        <v>2.419295249053699</v>
      </c>
      <c r="I179" s="9">
        <f t="shared" si="44"/>
        <v>3.4837666858439738</v>
      </c>
      <c r="J179" s="9">
        <f t="shared" si="45"/>
        <v>3.3376627631472702</v>
      </c>
      <c r="K179" s="11">
        <f t="shared" si="46"/>
        <v>0.42372881355932207</v>
      </c>
      <c r="L179" s="11">
        <f t="shared" si="47"/>
        <v>0.29585798816568049</v>
      </c>
      <c r="M179" s="11">
        <f t="shared" si="48"/>
        <v>0.30864197530864196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-0.28053701413110377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0.23138088109839522</v>
      </c>
      <c r="Q179" s="11">
        <f>2*'OddsRatio_working_3-way'!K179*'OddsRatio_working_3-way'!L179*'OddsRatio_working_3-way'!M179</f>
        <v>7.7384910066352924E-2</v>
      </c>
      <c r="R179" s="11">
        <f t="shared" si="49"/>
        <v>0</v>
      </c>
      <c r="S179" s="11">
        <f t="shared" si="50"/>
        <v>-0.8247784407880796</v>
      </c>
      <c r="T179" s="11">
        <f t="shared" si="51"/>
        <v>-0.27584563237059523</v>
      </c>
      <c r="U179" s="11">
        <f>'OddsRatio_working_3-way'!S179-'OddsRatio_working_3-way'!R179^2/3</f>
        <v>-0.8247784407880796</v>
      </c>
      <c r="V179" s="11">
        <f>'OddsRatio_working_3-way'!S179*'OddsRatio_working_3-way'!R179/3-2*'OddsRatio_working_3-way'!R179^3/27-'OddsRatio_working_3-way'!T179</f>
        <v>0.27584563237059523</v>
      </c>
      <c r="W179" s="11">
        <f>'OddsRatio_working_3-way'!V179^2+4*'OddsRatio_working_3-way'!U179^3/27</f>
        <v>-7.0296834379602047E-3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0.14415312720844264</v>
      </c>
      <c r="Y179" s="11">
        <f>IF('OddsRatio_working_3-way'!W179&gt;=0,IF('OddsRatio_working_3-way'!V179+SQRT('OddsRatio_working_3-way'!W179)&gt;0,0,PI()),ACOS('OddsRatio_working_3-way'!V179/(2*'OddsRatio_working_3-way'!X179)))</f>
        <v>0.29507645588063758</v>
      </c>
      <c r="Z179" s="11">
        <f>'OddsRatio_working_3-way'!X179^(1/3)*COS('OddsRatio_working_3-way'!Y179/3)</f>
        <v>0.52179972391680141</v>
      </c>
      <c r="AA179" s="11">
        <f>'OddsRatio_working_3-way'!X179^(1/3)*COS(('OddsRatio_working_3-way'!Y179+2*PI())/3)</f>
        <v>-0.30549129933467561</v>
      </c>
      <c r="AB179" s="11">
        <f>'OddsRatio_working_3-way'!X179^(1/3)*COS(('OddsRatio_working_3-way'!Y179+4*PI())/3)</f>
        <v>-0.21630842458212599</v>
      </c>
      <c r="AC179" s="11">
        <f>'OddsRatio_working_3-way'!X179^(1/3)*SIN('OddsRatio_working_3-way'!Y179/3)</f>
        <v>5.1489756745489328E-2</v>
      </c>
      <c r="AD179" s="11">
        <f>'OddsRatio_working_3-way'!X179^(1/3)*SIN(('OddsRatio_working_3-way'!Y179+2*PI())/3)</f>
        <v>0.42614693822691196</v>
      </c>
      <c r="AE179" s="11">
        <f>'OddsRatio_working_3-way'!X179^(1/3)*SIN(('OddsRatio_working_3-way'!Y179+4*PI())/3)</f>
        <v>-0.47763669497240119</v>
      </c>
      <c r="AF179" s="11">
        <f>-'OddsRatio_working_3-way'!U179/(3*'OddsRatio_working_3-way'!X179^(1/3))*COS(('OddsRatio_working_3-way'!Y179)/3)</f>
        <v>0.52179972391680129</v>
      </c>
      <c r="AG179" s="11">
        <f>-'OddsRatio_working_3-way'!U179/(3*'OddsRatio_working_3-way'!X179^(1/3))*COS(('OddsRatio_working_3-way'!Y179+2*PI())/3)</f>
        <v>-0.30549129933467556</v>
      </c>
      <c r="AH179" s="11">
        <f>-'OddsRatio_working_3-way'!U179/(3*'OddsRatio_working_3-way'!X179^(1/3))*COS(('OddsRatio_working_3-way'!Y179+4*PI())/3)</f>
        <v>-0.21630842458212593</v>
      </c>
      <c r="AI179" s="11">
        <f>'OddsRatio_working_3-way'!U179/(3*'OddsRatio_working_3-way'!X179^(1/3))*SIN(('OddsRatio_working_3-way'!Y179)/3)</f>
        <v>-5.1489756745489321E-2</v>
      </c>
      <c r="AJ179" s="11">
        <f>'OddsRatio_working_3-way'!U179/(3*'OddsRatio_working_3-way'!X179^(1/3))*SIN(('OddsRatio_working_3-way'!Y179+2*PI())/3)</f>
        <v>-0.42614693822691185</v>
      </c>
      <c r="AK179" s="11">
        <f>'OddsRatio_working_3-way'!U179/(3*'OddsRatio_working_3-way'!X179^(1/3))*SIN(('OddsRatio_working_3-way'!Y179+4*PI())/3)</f>
        <v>0.47763669497240108</v>
      </c>
      <c r="AL179" s="11">
        <f>'OddsRatio_working_3-way'!Z179+'OddsRatio_working_3-way'!AF179</f>
        <v>1.0435994478336026</v>
      </c>
      <c r="AM179" s="11">
        <f>'OddsRatio_working_3-way'!AA179+'OddsRatio_working_3-way'!AG179</f>
        <v>-0.61098259866935112</v>
      </c>
      <c r="AN179" s="11">
        <f>'OddsRatio_working_3-way'!AB179+'OddsRatio_working_3-way'!AH179</f>
        <v>-0.43261684916425192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1.0435994478336026</v>
      </c>
      <c r="AS179" s="11">
        <f>IF(('OddsRatio_working_3-way'!X179=0),IF(Q179&gt;0,-Q179^(1/3),(-Q179)^(1/3)),'OddsRatio_working_3-way'!AM179-'OddsRatio_working_3-way'!R179/3)</f>
        <v>-0.61098259866935112</v>
      </c>
      <c r="AT179" s="11">
        <f>IF(('OddsRatio_working_3-way'!X179=0),IF(Q179&gt;0,-Q179^(1/3),(-Q179)^(1/3)),'OddsRatio_working_3-way'!AN179-'OddsRatio_working_3-way'!R179/3)</f>
        <v>-0.43261684916425192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4">
        <f>IF(A2="","",((1/A2)+(1/B2)+(1/C2))-1)</f>
        <v>3.4867366481737827E-2</v>
      </c>
      <c r="E2" s="4">
        <f>IF(A2="","",(3*A2)/(3-($D2*A2)))</f>
        <v>1.9533624787837016</v>
      </c>
      <c r="F2" s="4">
        <f>IF(B2="","",(3*B2)/(3-($D2*B2)))</f>
        <v>3.323611277277517</v>
      </c>
      <c r="G2" s="4">
        <f>IF(C2="","",(3*C2)/(3-($D2*C2)))</f>
        <v>5.3423169289263361</v>
      </c>
      <c r="I2" s="4">
        <f>IF(A2="","",D2+1)</f>
        <v>1.0348673664817378</v>
      </c>
    </row>
    <row r="3" spans="1: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4">
        <f t="shared" ref="D3:D66" si="0">IF(A3="","",((1/A3)+(1/B3)+(1/C3))-1)</f>
        <v>4.2973820652038475E-2</v>
      </c>
      <c r="E3" s="4">
        <f t="shared" ref="E3:E66" si="1">IF(A3="","",(3*A3)/(3-($D3*A3)))</f>
        <v>1.9320300740416245</v>
      </c>
      <c r="F3" s="4">
        <f t="shared" ref="F3:F66" si="2">IF(B3="","",(3*B3)/(3-($D3*B3)))</f>
        <v>3.7624050548568095</v>
      </c>
      <c r="G3" s="4">
        <f t="shared" ref="G3:G66" si="3">IF(C3="","",(3*C3)/(3-($D3*C3)))</f>
        <v>4.6163304233713056</v>
      </c>
      <c r="I3" s="4">
        <f t="shared" ref="I3:I66" si="4">IF(A3="","",D3+1)</f>
        <v>1.0429738206520385</v>
      </c>
    </row>
    <row r="4" spans="1: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4">
        <f t="shared" si="0"/>
        <v>2.7399465533339828E-2</v>
      </c>
      <c r="E4" s="4">
        <f t="shared" si="1"/>
        <v>2.6737352578266234</v>
      </c>
      <c r="F4" s="4">
        <f t="shared" si="2"/>
        <v>3.1479779722287917</v>
      </c>
      <c r="G4" s="4">
        <f t="shared" si="3"/>
        <v>3.2433081555222949</v>
      </c>
      <c r="I4" s="4">
        <f t="shared" si="4"/>
        <v>1.0273994655333398</v>
      </c>
    </row>
    <row r="5" spans="1: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4">
        <f t="shared" si="0"/>
        <v>3.2726931038076224E-2</v>
      </c>
      <c r="E5" s="4">
        <f t="shared" si="1"/>
        <v>3.3802113522847761</v>
      </c>
      <c r="F5" s="4">
        <f t="shared" si="2"/>
        <v>3.3909636588595706</v>
      </c>
      <c r="G5" s="4">
        <f t="shared" si="3"/>
        <v>2.443439923293135</v>
      </c>
      <c r="I5" s="4">
        <f t="shared" si="4"/>
        <v>1.0327269310380762</v>
      </c>
    </row>
    <row r="6" spans="1: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4">
        <f t="shared" si="0"/>
        <v>4.0914288556550549E-2</v>
      </c>
      <c r="E6" s="4">
        <f t="shared" si="1"/>
        <v>1.4064705818874761</v>
      </c>
      <c r="F6" s="4">
        <f t="shared" si="2"/>
        <v>5.2279398339828083</v>
      </c>
      <c r="G6" s="4">
        <f t="shared" si="3"/>
        <v>10.233269588116858</v>
      </c>
      <c r="I6" s="4">
        <f t="shared" si="4"/>
        <v>1.0409142885565505</v>
      </c>
    </row>
    <row r="7" spans="1: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4">
        <f t="shared" si="0"/>
        <v>3.4249160657170652E-2</v>
      </c>
      <c r="E7" s="4">
        <f t="shared" si="1"/>
        <v>4.7437017025821442</v>
      </c>
      <c r="F7" s="4">
        <f t="shared" si="2"/>
        <v>3.7216827681388009</v>
      </c>
      <c r="G7" s="4">
        <f t="shared" si="3"/>
        <v>1.9212350987900917</v>
      </c>
      <c r="I7" s="4">
        <f t="shared" si="4"/>
        <v>1.0342491606571707</v>
      </c>
    </row>
    <row r="8" spans="1: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4">
        <f t="shared" si="0"/>
        <v>3.695142067235091E-2</v>
      </c>
      <c r="E8" s="4">
        <f t="shared" si="1"/>
        <v>6.1535418999737903</v>
      </c>
      <c r="F8" s="4">
        <f t="shared" si="2"/>
        <v>3.5922051909756032</v>
      </c>
      <c r="G8" s="4">
        <f t="shared" si="3"/>
        <v>1.7885522351881991</v>
      </c>
      <c r="I8" s="4">
        <f t="shared" si="4"/>
        <v>1.0369514206723509</v>
      </c>
    </row>
    <row r="9" spans="1: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4">
        <f t="shared" si="0"/>
        <v>3.757665946484301E-2</v>
      </c>
      <c r="E9" s="4">
        <f t="shared" si="1"/>
        <v>2.5701597548385857</v>
      </c>
      <c r="F9" s="4">
        <f t="shared" si="2"/>
        <v>3.3010723919525295</v>
      </c>
      <c r="G9" s="4">
        <f t="shared" si="3"/>
        <v>3.2468874722604264</v>
      </c>
      <c r="I9" s="4">
        <f t="shared" si="4"/>
        <v>1.037576659464843</v>
      </c>
    </row>
    <row r="10" spans="1: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4">
        <f t="shared" si="0"/>
        <v>3.9616942845805303E-2</v>
      </c>
      <c r="E10" s="4">
        <f t="shared" si="1"/>
        <v>1.822847960319949</v>
      </c>
      <c r="F10" s="4">
        <f t="shared" si="2"/>
        <v>4.1340012836356168</v>
      </c>
      <c r="G10" s="4">
        <f t="shared" si="3"/>
        <v>4.7730076503593617</v>
      </c>
      <c r="I10" s="4">
        <f t="shared" si="4"/>
        <v>1.0396169428458053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4">
        <f t="shared" si="0"/>
        <v>3.9629961892055476E-2</v>
      </c>
      <c r="E11" s="4">
        <f t="shared" si="1"/>
        <v>2.2128481461895859</v>
      </c>
      <c r="F11" s="4">
        <f t="shared" si="2"/>
        <v>3.5270144188080024</v>
      </c>
      <c r="G11" s="4">
        <f t="shared" si="3"/>
        <v>3.7797495990880456</v>
      </c>
      <c r="I11" s="4">
        <f t="shared" si="4"/>
        <v>1.0396299618920555</v>
      </c>
    </row>
    <row r="12" spans="1: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4">
        <f t="shared" si="0"/>
        <v>4.3517841185183981E-2</v>
      </c>
      <c r="E12" s="4">
        <f t="shared" si="1"/>
        <v>1.806110853227165</v>
      </c>
      <c r="F12" s="4">
        <f t="shared" si="2"/>
        <v>3.9880988378318496</v>
      </c>
      <c r="G12" s="4">
        <f t="shared" si="3"/>
        <v>5.1130472622533123</v>
      </c>
      <c r="I12" s="4">
        <f t="shared" si="4"/>
        <v>1.043517841185184</v>
      </c>
    </row>
    <row r="13" spans="1: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4">
        <f t="shared" si="0"/>
        <v>3.8227108288577671E-2</v>
      </c>
      <c r="E13" s="4">
        <f t="shared" si="1"/>
        <v>2.5182973431961742</v>
      </c>
      <c r="F13" s="4">
        <f t="shared" si="2"/>
        <v>3.4121770511825367</v>
      </c>
      <c r="G13" s="4">
        <f t="shared" si="3"/>
        <v>3.2274902048116476</v>
      </c>
      <c r="I13" s="4">
        <f t="shared" si="4"/>
        <v>1.0382271082885777</v>
      </c>
    </row>
    <row r="14" spans="1: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4">
        <f t="shared" si="0"/>
        <v>3.364416771469414E-2</v>
      </c>
      <c r="E14" s="4">
        <f t="shared" si="1"/>
        <v>2.8588082538217932</v>
      </c>
      <c r="F14" s="4">
        <f t="shared" si="2"/>
        <v>3.6321605171478635</v>
      </c>
      <c r="G14" s="4">
        <f t="shared" si="3"/>
        <v>2.6674799739924424</v>
      </c>
      <c r="I14" s="4">
        <f t="shared" si="4"/>
        <v>1.0336441677146941</v>
      </c>
    </row>
    <row r="15" spans="1: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4">
        <f t="shared" si="0"/>
        <v>3.3107411258485264E-2</v>
      </c>
      <c r="E15" s="4">
        <f t="shared" si="1"/>
        <v>2.2967767823482683</v>
      </c>
      <c r="F15" s="4">
        <f t="shared" si="2"/>
        <v>4.1081744369954381</v>
      </c>
      <c r="G15" s="4">
        <f t="shared" si="3"/>
        <v>3.1134208970806112</v>
      </c>
      <c r="I15" s="4">
        <f t="shared" si="4"/>
        <v>1.0331074112584853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4">
        <f t="shared" si="0"/>
        <v>3.4897375795939878E-2</v>
      </c>
      <c r="E16" s="4">
        <f t="shared" si="1"/>
        <v>2.0266790142576747</v>
      </c>
      <c r="F16" s="4">
        <f t="shared" si="2"/>
        <v>3.9866887174290135</v>
      </c>
      <c r="G16" s="4">
        <f t="shared" si="3"/>
        <v>3.9101109207212592</v>
      </c>
      <c r="I16" s="4">
        <f t="shared" si="4"/>
        <v>1.0348973757959399</v>
      </c>
    </row>
    <row r="17" spans="1: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4">
        <f t="shared" si="0"/>
        <v>3.50279641618223E-2</v>
      </c>
      <c r="E17" s="4">
        <f t="shared" si="1"/>
        <v>1.9954323564959422</v>
      </c>
      <c r="F17" s="4">
        <f t="shared" si="2"/>
        <v>3.9873806810459289</v>
      </c>
      <c r="G17" s="4">
        <f t="shared" si="3"/>
        <v>4.0312133351654733</v>
      </c>
      <c r="I17" s="4">
        <f t="shared" si="4"/>
        <v>1.0350279641618223</v>
      </c>
    </row>
    <row r="18" spans="1: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4">
        <f t="shared" si="0"/>
        <v>4.0230563424614285E-2</v>
      </c>
      <c r="E18" s="4">
        <f t="shared" si="1"/>
        <v>3.7054063904750323</v>
      </c>
      <c r="F18" s="4">
        <f t="shared" si="2"/>
        <v>3.3434773076079809</v>
      </c>
      <c r="G18" s="4">
        <f t="shared" si="3"/>
        <v>2.3200012170817419</v>
      </c>
      <c r="I18" s="4">
        <f t="shared" si="4"/>
        <v>1.0402305634246143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4">
        <f t="shared" si="0"/>
        <v>3.8905376876807063E-2</v>
      </c>
      <c r="E19" s="4">
        <f t="shared" si="1"/>
        <v>2.3600893944124635</v>
      </c>
      <c r="F19" s="4">
        <f t="shared" si="2"/>
        <v>3.6006294776907155</v>
      </c>
      <c r="G19" s="4">
        <f t="shared" si="3"/>
        <v>3.3494327077456325</v>
      </c>
      <c r="I19" s="4">
        <f t="shared" si="4"/>
        <v>1.0389053768768071</v>
      </c>
    </row>
    <row r="20" spans="1: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4">
        <f t="shared" si="0"/>
        <v>3.8685848199552453E-2</v>
      </c>
      <c r="E20" s="4">
        <f t="shared" si="1"/>
        <v>3.4139583428918541</v>
      </c>
      <c r="F20" s="4">
        <f t="shared" si="2"/>
        <v>3.3159783199538668</v>
      </c>
      <c r="G20" s="4">
        <f t="shared" si="3"/>
        <v>2.4660014895638254</v>
      </c>
      <c r="I20" s="4">
        <f t="shared" si="4"/>
        <v>1.0386858481995525</v>
      </c>
    </row>
    <row r="21" spans="1: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4">
        <f t="shared" si="0"/>
        <v>3.8748832866479788E-2</v>
      </c>
      <c r="E21" s="4">
        <f t="shared" si="1"/>
        <v>2.1585488747060801</v>
      </c>
      <c r="F21" s="4">
        <f t="shared" si="2"/>
        <v>3.2835973428717415</v>
      </c>
      <c r="G21" s="4">
        <f t="shared" si="3"/>
        <v>4.306970509383377</v>
      </c>
      <c r="I21" s="4">
        <f t="shared" si="4"/>
        <v>1.0387488328664798</v>
      </c>
    </row>
    <row r="22" spans="1: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4">
        <f t="shared" si="0"/>
        <v>3.9266078954175221E-2</v>
      </c>
      <c r="E22" s="4">
        <f t="shared" si="1"/>
        <v>3.025225064447711</v>
      </c>
      <c r="F22" s="4">
        <f t="shared" si="2"/>
        <v>3.580264564202484</v>
      </c>
      <c r="G22" s="4">
        <f t="shared" si="3"/>
        <v>2.5632014117130981</v>
      </c>
      <c r="I22" s="4">
        <f t="shared" si="4"/>
        <v>1.0392660789541752</v>
      </c>
    </row>
    <row r="23" spans="1: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4">
        <f t="shared" si="0"/>
        <v>3.8720967642950965E-2</v>
      </c>
      <c r="E23" s="4">
        <f t="shared" si="1"/>
        <v>2.8297078124259967</v>
      </c>
      <c r="F23" s="4">
        <f t="shared" si="2"/>
        <v>3.2400583274249364</v>
      </c>
      <c r="G23" s="4">
        <f t="shared" si="3"/>
        <v>2.9588407168758564</v>
      </c>
      <c r="I23" s="4">
        <f t="shared" si="4"/>
        <v>1.038720967642951</v>
      </c>
    </row>
    <row r="24" spans="1: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4">
        <f t="shared" si="0"/>
        <v>4.2096621552284441E-2</v>
      </c>
      <c r="E24" s="4">
        <f t="shared" si="1"/>
        <v>1.9203915099848183</v>
      </c>
      <c r="F24" s="4">
        <f t="shared" si="2"/>
        <v>3.5703391095490749</v>
      </c>
      <c r="G24" s="4">
        <f t="shared" si="3"/>
        <v>5.0203976492138613</v>
      </c>
      <c r="I24" s="4">
        <f t="shared" si="4"/>
        <v>1.0420966215522844</v>
      </c>
    </row>
    <row r="25" spans="1: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4">
        <f t="shared" si="0"/>
        <v>3.6543137764869726E-2</v>
      </c>
      <c r="E25" s="4">
        <f t="shared" si="1"/>
        <v>7.5212379980973161</v>
      </c>
      <c r="F25" s="4">
        <f t="shared" si="2"/>
        <v>4.8057683539362337</v>
      </c>
      <c r="G25" s="4">
        <f t="shared" si="3"/>
        <v>1.5175430395649405</v>
      </c>
      <c r="I25" s="4">
        <f t="shared" si="4"/>
        <v>1.0365431377648697</v>
      </c>
    </row>
    <row r="26" spans="1: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4">
        <f t="shared" si="0"/>
        <v>3.3303873867357003E-2</v>
      </c>
      <c r="E26" s="4">
        <f t="shared" si="1"/>
        <v>2.4234932136813812</v>
      </c>
      <c r="F26" s="4">
        <f t="shared" si="2"/>
        <v>3.5333646964690542</v>
      </c>
      <c r="G26" s="4">
        <f t="shared" si="3"/>
        <v>3.2856247265863159</v>
      </c>
      <c r="I26" s="4">
        <f t="shared" si="4"/>
        <v>1.033303873867357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4">
        <f t="shared" si="0"/>
        <v>3.4997546047047301E-2</v>
      </c>
      <c r="E27" s="4">
        <f t="shared" si="1"/>
        <v>2.1632482268664357</v>
      </c>
      <c r="F27" s="4">
        <f t="shared" si="2"/>
        <v>3.7578172590729539</v>
      </c>
      <c r="G27" s="4">
        <f t="shared" si="3"/>
        <v>3.6816103558970008</v>
      </c>
      <c r="I27" s="4">
        <f t="shared" si="4"/>
        <v>1.0349975460470473</v>
      </c>
    </row>
    <row r="28" spans="1: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4">
        <f t="shared" si="0"/>
        <v>3.8085074229652571E-2</v>
      </c>
      <c r="E28" s="4">
        <f t="shared" si="1"/>
        <v>1.695735490659716</v>
      </c>
      <c r="F28" s="4">
        <f t="shared" si="2"/>
        <v>4.1696161874508588</v>
      </c>
      <c r="G28" s="4">
        <f t="shared" si="3"/>
        <v>5.8666455702823432</v>
      </c>
      <c r="I28" s="4">
        <f t="shared" si="4"/>
        <v>1.0380850742296526</v>
      </c>
    </row>
    <row r="29" spans="1: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4">
        <f t="shared" si="0"/>
        <v>3.2598274815739625E-2</v>
      </c>
      <c r="E29" s="4">
        <f t="shared" si="1"/>
        <v>2.4748085051736104</v>
      </c>
      <c r="F29" s="4">
        <f t="shared" si="2"/>
        <v>3.4442528835842752</v>
      </c>
      <c r="G29" s="4">
        <f t="shared" si="3"/>
        <v>3.2723626227987346</v>
      </c>
      <c r="I29" s="4">
        <f t="shared" si="4"/>
        <v>1.0325982748157396</v>
      </c>
    </row>
    <row r="30" spans="1: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4">
        <f t="shared" si="0"/>
        <v>3.3324141404768026E-2</v>
      </c>
      <c r="E30" s="4">
        <f t="shared" si="1"/>
        <v>2.1187170544359137</v>
      </c>
      <c r="F30" s="4">
        <f t="shared" si="2"/>
        <v>3.8151048125415166</v>
      </c>
      <c r="G30" s="4">
        <f t="shared" si="3"/>
        <v>3.7608086140547394</v>
      </c>
      <c r="I30" s="4">
        <f t="shared" si="4"/>
        <v>1.033324141404768</v>
      </c>
    </row>
    <row r="31" spans="1: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4">
        <f t="shared" si="0"/>
        <v>3.2235771287602244E-2</v>
      </c>
      <c r="E31" s="4">
        <f t="shared" si="1"/>
        <v>2.6112692489431231</v>
      </c>
      <c r="F31" s="4">
        <f t="shared" si="2"/>
        <v>3.7124101618341609</v>
      </c>
      <c r="G31" s="4">
        <f t="shared" si="3"/>
        <v>2.8762271835437065</v>
      </c>
      <c r="I31" s="4">
        <f t="shared" si="4"/>
        <v>1.0322357712876022</v>
      </c>
    </row>
    <row r="32" spans="1: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4">
        <f t="shared" si="0"/>
        <v>3.9593047901653078E-2</v>
      </c>
      <c r="E32" s="4">
        <f t="shared" si="1"/>
        <v>2.1598608313495697</v>
      </c>
      <c r="F32" s="4">
        <f t="shared" si="2"/>
        <v>3.5268613575201826</v>
      </c>
      <c r="G32" s="4">
        <f t="shared" si="3"/>
        <v>3.9452558813691598</v>
      </c>
      <c r="I32" s="4">
        <f t="shared" si="4"/>
        <v>1.0395930479016531</v>
      </c>
    </row>
    <row r="33" spans="1: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4">
        <f t="shared" si="0"/>
        <v>3.779809371914622E-2</v>
      </c>
      <c r="E33" s="4">
        <f t="shared" si="1"/>
        <v>2.3792468669650688</v>
      </c>
      <c r="F33" s="4">
        <f t="shared" si="2"/>
        <v>3.3344377499446032</v>
      </c>
      <c r="G33" s="4">
        <f t="shared" si="3"/>
        <v>3.5740031780679375</v>
      </c>
      <c r="I33" s="4">
        <f t="shared" si="4"/>
        <v>1.0377980937191462</v>
      </c>
    </row>
    <row r="34" spans="1: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4">
        <f t="shared" si="0"/>
        <v>4.1736552960520923E-2</v>
      </c>
      <c r="E34" s="4">
        <f t="shared" si="1"/>
        <v>1.9304918334450989</v>
      </c>
      <c r="F34" s="4">
        <f t="shared" si="2"/>
        <v>3.8452602901942261</v>
      </c>
      <c r="G34" s="4">
        <f t="shared" si="3"/>
        <v>4.5057857656124822</v>
      </c>
      <c r="I34" s="4">
        <f t="shared" si="4"/>
        <v>1.0417365529605209</v>
      </c>
    </row>
    <row r="35" spans="1: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4">
        <f t="shared" si="0"/>
        <v>6.8137312233288228E-2</v>
      </c>
      <c r="E35" s="4">
        <f t="shared" si="1"/>
        <v>4.3392961711467484</v>
      </c>
      <c r="F35" s="4">
        <f t="shared" si="2"/>
        <v>3.3927300845488868</v>
      </c>
      <c r="G35" s="4">
        <f t="shared" si="3"/>
        <v>2.1061499561033226</v>
      </c>
      <c r="I35" s="4">
        <f t="shared" si="4"/>
        <v>1.0681373122332882</v>
      </c>
    </row>
    <row r="36" spans="1: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4">
        <f t="shared" si="0"/>
        <v>7.3518436055518332E-2</v>
      </c>
      <c r="E36" s="4">
        <f t="shared" si="1"/>
        <v>1.7303927243260451</v>
      </c>
      <c r="F36" s="4">
        <f t="shared" si="2"/>
        <v>3.7090405775299895</v>
      </c>
      <c r="G36" s="4">
        <f t="shared" si="3"/>
        <v>6.558021881598072</v>
      </c>
      <c r="I36" s="4">
        <f t="shared" si="4"/>
        <v>1.0735184360555183</v>
      </c>
    </row>
    <row r="37" spans="1:9" x14ac:dyDescent="0.2">
      <c r="A37" s="4">
        <f>IF('True_Odds_Calculator_3-way'!A38="","",'True_Odds_Calculator_3-way'!A38)</f>
        <v>3.27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2.41</v>
      </c>
      <c r="D37" s="4">
        <f t="shared" si="0"/>
        <v>3.3248156889616354E-2</v>
      </c>
      <c r="E37" s="4">
        <f t="shared" si="1"/>
        <v>3.3929626317522019</v>
      </c>
      <c r="F37" s="4">
        <f t="shared" si="2"/>
        <v>3.3176598122054202</v>
      </c>
      <c r="G37" s="4">
        <f t="shared" si="3"/>
        <v>2.4761359894794519</v>
      </c>
      <c r="I37" s="4">
        <f t="shared" si="4"/>
        <v>1.0332481568896164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3.21</v>
      </c>
      <c r="D40" s="4">
        <f t="shared" si="0"/>
        <v>3.4116400674900627E-2</v>
      </c>
      <c r="E40" s="4">
        <f t="shared" si="1"/>
        <v>2.3196165147090406</v>
      </c>
      <c r="F40" s="4">
        <f t="shared" si="2"/>
        <v>3.7210699196588992</v>
      </c>
      <c r="G40" s="4">
        <f t="shared" si="3"/>
        <v>3.3316192575093835</v>
      </c>
      <c r="I40" s="4">
        <f t="shared" si="4"/>
        <v>1.0341164006749006</v>
      </c>
    </row>
    <row r="41" spans="1: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4.58</v>
      </c>
      <c r="C41" s="4">
        <f>IF('True_Odds_Calculator_3-way'!C40="","",'True_Odds_Calculator_3-way'!C40)</f>
        <v>5.74</v>
      </c>
      <c r="D41" s="4">
        <f t="shared" si="0"/>
        <v>3.3582280253917185E-2</v>
      </c>
      <c r="E41" s="4">
        <f t="shared" si="1"/>
        <v>1.5877261210531086</v>
      </c>
      <c r="F41" s="4">
        <f t="shared" si="2"/>
        <v>4.8275008914715052</v>
      </c>
      <c r="G41" s="4">
        <f t="shared" si="3"/>
        <v>6.134143870475727</v>
      </c>
      <c r="I41" s="4">
        <f t="shared" si="4"/>
        <v>1.0335822802539172</v>
      </c>
    </row>
    <row r="42" spans="1:9" x14ac:dyDescent="0.2">
      <c r="A42" s="4">
        <f>IF('True_Odds_Calculator_3-way'!A41="","",'True_Odds_Calculator_3-way'!A41)</f>
        <v>1.81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4.3899999999999997</v>
      </c>
      <c r="D42" s="4">
        <f t="shared" si="0"/>
        <v>2.8415578463503399E-2</v>
      </c>
      <c r="E42" s="4">
        <f t="shared" si="1"/>
        <v>1.8415720318556572</v>
      </c>
      <c r="F42" s="4">
        <f t="shared" si="2"/>
        <v>4.1899365559949402</v>
      </c>
      <c r="G42" s="4">
        <f t="shared" si="3"/>
        <v>4.5804623254009185</v>
      </c>
      <c r="I42" s="4">
        <f t="shared" si="4"/>
        <v>1.0284155784635034</v>
      </c>
    </row>
    <row r="43" spans="1: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3.44</v>
      </c>
      <c r="C43" s="4">
        <f>IF('True_Odds_Calculator_3-way'!C42="","",'True_Odds_Calculator_3-way'!C42)</f>
        <v>3.87</v>
      </c>
      <c r="D43" s="4">
        <f t="shared" si="0"/>
        <v>2.7564506756673435E-2</v>
      </c>
      <c r="E43" s="4">
        <f t="shared" si="1"/>
        <v>2.1309206510904932</v>
      </c>
      <c r="F43" s="4">
        <f t="shared" si="2"/>
        <v>3.5522779176670385</v>
      </c>
      <c r="G43" s="4">
        <f t="shared" si="3"/>
        <v>4.0126838706476722</v>
      </c>
      <c r="I43" s="4">
        <f t="shared" si="4"/>
        <v>1.0275645067566734</v>
      </c>
    </row>
    <row r="44" spans="1:9" x14ac:dyDescent="0.2">
      <c r="A44" s="4">
        <f>IF('True_Odds_Calculator_3-way'!A43="","",'True_Odds_Calculator_3-way'!A43)</f>
        <v>4.3600000000000003</v>
      </c>
      <c r="B44" s="4">
        <f>IF('True_Odds_Calculator_3-way'!B43="","",'True_Odds_Calculator_3-way'!B43)</f>
        <v>3.81</v>
      </c>
      <c r="C44" s="4">
        <f>IF('True_Odds_Calculator_3-way'!C43="","",'True_Odds_Calculator_3-way'!C43)</f>
        <v>1.86</v>
      </c>
      <c r="D44" s="4">
        <f t="shared" si="0"/>
        <v>2.9459398368337997E-2</v>
      </c>
      <c r="E44" s="4">
        <f t="shared" si="1"/>
        <v>4.5550201144240061</v>
      </c>
      <c r="F44" s="4">
        <f t="shared" si="2"/>
        <v>3.958085581292389</v>
      </c>
      <c r="G44" s="4">
        <f t="shared" si="3"/>
        <v>1.8946046256997711</v>
      </c>
      <c r="I44" s="4">
        <f t="shared" si="4"/>
        <v>1.029459398368338</v>
      </c>
    </row>
    <row r="45" spans="1:9" x14ac:dyDescent="0.2">
      <c r="A45" s="4">
        <f>IF('True_Odds_Calculator_3-way'!A44="","",'True_Odds_Calculator_3-way'!A44)</f>
        <v>3.06</v>
      </c>
      <c r="B45" s="4">
        <f>IF('True_Odds_Calculator_3-way'!B44="","",'True_Odds_Calculator_3-way'!B44)</f>
        <v>3.07</v>
      </c>
      <c r="C45" s="4">
        <f>IF('True_Odds_Calculator_3-way'!C44="","",'True_Odds_Calculator_3-way'!C44)</f>
        <v>2.67</v>
      </c>
      <c r="D45" s="4">
        <f t="shared" si="0"/>
        <v>2.7062119849708965E-2</v>
      </c>
      <c r="E45" s="4">
        <f t="shared" si="1"/>
        <v>3.1468640276976578</v>
      </c>
      <c r="F45" s="4">
        <f t="shared" si="2"/>
        <v>3.1574408058068935</v>
      </c>
      <c r="G45" s="4">
        <f t="shared" si="3"/>
        <v>2.7358948108069669</v>
      </c>
      <c r="I45" s="4">
        <f t="shared" si="4"/>
        <v>1.027062119849709</v>
      </c>
    </row>
    <row r="46" spans="1:9" x14ac:dyDescent="0.2">
      <c r="A46" s="4">
        <f>IF('True_Odds_Calculator_3-way'!A45="","",'True_Odds_Calculator_3-way'!A45)</f>
        <v>1.36</v>
      </c>
      <c r="B46" s="4">
        <f>IF('True_Odds_Calculator_3-way'!B45="","",'True_Odds_Calculator_3-way'!B45)</f>
        <v>4.97</v>
      </c>
      <c r="C46" s="4">
        <f>IF('True_Odds_Calculator_3-way'!C45="","",'True_Odds_Calculator_3-way'!C45)</f>
        <v>10.63</v>
      </c>
      <c r="D46" s="4">
        <f t="shared" si="0"/>
        <v>3.0574738342066032E-2</v>
      </c>
      <c r="E46" s="4">
        <f t="shared" si="1"/>
        <v>1.3791152937939184</v>
      </c>
      <c r="F46" s="4">
        <f t="shared" si="2"/>
        <v>5.2351727548888363</v>
      </c>
      <c r="G46" s="4">
        <f t="shared" si="3"/>
        <v>11.921537525228421</v>
      </c>
      <c r="I46" s="4">
        <f t="shared" si="4"/>
        <v>1.030574738342066</v>
      </c>
    </row>
    <row r="47" spans="1:9" x14ac:dyDescent="0.2">
      <c r="A47" s="4">
        <f>IF('True_Odds_Calculator_3-way'!A46="","",'True_Odds_Calculator_3-way'!A46)</f>
        <v>1.74</v>
      </c>
      <c r="B47" s="4">
        <f>IF('True_Odds_Calculator_3-way'!B46="","",'True_Odds_Calculator_3-way'!B46)</f>
        <v>3.51</v>
      </c>
      <c r="C47" s="4">
        <f>IF('True_Odds_Calculator_3-way'!C46="","",'True_Odds_Calculator_3-way'!C46)</f>
        <v>5.85</v>
      </c>
      <c r="D47" s="4">
        <f t="shared" si="0"/>
        <v>3.0553099518616733E-2</v>
      </c>
      <c r="E47" s="4">
        <f t="shared" si="1"/>
        <v>1.7713904518823598</v>
      </c>
      <c r="F47" s="4">
        <f t="shared" si="2"/>
        <v>3.6401239718679217</v>
      </c>
      <c r="G47" s="4">
        <f t="shared" si="3"/>
        <v>6.2206151965777137</v>
      </c>
      <c r="I47" s="4">
        <f t="shared" si="4"/>
        <v>1.0305530995186167</v>
      </c>
    </row>
    <row r="48" spans="1:9" x14ac:dyDescent="0.2">
      <c r="A48" s="4">
        <f>IF('True_Odds_Calculator_3-way'!A47="","",'True_Odds_Calculator_3-way'!A47)</f>
        <v>2.87</v>
      </c>
      <c r="B48" s="4">
        <f>IF('True_Odds_Calculator_3-way'!B47="","",'True_Odds_Calculator_3-way'!B47)</f>
        <v>2.77</v>
      </c>
      <c r="C48" s="4">
        <f>IF('True_Odds_Calculator_3-way'!C47="","",'True_Odds_Calculator_3-way'!C47)</f>
        <v>3.09</v>
      </c>
      <c r="D48" s="4">
        <f t="shared" si="0"/>
        <v>3.306748154329453E-2</v>
      </c>
      <c r="E48" s="4">
        <f t="shared" si="1"/>
        <v>2.9637571453660607</v>
      </c>
      <c r="F48" s="4">
        <f t="shared" si="2"/>
        <v>2.8572380727473257</v>
      </c>
      <c r="G48" s="4">
        <f t="shared" si="3"/>
        <v>3.1989548208822787</v>
      </c>
      <c r="I48" s="4">
        <f t="shared" si="4"/>
        <v>1.0330674815432945</v>
      </c>
    </row>
    <row r="49" spans="1:9" x14ac:dyDescent="0.2">
      <c r="A49" s="4">
        <f>IF('True_Odds_Calculator_3-way'!A48="","",'True_Odds_Calculator_3-way'!A48)</f>
        <v>2.2400000000000002</v>
      </c>
      <c r="B49" s="4">
        <f>IF('True_Odds_Calculator_3-way'!B48="","",'True_Odds_Calculator_3-way'!B48)</f>
        <v>2.91</v>
      </c>
      <c r="C49" s="4">
        <f>IF('True_Odds_Calculator_3-way'!C48="","",'True_Odds_Calculator_3-way'!C48)</f>
        <v>4.12</v>
      </c>
      <c r="D49" s="4">
        <f t="shared" si="0"/>
        <v>3.2789629714361945E-2</v>
      </c>
      <c r="E49" s="4">
        <f t="shared" si="1"/>
        <v>2.296218132933991</v>
      </c>
      <c r="F49" s="4">
        <f t="shared" si="2"/>
        <v>3.0055958022231604</v>
      </c>
      <c r="G49" s="4">
        <f t="shared" si="3"/>
        <v>4.3142765834763432</v>
      </c>
      <c r="I49" s="4">
        <f t="shared" si="4"/>
        <v>1.0327896297143619</v>
      </c>
    </row>
    <row r="50" spans="1:9" x14ac:dyDescent="0.2">
      <c r="A50" s="4">
        <f>IF('True_Odds_Calculator_3-way'!A49="","",'True_Odds_Calculator_3-way'!A49)</f>
        <v>1.44</v>
      </c>
      <c r="B50" s="4">
        <f>IF('True_Odds_Calculator_3-way'!B49="","",'True_Odds_Calculator_3-way'!B49)</f>
        <v>5</v>
      </c>
      <c r="C50" s="4">
        <f>IF('True_Odds_Calculator_3-way'!C49="","",'True_Odds_Calculator_3-way'!C49)</f>
        <v>6.89</v>
      </c>
      <c r="D50" s="4">
        <f t="shared" si="0"/>
        <v>3.958232543138207E-2</v>
      </c>
      <c r="E50" s="4">
        <f t="shared" si="1"/>
        <v>1.4678891843481967</v>
      </c>
      <c r="F50" s="4">
        <f t="shared" si="2"/>
        <v>5.3531502237313502</v>
      </c>
      <c r="G50" s="4">
        <f t="shared" si="3"/>
        <v>7.5789859648408058</v>
      </c>
      <c r="I50" s="4">
        <f t="shared" si="4"/>
        <v>1.0395823254313821</v>
      </c>
    </row>
    <row r="51" spans="1:9" x14ac:dyDescent="0.2">
      <c r="A51" s="4">
        <f>IF('True_Odds_Calculator_3-way'!A50="","",'True_Odds_Calculator_3-way'!A50)</f>
        <v>8.9499999999999993</v>
      </c>
      <c r="B51" s="4">
        <f>IF('True_Odds_Calculator_3-way'!B50="","",'True_Odds_Calculator_3-way'!B50)</f>
        <v>5.88</v>
      </c>
      <c r="C51" s="4">
        <f>IF('True_Odds_Calculator_3-way'!C50="","",'True_Odds_Calculator_3-way'!C50)</f>
        <v>1.32</v>
      </c>
      <c r="D51" s="4">
        <f t="shared" si="0"/>
        <v>3.9375628362060988E-2</v>
      </c>
      <c r="E51" s="4">
        <f t="shared" si="1"/>
        <v>10.141305490347222</v>
      </c>
      <c r="F51" s="4">
        <f t="shared" si="2"/>
        <v>6.3717474574032504</v>
      </c>
      <c r="G51" s="4">
        <f t="shared" si="3"/>
        <v>1.3432725686387348</v>
      </c>
      <c r="I51" s="4">
        <f t="shared" si="4"/>
        <v>1.039375628362061</v>
      </c>
    </row>
    <row r="52" spans="1:9" x14ac:dyDescent="0.2">
      <c r="A52" s="4">
        <f>IF('True_Odds_Calculator_3-way'!A51="","",'True_Odds_Calculator_3-way'!A51)</f>
        <v>1.92</v>
      </c>
      <c r="B52" s="4">
        <f>IF('True_Odds_Calculator_3-way'!B51="","",'True_Odds_Calculator_3-way'!B51)</f>
        <v>4.0199999999999996</v>
      </c>
      <c r="C52" s="4">
        <f>IF('True_Odds_Calculator_3-way'!C51="","",'True_Odds_Calculator_3-way'!C51)</f>
        <v>3.87</v>
      </c>
      <c r="D52" s="4">
        <f t="shared" si="0"/>
        <v>2.7987485055343431E-2</v>
      </c>
      <c r="E52" s="4">
        <f t="shared" si="1"/>
        <v>1.9550182685269253</v>
      </c>
      <c r="F52" s="4">
        <f t="shared" si="2"/>
        <v>4.176637392655433</v>
      </c>
      <c r="G52" s="4">
        <f t="shared" si="3"/>
        <v>4.0149553693840749</v>
      </c>
      <c r="I52" s="4">
        <f t="shared" si="4"/>
        <v>1.0279874850553434</v>
      </c>
    </row>
    <row r="53" spans="1:9" x14ac:dyDescent="0.2">
      <c r="A53" s="4">
        <f>IF('True_Odds_Calculator_3-way'!A52="","",'True_Odds_Calculator_3-way'!A52)</f>
        <v>2.39</v>
      </c>
      <c r="B53" s="4">
        <f>IF('True_Odds_Calculator_3-way'!B52="","",'True_Odds_Calculator_3-way'!B52)</f>
        <v>3.25</v>
      </c>
      <c r="C53" s="4">
        <f>IF('True_Odds_Calculator_3-way'!C52="","",'True_Odds_Calculator_3-way'!C52)</f>
        <v>3.26</v>
      </c>
      <c r="D53" s="4">
        <f t="shared" si="0"/>
        <v>3.2850815790980592E-2</v>
      </c>
      <c r="E53" s="4">
        <f t="shared" si="1"/>
        <v>2.454230021823304</v>
      </c>
      <c r="F53" s="4">
        <f t="shared" si="2"/>
        <v>3.3699303754932384</v>
      </c>
      <c r="G53" s="4">
        <f t="shared" si="3"/>
        <v>3.380683246813065</v>
      </c>
      <c r="I53" s="4">
        <f t="shared" si="4"/>
        <v>1.0328508157909806</v>
      </c>
    </row>
    <row r="54" spans="1:9" x14ac:dyDescent="0.2">
      <c r="A54" s="4">
        <f>IF('True_Odds_Calculator_3-way'!A53="","",'True_Odds_Calculator_3-way'!A53)</f>
        <v>2.37</v>
      </c>
      <c r="B54" s="4">
        <f>IF('True_Odds_Calculator_3-way'!B53="","",'True_Odds_Calculator_3-way'!B53)</f>
        <v>3.02</v>
      </c>
      <c r="C54" s="4">
        <f>IF('True_Odds_Calculator_3-way'!C53="","",'True_Odds_Calculator_3-way'!C53)</f>
        <v>3.57</v>
      </c>
      <c r="D54" s="4">
        <f t="shared" si="0"/>
        <v>3.3178800902538885E-2</v>
      </c>
      <c r="E54" s="4">
        <f t="shared" si="1"/>
        <v>2.4337927570049396</v>
      </c>
      <c r="F54" s="4">
        <f t="shared" si="2"/>
        <v>3.1243533807612485</v>
      </c>
      <c r="G54" s="4">
        <f t="shared" si="3"/>
        <v>3.7167474980384898</v>
      </c>
      <c r="I54" s="4">
        <f t="shared" si="4"/>
        <v>1.0331788009025389</v>
      </c>
    </row>
    <row r="55" spans="1:9" x14ac:dyDescent="0.2">
      <c r="A55" s="4">
        <f>IF('True_Odds_Calculator_3-way'!A54="","",'True_Odds_Calculator_3-way'!A54)</f>
        <v>1.51</v>
      </c>
      <c r="B55" s="4">
        <f>IF('True_Odds_Calculator_3-way'!B54="","",'True_Odds_Calculator_3-way'!B54)</f>
        <v>4.43</v>
      </c>
      <c r="C55" s="4">
        <f>IF('True_Odds_Calculator_3-way'!C54="","",'True_Odds_Calculator_3-way'!C54)</f>
        <v>6.72</v>
      </c>
      <c r="D55" s="4">
        <f t="shared" si="0"/>
        <v>3.6794813750175237E-2</v>
      </c>
      <c r="E55" s="4">
        <f t="shared" si="1"/>
        <v>1.5384929764710193</v>
      </c>
      <c r="F55" s="4">
        <f t="shared" si="2"/>
        <v>4.6845276000121707</v>
      </c>
      <c r="G55" s="4">
        <f t="shared" si="3"/>
        <v>7.3236151654163777</v>
      </c>
      <c r="I55" s="4">
        <f t="shared" si="4"/>
        <v>1.0367948137501752</v>
      </c>
    </row>
    <row r="56" spans="1:9" x14ac:dyDescent="0.2">
      <c r="A56" s="4">
        <f>IF('True_Odds_Calculator_3-way'!A55="","",'True_Odds_Calculator_3-way'!A55)</f>
        <v>2.06</v>
      </c>
      <c r="B56" s="4">
        <f>IF('True_Odds_Calculator_3-way'!B55="","",'True_Odds_Calculator_3-way'!B55)</f>
        <v>3.42</v>
      </c>
      <c r="C56" s="4">
        <f>IF('True_Odds_Calculator_3-way'!C55="","",'True_Odds_Calculator_3-way'!C55)</f>
        <v>3.89</v>
      </c>
      <c r="D56" s="4">
        <f t="shared" si="0"/>
        <v>3.4903962762956819E-2</v>
      </c>
      <c r="E56" s="4">
        <f t="shared" si="1"/>
        <v>2.1105852142383994</v>
      </c>
      <c r="F56" s="4">
        <f t="shared" si="2"/>
        <v>3.5617227933148112</v>
      </c>
      <c r="G56" s="4">
        <f t="shared" si="3"/>
        <v>4.0744025926323113</v>
      </c>
      <c r="I56" s="4">
        <f t="shared" si="4"/>
        <v>1.0349039627629568</v>
      </c>
    </row>
    <row r="57" spans="1:9" x14ac:dyDescent="0.2">
      <c r="A57" s="4">
        <f>IF('True_Odds_Calculator_3-way'!A56="","",'True_Odds_Calculator_3-way'!A56)</f>
        <v>1.93</v>
      </c>
      <c r="B57" s="4">
        <f>IF('True_Odds_Calculator_3-way'!B56="","",'True_Odds_Calculator_3-way'!B56)</f>
        <v>3.55</v>
      </c>
      <c r="C57" s="4">
        <f>IF('True_Odds_Calculator_3-way'!C56="","",'True_Odds_Calculator_3-way'!C56)</f>
        <v>4.63</v>
      </c>
      <c r="D57" s="4">
        <f t="shared" si="0"/>
        <v>1.5807577253266647E-2</v>
      </c>
      <c r="E57" s="4">
        <f t="shared" si="1"/>
        <v>1.9498288653028413</v>
      </c>
      <c r="F57" s="4">
        <f t="shared" si="2"/>
        <v>3.6176708230308052</v>
      </c>
      <c r="G57" s="4">
        <f t="shared" si="3"/>
        <v>4.7457797556430963</v>
      </c>
      <c r="I57" s="4">
        <f t="shared" si="4"/>
        <v>1.0158075772532666</v>
      </c>
    </row>
    <row r="58" spans="1:9" x14ac:dyDescent="0.2">
      <c r="A58" s="4">
        <f>IF('True_Odds_Calculator_3-way'!A57="","",'True_Odds_Calculator_3-way'!A57)</f>
        <v>1.34</v>
      </c>
      <c r="B58" s="4">
        <f>IF('True_Odds_Calculator_3-way'!B57="","",'True_Odds_Calculator_3-way'!B57)</f>
        <v>5.14</v>
      </c>
      <c r="C58" s="4">
        <f>IF('True_Odds_Calculator_3-way'!C57="","",'True_Odds_Calculator_3-way'!C57)</f>
        <v>10.91</v>
      </c>
      <c r="D58" s="4">
        <f t="shared" si="0"/>
        <v>3.2480214313596045E-2</v>
      </c>
      <c r="E58" s="4">
        <f t="shared" si="1"/>
        <v>1.3597266822748639</v>
      </c>
      <c r="F58" s="4">
        <f t="shared" si="2"/>
        <v>5.4428939678564969</v>
      </c>
      <c r="G58" s="4">
        <f t="shared" si="3"/>
        <v>12.37129365217519</v>
      </c>
      <c r="I58" s="4">
        <f t="shared" si="4"/>
        <v>1.032480214313596</v>
      </c>
    </row>
    <row r="59" spans="1:9" x14ac:dyDescent="0.2">
      <c r="A59" s="4">
        <f>IF('True_Odds_Calculator_3-way'!A58="","",'True_Odds_Calculator_3-way'!A58)</f>
        <v>2.56</v>
      </c>
      <c r="B59" s="4">
        <f>IF('True_Odds_Calculator_3-way'!B58="","",'True_Odds_Calculator_3-way'!B58)</f>
        <v>3.22</v>
      </c>
      <c r="C59" s="4">
        <f>IF('True_Odds_Calculator_3-way'!C58="","",'True_Odds_Calculator_3-way'!C58)</f>
        <v>3.02</v>
      </c>
      <c r="D59" s="4">
        <f t="shared" si="0"/>
        <v>3.2309834025749495E-2</v>
      </c>
      <c r="E59" s="4">
        <f t="shared" si="1"/>
        <v>2.6325831023759001</v>
      </c>
      <c r="F59" s="4">
        <f t="shared" si="2"/>
        <v>3.3356787431690464</v>
      </c>
      <c r="G59" s="4">
        <f t="shared" si="3"/>
        <v>3.1215284395607923</v>
      </c>
      <c r="I59" s="4">
        <f t="shared" si="4"/>
        <v>1.0323098340257495</v>
      </c>
    </row>
    <row r="60" spans="1:9" x14ac:dyDescent="0.2">
      <c r="A60" s="4">
        <f>IF('True_Odds_Calculator_3-way'!A59="","",'True_Odds_Calculator_3-way'!A59)</f>
        <v>3.24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2.36</v>
      </c>
      <c r="D60" s="4">
        <f t="shared" si="0"/>
        <v>3.4485592493341599E-2</v>
      </c>
      <c r="E60" s="4">
        <f t="shared" si="1"/>
        <v>3.3653402112154676</v>
      </c>
      <c r="F60" s="4">
        <f t="shared" si="2"/>
        <v>3.4409240770939178</v>
      </c>
      <c r="G60" s="4">
        <f t="shared" si="3"/>
        <v>2.4258089613213691</v>
      </c>
      <c r="I60" s="4">
        <f t="shared" si="4"/>
        <v>1.0344855924933416</v>
      </c>
    </row>
    <row r="61" spans="1: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4.04</v>
      </c>
      <c r="C61" s="4">
        <f>IF('True_Odds_Calculator_3-way'!C60="","",'True_Odds_Calculator_3-way'!C60)</f>
        <v>4.66</v>
      </c>
      <c r="D61" s="4">
        <f t="shared" si="0"/>
        <v>3.0298845335177349E-2</v>
      </c>
      <c r="E61" s="4">
        <f t="shared" si="1"/>
        <v>1.791850724676137</v>
      </c>
      <c r="F61" s="4">
        <f t="shared" si="2"/>
        <v>4.2118539389066436</v>
      </c>
      <c r="G61" s="4">
        <f t="shared" si="3"/>
        <v>4.8901510798501961</v>
      </c>
      <c r="I61" s="4">
        <f t="shared" si="4"/>
        <v>1.0302988453351773</v>
      </c>
    </row>
    <row r="62" spans="1:9" x14ac:dyDescent="0.2">
      <c r="A62" s="4">
        <f>IF('True_Odds_Calculator_3-way'!A61="","",'True_Odds_Calculator_3-way'!A61)</f>
        <v>6.9</v>
      </c>
      <c r="B62" s="4">
        <f>IF('True_Odds_Calculator_3-way'!B61="","",'True_Odds_Calculator_3-way'!B61)</f>
        <v>4.1399999999999997</v>
      </c>
      <c r="C62" s="4">
        <f>IF('True_Odds_Calculator_3-way'!C61="","",'True_Odds_Calculator_3-way'!C61)</f>
        <v>1.53</v>
      </c>
      <c r="D62" s="4">
        <f t="shared" si="0"/>
        <v>4.0068201193520947E-2</v>
      </c>
      <c r="E62" s="4">
        <f t="shared" si="1"/>
        <v>7.600431965442767</v>
      </c>
      <c r="F62" s="4">
        <f t="shared" si="2"/>
        <v>4.3823163138231624</v>
      </c>
      <c r="G62" s="4">
        <f t="shared" si="3"/>
        <v>1.5619174434087881</v>
      </c>
      <c r="I62" s="4">
        <f t="shared" si="4"/>
        <v>1.0400682011935209</v>
      </c>
    </row>
    <row r="63" spans="1:9" x14ac:dyDescent="0.2">
      <c r="A63" s="4">
        <f>IF('True_Odds_Calculator_3-way'!A62="","",'True_Odds_Calculator_3-way'!A62)</f>
        <v>2.42</v>
      </c>
      <c r="B63" s="4">
        <f>IF('True_Odds_Calculator_3-way'!B62="","",'True_Odds_Calculator_3-way'!B62)</f>
        <v>3.61</v>
      </c>
      <c r="C63" s="4">
        <f>IF('True_Odds_Calculator_3-way'!C62="","",'True_Odds_Calculator_3-way'!C62)</f>
        <v>2.96</v>
      </c>
      <c r="D63" s="4">
        <f t="shared" si="0"/>
        <v>2.8069288583012941E-2</v>
      </c>
      <c r="E63" s="4">
        <f t="shared" si="1"/>
        <v>2.4760644362163009</v>
      </c>
      <c r="F63" s="4">
        <f t="shared" si="2"/>
        <v>3.7361964253859319</v>
      </c>
      <c r="G63" s="4">
        <f t="shared" si="3"/>
        <v>3.0443123254505631</v>
      </c>
      <c r="I63" s="4">
        <f t="shared" si="4"/>
        <v>1.0280692885830129</v>
      </c>
    </row>
    <row r="64" spans="1:9" x14ac:dyDescent="0.2">
      <c r="A64" s="4">
        <f>IF('True_Odds_Calculator_3-way'!A63="","",'True_Odds_Calculator_3-way'!A63)</f>
        <v>1.56</v>
      </c>
      <c r="B64" s="4">
        <f>IF('True_Odds_Calculator_3-way'!B63="","",'True_Odds_Calculator_3-way'!B63)</f>
        <v>4.25</v>
      </c>
      <c r="C64" s="4">
        <f>IF('True_Odds_Calculator_3-way'!C63="","",'True_Odds_Calculator_3-way'!C63)</f>
        <v>6.37</v>
      </c>
      <c r="D64" s="4">
        <f t="shared" si="0"/>
        <v>3.330562994428532E-2</v>
      </c>
      <c r="E64" s="4">
        <f t="shared" si="1"/>
        <v>1.5874936882054955</v>
      </c>
      <c r="F64" s="4">
        <f t="shared" si="2"/>
        <v>4.4604576659038893</v>
      </c>
      <c r="G64" s="4">
        <f t="shared" si="3"/>
        <v>6.8547615698410445</v>
      </c>
      <c r="I64" s="4">
        <f t="shared" si="4"/>
        <v>1.0333056299442853</v>
      </c>
    </row>
    <row r="65" spans="1:9" x14ac:dyDescent="0.2">
      <c r="A65" s="4">
        <f>IF('True_Odds_Calculator_3-way'!A64="","",'True_Odds_Calculator_3-way'!A64)</f>
        <v>3.6</v>
      </c>
      <c r="B65" s="4">
        <f>IF('True_Odds_Calculator_3-way'!B64="","",'True_Odds_Calculator_3-way'!B64)</f>
        <v>3.43</v>
      </c>
      <c r="C65" s="4">
        <f>IF('True_Odds_Calculator_3-way'!C64="","",'True_Odds_Calculator_3-way'!C64)</f>
        <v>2.1800000000000002</v>
      </c>
      <c r="D65" s="4">
        <f t="shared" si="0"/>
        <v>2.8038563612426071E-2</v>
      </c>
      <c r="E65" s="4">
        <f t="shared" si="1"/>
        <v>3.7253439520533789</v>
      </c>
      <c r="F65" s="4">
        <f t="shared" si="2"/>
        <v>3.5435986456766435</v>
      </c>
      <c r="G65" s="4">
        <f t="shared" si="3"/>
        <v>2.2253406243834259</v>
      </c>
      <c r="I65" s="4">
        <f t="shared" si="4"/>
        <v>1.0280385636124261</v>
      </c>
    </row>
    <row r="66" spans="1:9" x14ac:dyDescent="0.2">
      <c r="A66" s="4">
        <f>IF('True_Odds_Calculator_3-way'!A65="","",'True_Odds_Calculator_3-way'!A65)</f>
        <v>2.89</v>
      </c>
      <c r="B66" s="4">
        <f>IF('True_Odds_Calculator_3-way'!B65="","",'True_Odds_Calculator_3-way'!B65)</f>
        <v>3.2</v>
      </c>
      <c r="C66" s="4">
        <f>IF('True_Odds_Calculator_3-way'!C65="","",'True_Odds_Calculator_3-way'!C65)</f>
        <v>2.72</v>
      </c>
      <c r="D66" s="4">
        <f t="shared" si="0"/>
        <v>2.6167820069204151E-2</v>
      </c>
      <c r="E66" s="4">
        <f t="shared" si="1"/>
        <v>2.9647360547125454</v>
      </c>
      <c r="F66" s="4">
        <f t="shared" si="2"/>
        <v>3.2918841955386813</v>
      </c>
      <c r="G66" s="4">
        <f t="shared" si="3"/>
        <v>2.7861016268326977</v>
      </c>
      <c r="I66" s="4">
        <f t="shared" si="4"/>
        <v>1.0261678200692042</v>
      </c>
    </row>
    <row r="67" spans="1:9" x14ac:dyDescent="0.2">
      <c r="A67" s="4">
        <f>IF('True_Odds_Calculator_3-way'!A66="","",'True_Odds_Calculator_3-way'!A66)</f>
        <v>2.14</v>
      </c>
      <c r="B67" s="4">
        <f>IF('True_Odds_Calculator_3-way'!B66="","",'True_Odds_Calculator_3-way'!B66)</f>
        <v>3.37</v>
      </c>
      <c r="C67" s="4">
        <f>IF('True_Odds_Calculator_3-way'!C66="","",'True_Odds_Calculator_3-way'!C66)</f>
        <v>3.79</v>
      </c>
      <c r="D67" s="4">
        <f t="shared" ref="D67:D130" si="5">IF(A67="","",((1/A67)+(1/B67)+(1/C67))-1)</f>
        <v>2.7877867414741964E-2</v>
      </c>
      <c r="E67" s="4">
        <f t="shared" ref="E67:E130" si="6">IF(A67="","",(3*A67)/(3-($D67*A67)))</f>
        <v>2.1834199522502002</v>
      </c>
      <c r="F67" s="4">
        <f t="shared" ref="F67:F130" si="7">IF(B67="","",(3*B67)/(3-($D67*B67)))</f>
        <v>3.4789471893338861</v>
      </c>
      <c r="G67" s="4">
        <f t="shared" ref="G67:G130" si="8">IF(C67="","",(3*C67)/(3-($D67*C67)))</f>
        <v>3.9283528115322928</v>
      </c>
      <c r="I67" s="4">
        <f t="shared" ref="I67:I130" si="9">IF(A67="","",D67+1)</f>
        <v>1.027877867414742</v>
      </c>
    </row>
    <row r="68" spans="1:9" x14ac:dyDescent="0.2">
      <c r="A68" s="4">
        <f>IF('True_Odds_Calculator_3-way'!A67="","",'True_Odds_Calculator_3-way'!A67)</f>
        <v>3.44</v>
      </c>
      <c r="B68" s="4">
        <f>IF('True_Odds_Calculator_3-way'!B67="","",'True_Odds_Calculator_3-way'!B67)</f>
        <v>4.26</v>
      </c>
      <c r="C68" s="4">
        <f>IF('True_Odds_Calculator_3-way'!C67="","",'True_Odds_Calculator_3-way'!C67)</f>
        <v>1.99</v>
      </c>
      <c r="D68" s="4">
        <f t="shared" si="5"/>
        <v>2.7952021270233551E-2</v>
      </c>
      <c r="E68" s="4">
        <f t="shared" si="6"/>
        <v>3.5539086396033706</v>
      </c>
      <c r="F68" s="4">
        <f t="shared" si="7"/>
        <v>4.4360761591217281</v>
      </c>
      <c r="G68" s="4">
        <f t="shared" si="8"/>
        <v>2.0275946615068823</v>
      </c>
      <c r="I68" s="4">
        <f t="shared" si="9"/>
        <v>1.0279520212702336</v>
      </c>
    </row>
    <row r="69" spans="1:9" x14ac:dyDescent="0.2">
      <c r="A69" s="4">
        <f>IF('True_Odds_Calculator_3-way'!A68="","",'True_Odds_Calculator_3-way'!A68)</f>
        <v>2.16</v>
      </c>
      <c r="B69" s="4">
        <f>IF('True_Odds_Calculator_3-way'!B68="","",'True_Odds_Calculator_3-way'!B68)</f>
        <v>3.24</v>
      </c>
      <c r="C69" s="4">
        <f>IF('True_Odds_Calculator_3-way'!C68="","",'True_Odds_Calculator_3-way'!C68)</f>
        <v>3.88</v>
      </c>
      <c r="D69" s="4">
        <f t="shared" si="5"/>
        <v>2.9336897034491383E-2</v>
      </c>
      <c r="E69" s="4">
        <f t="shared" si="6"/>
        <v>2.2066092492042686</v>
      </c>
      <c r="F69" s="4">
        <f t="shared" si="7"/>
        <v>3.3460146213357933</v>
      </c>
      <c r="G69" s="4">
        <f t="shared" si="8"/>
        <v>4.0330224997861226</v>
      </c>
      <c r="I69" s="4">
        <f t="shared" si="9"/>
        <v>1.0293368970344914</v>
      </c>
    </row>
    <row r="70" spans="1:9" x14ac:dyDescent="0.2">
      <c r="A70" s="4">
        <f>IF('True_Odds_Calculator_3-way'!A69="","",'True_Odds_Calculator_3-way'!A69)</f>
        <v>4.18</v>
      </c>
      <c r="B70" s="4">
        <f>IF('True_Odds_Calculator_3-way'!B69="","",'True_Odds_Calculator_3-way'!B69)</f>
        <v>3.31</v>
      </c>
      <c r="C70" s="4">
        <f>IF('True_Odds_Calculator_3-way'!C69="","",'True_Odds_Calculator_3-way'!C69)</f>
        <v>2.0499999999999998</v>
      </c>
      <c r="D70" s="4">
        <f t="shared" si="5"/>
        <v>2.9154131434923736E-2</v>
      </c>
      <c r="E70" s="4">
        <f t="shared" si="6"/>
        <v>4.3569870130402126</v>
      </c>
      <c r="F70" s="4">
        <f t="shared" si="7"/>
        <v>3.4200105385470874</v>
      </c>
      <c r="G70" s="4">
        <f t="shared" si="8"/>
        <v>2.09167023307733</v>
      </c>
      <c r="I70" s="4">
        <f t="shared" si="9"/>
        <v>1.0291541314349237</v>
      </c>
    </row>
    <row r="71" spans="1:9" x14ac:dyDescent="0.2">
      <c r="A71" s="4">
        <f>IF('True_Odds_Calculator_3-way'!A70="","",'True_Odds_Calculator_3-way'!A70)</f>
        <v>2.46</v>
      </c>
      <c r="B71" s="4">
        <f>IF('True_Odds_Calculator_3-way'!B70="","",'True_Odds_Calculator_3-way'!B70)</f>
        <v>3.24</v>
      </c>
      <c r="C71" s="4">
        <f>IF('True_Odds_Calculator_3-way'!C70="","",'True_Odds_Calculator_3-way'!C70)</f>
        <v>3.2</v>
      </c>
      <c r="D71" s="4">
        <f t="shared" si="5"/>
        <v>2.7646040349292411E-2</v>
      </c>
      <c r="E71" s="4">
        <f t="shared" si="6"/>
        <v>2.5170611548846535</v>
      </c>
      <c r="F71" s="4">
        <f t="shared" si="7"/>
        <v>3.3397163269154224</v>
      </c>
      <c r="G71" s="4">
        <f t="shared" si="8"/>
        <v>3.2972324494270473</v>
      </c>
      <c r="I71" s="4">
        <f t="shared" si="9"/>
        <v>1.0276460403492924</v>
      </c>
    </row>
    <row r="72" spans="1:9" x14ac:dyDescent="0.2">
      <c r="A72" s="4">
        <f>IF('True_Odds_Calculator_3-way'!A71="","",'True_Odds_Calculator_3-way'!A71)</f>
        <v>2.66</v>
      </c>
      <c r="B72" s="4">
        <f>IF('True_Odds_Calculator_3-way'!B71="","",'True_Odds_Calculator_3-way'!B71)</f>
        <v>3.21</v>
      </c>
      <c r="C72" s="4">
        <f>IF('True_Odds_Calculator_3-way'!C71="","",'True_Odds_Calculator_3-way'!C71)</f>
        <v>2.9</v>
      </c>
      <c r="D72" s="4">
        <f t="shared" si="5"/>
        <v>3.2293915581735444E-2</v>
      </c>
      <c r="E72" s="4">
        <f t="shared" si="6"/>
        <v>2.7384115066202583</v>
      </c>
      <c r="F72" s="4">
        <f t="shared" si="7"/>
        <v>3.3248898727707119</v>
      </c>
      <c r="G72" s="4">
        <f t="shared" si="8"/>
        <v>2.9934478125929331</v>
      </c>
      <c r="I72" s="4">
        <f t="shared" si="9"/>
        <v>1.0322939155817354</v>
      </c>
    </row>
    <row r="73" spans="1:9" x14ac:dyDescent="0.2">
      <c r="A73" s="4">
        <f>IF('True_Odds_Calculator_3-way'!A72="","",'True_Odds_Calculator_3-way'!A72)</f>
        <v>1.62</v>
      </c>
      <c r="B73" s="4">
        <f>IF('True_Odds_Calculator_3-way'!B72="","",'True_Odds_Calculator_3-way'!B72)</f>
        <v>4.2300000000000004</v>
      </c>
      <c r="C73" s="4">
        <f>IF('True_Odds_Calculator_3-way'!C72="","",'True_Odds_Calculator_3-way'!C72)</f>
        <v>5.41</v>
      </c>
      <c r="D73" s="4">
        <f t="shared" si="5"/>
        <v>3.8533453551610197E-2</v>
      </c>
      <c r="E73" s="4">
        <f t="shared" si="6"/>
        <v>1.6544253909363758</v>
      </c>
      <c r="F73" s="4">
        <f t="shared" si="7"/>
        <v>4.4730293910899377</v>
      </c>
      <c r="G73" s="4">
        <f t="shared" si="8"/>
        <v>5.8140076048918985</v>
      </c>
      <c r="I73" s="4">
        <f t="shared" si="9"/>
        <v>1.0385334535516102</v>
      </c>
    </row>
    <row r="74" spans="1:9" x14ac:dyDescent="0.2">
      <c r="A74" s="4">
        <f>IF('True_Odds_Calculator_3-way'!A73="","",'True_Odds_Calculator_3-way'!A73)</f>
        <v>3.37</v>
      </c>
      <c r="B74" s="4">
        <f>IF('True_Odds_Calculator_3-way'!B73="","",'True_Odds_Calculator_3-way'!B73)</f>
        <v>3.82</v>
      </c>
      <c r="C74" s="4">
        <f>IF('True_Odds_Calculator_3-way'!C73="","",'True_Odds_Calculator_3-way'!C73)</f>
        <v>2.13</v>
      </c>
      <c r="D74" s="4">
        <f t="shared" si="5"/>
        <v>2.7999577831669509E-2</v>
      </c>
      <c r="E74" s="4">
        <f t="shared" si="6"/>
        <v>3.4794382820231848</v>
      </c>
      <c r="F74" s="4">
        <f t="shared" si="7"/>
        <v>3.9612288844237997</v>
      </c>
      <c r="G74" s="4">
        <f t="shared" si="8"/>
        <v>2.173202616623783</v>
      </c>
      <c r="I74" s="4">
        <f t="shared" si="9"/>
        <v>1.0279995778316695</v>
      </c>
    </row>
    <row r="75" spans="1:9" x14ac:dyDescent="0.2">
      <c r="A75" s="4">
        <f>IF('True_Odds_Calculator_3-way'!A74="","",'True_Odds_Calculator_3-way'!A74)</f>
        <v>2.4300000000000002</v>
      </c>
      <c r="B75" s="4">
        <f>IF('True_Odds_Calculator_3-way'!B74="","",'True_Odds_Calculator_3-way'!B74)</f>
        <v>3.11</v>
      </c>
      <c r="C75" s="4">
        <f>IF('True_Odds_Calculator_3-way'!C74="","",'True_Odds_Calculator_3-way'!C74)</f>
        <v>3.28</v>
      </c>
      <c r="D75" s="4">
        <f t="shared" si="5"/>
        <v>3.7944090885472459E-2</v>
      </c>
      <c r="E75" s="4">
        <f t="shared" si="6"/>
        <v>2.5070535736078989</v>
      </c>
      <c r="F75" s="4">
        <f t="shared" si="7"/>
        <v>3.237342061458965</v>
      </c>
      <c r="G75" s="4">
        <f t="shared" si="8"/>
        <v>3.4219619366386178</v>
      </c>
      <c r="I75" s="4">
        <f t="shared" si="9"/>
        <v>1.0379440908854725</v>
      </c>
    </row>
    <row r="76" spans="1:9" x14ac:dyDescent="0.2">
      <c r="A76" s="4">
        <f>IF('True_Odds_Calculator_3-way'!A75="","",'True_Odds_Calculator_3-way'!A75)</f>
        <v>2.34</v>
      </c>
      <c r="B76" s="4">
        <f>IF('True_Odds_Calculator_3-way'!B75="","",'True_Odds_Calculator_3-way'!B75)</f>
        <v>3.16</v>
      </c>
      <c r="C76" s="4">
        <f>IF('True_Odds_Calculator_3-way'!C75="","",'True_Odds_Calculator_3-way'!C75)</f>
        <v>3.38</v>
      </c>
      <c r="D76" s="4">
        <f t="shared" si="5"/>
        <v>3.9664111718639372E-2</v>
      </c>
      <c r="E76" s="4">
        <f t="shared" si="6"/>
        <v>2.4147061975831297</v>
      </c>
      <c r="F76" s="4">
        <f t="shared" si="7"/>
        <v>3.2977796887721964</v>
      </c>
      <c r="G76" s="4">
        <f t="shared" si="8"/>
        <v>3.5381119704762276</v>
      </c>
      <c r="I76" s="4">
        <f t="shared" si="9"/>
        <v>1.0396641117186394</v>
      </c>
    </row>
    <row r="77" spans="1:9" x14ac:dyDescent="0.2">
      <c r="A77" s="4">
        <f>IF('True_Odds_Calculator_3-way'!A76="","",'True_Odds_Calculator_3-way'!A76)</f>
        <v>1.95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4.0199999999999996</v>
      </c>
      <c r="D77" s="4">
        <f t="shared" si="5"/>
        <v>3.4800775441832466E-2</v>
      </c>
      <c r="E77" s="4">
        <f t="shared" si="6"/>
        <v>1.9951308658046587</v>
      </c>
      <c r="F77" s="4">
        <f t="shared" si="7"/>
        <v>3.8222824392700416</v>
      </c>
      <c r="G77" s="4">
        <f t="shared" si="8"/>
        <v>4.2166344805692964</v>
      </c>
      <c r="I77" s="4">
        <f t="shared" si="9"/>
        <v>1.0348007754418325</v>
      </c>
    </row>
    <row r="78" spans="1:9" x14ac:dyDescent="0.2">
      <c r="A78" s="4">
        <f>IF('True_Odds_Calculator_3-way'!A77="","",'True_Odds_Calculator_3-way'!A77)</f>
        <v>3.41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2.19</v>
      </c>
      <c r="D78" s="4">
        <f t="shared" si="5"/>
        <v>3.9731208994787437E-2</v>
      </c>
      <c r="E78" s="4">
        <f t="shared" si="6"/>
        <v>3.5712832248795268</v>
      </c>
      <c r="F78" s="4">
        <f t="shared" si="7"/>
        <v>3.6151808309192841</v>
      </c>
      <c r="G78" s="4">
        <f t="shared" si="8"/>
        <v>2.2554155831706901</v>
      </c>
      <c r="I78" s="4">
        <f t="shared" si="9"/>
        <v>1.0397312089947874</v>
      </c>
    </row>
    <row r="79" spans="1:9" x14ac:dyDescent="0.2">
      <c r="A79" s="4">
        <f>IF('True_Odds_Calculator_3-way'!A78="","",'True_Odds_Calculator_3-way'!A78)</f>
        <v>2.54</v>
      </c>
      <c r="B79" s="4">
        <f>IF('True_Odds_Calculator_3-way'!B78="","",'True_Odds_Calculator_3-way'!B78)</f>
        <v>3.04</v>
      </c>
      <c r="C79" s="4">
        <f>IF('True_Odds_Calculator_3-way'!C78="","",'True_Odds_Calculator_3-way'!C78)</f>
        <v>3.17</v>
      </c>
      <c r="D79" s="4">
        <f t="shared" si="5"/>
        <v>3.8105569071838818E-2</v>
      </c>
      <c r="E79" s="4">
        <f t="shared" si="6"/>
        <v>2.6246792799629648</v>
      </c>
      <c r="F79" s="4">
        <f t="shared" si="7"/>
        <v>3.1621002096571833</v>
      </c>
      <c r="G79" s="4">
        <f t="shared" si="8"/>
        <v>3.3029947006288931</v>
      </c>
      <c r="I79" s="4">
        <f t="shared" si="9"/>
        <v>1.0381055690718388</v>
      </c>
    </row>
    <row r="80" spans="1:9" x14ac:dyDescent="0.2">
      <c r="A80" s="4">
        <f>IF('True_Odds_Calculator_3-way'!A79="","",'True_Odds_Calculator_3-way'!A79)</f>
        <v>5.28</v>
      </c>
      <c r="B80" s="4">
        <f>IF('True_Odds_Calculator_3-way'!B79="","",'True_Odds_Calculator_3-way'!B79)</f>
        <v>3.43</v>
      </c>
      <c r="C80" s="4">
        <f>IF('True_Odds_Calculator_3-way'!C79="","",'True_Odds_Calculator_3-way'!C79)</f>
        <v>1.76</v>
      </c>
      <c r="D80" s="4">
        <f t="shared" si="5"/>
        <v>4.9120947080130817E-2</v>
      </c>
      <c r="E80" s="4">
        <f t="shared" si="6"/>
        <v>5.7796689502574363</v>
      </c>
      <c r="F80" s="4">
        <f t="shared" si="7"/>
        <v>3.6340967465753433</v>
      </c>
      <c r="G80" s="4">
        <f t="shared" si="8"/>
        <v>1.8122239863377407</v>
      </c>
      <c r="I80" s="4">
        <f t="shared" si="9"/>
        <v>1.0491209470801308</v>
      </c>
    </row>
    <row r="81" spans="1:9" x14ac:dyDescent="0.2">
      <c r="A81" s="4">
        <f>IF('True_Odds_Calculator_3-way'!A80="","",'True_Odds_Calculator_3-way'!A80)</f>
        <v>1.79</v>
      </c>
      <c r="B81" s="4">
        <f>IF('True_Odds_Calculator_3-way'!B80="","",'True_Odds_Calculator_3-way'!B80)</f>
        <v>3.84</v>
      </c>
      <c r="C81" s="4">
        <f>IF('True_Odds_Calculator_3-way'!C80="","",'True_Odds_Calculator_3-way'!C80)</f>
        <v>4.57</v>
      </c>
      <c r="D81" s="4">
        <f t="shared" si="5"/>
        <v>3.7894265287744089E-2</v>
      </c>
      <c r="E81" s="4">
        <f t="shared" si="6"/>
        <v>1.8314085969906901</v>
      </c>
      <c r="F81" s="4">
        <f t="shared" si="7"/>
        <v>4.0357528164644672</v>
      </c>
      <c r="G81" s="4">
        <f t="shared" si="8"/>
        <v>4.8499672575810377</v>
      </c>
      <c r="I81" s="4">
        <f t="shared" si="9"/>
        <v>1.0378942652877441</v>
      </c>
    </row>
    <row r="82" spans="1:9" x14ac:dyDescent="0.2">
      <c r="A82" s="4">
        <f>IF('True_Odds_Calculator_3-way'!A81="","",'True_Odds_Calculator_3-way'!A81)</f>
        <v>1.37</v>
      </c>
      <c r="B82" s="4">
        <f>IF('True_Odds_Calculator_3-way'!B81="","",'True_Odds_Calculator_3-way'!B81)</f>
        <v>5.31</v>
      </c>
      <c r="C82" s="4">
        <f>IF('True_Odds_Calculator_3-way'!C81="","",'True_Odds_Calculator_3-way'!C81)</f>
        <v>8.8000000000000007</v>
      </c>
      <c r="D82" s="4">
        <f t="shared" si="5"/>
        <v>3.1887288073110032E-2</v>
      </c>
      <c r="E82" s="4">
        <f t="shared" si="6"/>
        <v>1.3902445486426858</v>
      </c>
      <c r="F82" s="4">
        <f t="shared" si="7"/>
        <v>5.6276260261039308</v>
      </c>
      <c r="G82" s="4">
        <f t="shared" si="8"/>
        <v>9.708052870276946</v>
      </c>
      <c r="I82" s="4">
        <f t="shared" si="9"/>
        <v>1.03188728807311</v>
      </c>
    </row>
    <row r="83" spans="1:9" x14ac:dyDescent="0.2">
      <c r="A83" s="4">
        <f>IF('True_Odds_Calculator_3-way'!A82="","",'True_Odds_Calculator_3-way'!A82)</f>
        <v>1.52</v>
      </c>
      <c r="B83" s="4">
        <f>IF('True_Odds_Calculator_3-way'!B82="","",'True_Odds_Calculator_3-way'!B82)</f>
        <v>4.41</v>
      </c>
      <c r="C83" s="4">
        <f>IF('True_Odds_Calculator_3-way'!C82="","",'True_Odds_Calculator_3-way'!C82)</f>
        <v>6.6</v>
      </c>
      <c r="D83" s="4">
        <f t="shared" si="5"/>
        <v>3.616725797176934E-2</v>
      </c>
      <c r="E83" s="4">
        <f t="shared" si="6"/>
        <v>1.5483735489615242</v>
      </c>
      <c r="F83" s="4">
        <f t="shared" si="7"/>
        <v>4.6576267760437293</v>
      </c>
      <c r="G83" s="4">
        <f t="shared" si="8"/>
        <v>7.1705457515916144</v>
      </c>
      <c r="I83" s="4">
        <f t="shared" si="9"/>
        <v>1.0361672579717693</v>
      </c>
    </row>
    <row r="84" spans="1:9" x14ac:dyDescent="0.2">
      <c r="A84" s="4">
        <f>IF('True_Odds_Calculator_3-way'!A83="","",'True_Odds_Calculator_3-way'!A83)</f>
        <v>1.64</v>
      </c>
      <c r="B84" s="4">
        <f>IF('True_Odds_Calculator_3-way'!B83="","",'True_Odds_Calculator_3-way'!B83)</f>
        <v>4.09</v>
      </c>
      <c r="C84" s="4">
        <f>IF('True_Odds_Calculator_3-way'!C83="","",'True_Odds_Calculator_3-way'!C83)</f>
        <v>5.43</v>
      </c>
      <c r="D84" s="4">
        <f t="shared" si="5"/>
        <v>3.8416937682189456E-2</v>
      </c>
      <c r="E84" s="4">
        <f t="shared" si="6"/>
        <v>1.6751809085789617</v>
      </c>
      <c r="F84" s="4">
        <f t="shared" si="7"/>
        <v>4.3160537088100472</v>
      </c>
      <c r="G84" s="4">
        <f t="shared" si="8"/>
        <v>5.8357896315488595</v>
      </c>
      <c r="I84" s="4">
        <f t="shared" si="9"/>
        <v>1.0384169376821895</v>
      </c>
    </row>
    <row r="85" spans="1:9" x14ac:dyDescent="0.2">
      <c r="A85" s="4">
        <f>IF('True_Odds_Calculator_3-way'!A84="","",'True_Odds_Calculator_3-way'!A84)</f>
        <v>1.61</v>
      </c>
      <c r="B85" s="4">
        <f>IF('True_Odds_Calculator_3-way'!B84="","",'True_Odds_Calculator_3-way'!B84)</f>
        <v>4.3</v>
      </c>
      <c r="C85" s="4">
        <f>IF('True_Odds_Calculator_3-way'!C84="","",'True_Odds_Calculator_3-way'!C84)</f>
        <v>5.38</v>
      </c>
      <c r="D85" s="4">
        <f t="shared" si="5"/>
        <v>3.9549757905199323E-2</v>
      </c>
      <c r="E85" s="4">
        <f t="shared" si="6"/>
        <v>1.6449133462114969</v>
      </c>
      <c r="F85" s="4">
        <f t="shared" si="7"/>
        <v>4.5584069085203609</v>
      </c>
      <c r="G85" s="4">
        <f t="shared" si="8"/>
        <v>5.79071141390365</v>
      </c>
      <c r="I85" s="4">
        <f t="shared" si="9"/>
        <v>1.0395497579051993</v>
      </c>
    </row>
    <row r="86" spans="1:9" x14ac:dyDescent="0.2">
      <c r="A86" s="4">
        <f>IF('True_Odds_Calculator_3-way'!A85="","",'True_Odds_Calculator_3-way'!A85)</f>
        <v>2.02</v>
      </c>
      <c r="B86" s="4">
        <f>IF('True_Odds_Calculator_3-way'!B85="","",'True_Odds_Calculator_3-way'!B85)</f>
        <v>3.97</v>
      </c>
      <c r="C86" s="4">
        <f>IF('True_Odds_Calculator_3-way'!C85="","",'True_Odds_Calculator_3-way'!C85)</f>
        <v>3.42</v>
      </c>
      <c r="D86" s="4">
        <f t="shared" si="5"/>
        <v>3.9336334534951556E-2</v>
      </c>
      <c r="E86" s="4">
        <f t="shared" si="6"/>
        <v>2.0749583112124608</v>
      </c>
      <c r="F86" s="4">
        <f t="shared" si="7"/>
        <v>4.1880070535246547</v>
      </c>
      <c r="G86" s="4">
        <f t="shared" si="8"/>
        <v>3.5805647749448766</v>
      </c>
      <c r="I86" s="4">
        <f t="shared" si="9"/>
        <v>1.0393363345349516</v>
      </c>
    </row>
    <row r="87" spans="1:9" x14ac:dyDescent="0.2">
      <c r="A87" s="4">
        <f>IF('True_Odds_Calculator_3-way'!A86="","",'True_Odds_Calculator_3-way'!A86)</f>
        <v>1.47</v>
      </c>
      <c r="B87" s="4">
        <f>IF('True_Odds_Calculator_3-way'!B86="","",'True_Odds_Calculator_3-way'!B86)</f>
        <v>4.5999999999999996</v>
      </c>
      <c r="C87" s="4">
        <f>IF('True_Odds_Calculator_3-way'!C86="","",'True_Odds_Calculator_3-way'!C86)</f>
        <v>6.55</v>
      </c>
      <c r="D87" s="4">
        <f t="shared" si="5"/>
        <v>5.0335168916554318E-2</v>
      </c>
      <c r="E87" s="4">
        <f t="shared" si="6"/>
        <v>1.5071732724142077</v>
      </c>
      <c r="F87" s="4">
        <f t="shared" si="7"/>
        <v>4.9847239468639435</v>
      </c>
      <c r="G87" s="4">
        <f t="shared" si="8"/>
        <v>7.3587109422593393</v>
      </c>
      <c r="I87" s="4">
        <f t="shared" si="9"/>
        <v>1.0503351689165543</v>
      </c>
    </row>
    <row r="88" spans="1:9" x14ac:dyDescent="0.2">
      <c r="A88" s="4">
        <f>IF('True_Odds_Calculator_3-way'!A87="","",'True_Odds_Calculator_3-way'!A87)</f>
        <v>2.27</v>
      </c>
      <c r="B88" s="4">
        <f>IF('True_Odds_Calculator_3-way'!B87="","",'True_Odds_Calculator_3-way'!B87)</f>
        <v>3.67</v>
      </c>
      <c r="C88" s="4">
        <f>IF('True_Odds_Calculator_3-way'!C87="","",'True_Odds_Calculator_3-way'!C87)</f>
        <v>3.18</v>
      </c>
      <c r="D88" s="4">
        <f t="shared" si="5"/>
        <v>2.7473607198962524E-2</v>
      </c>
      <c r="E88" s="4">
        <f t="shared" si="6"/>
        <v>2.318191403899001</v>
      </c>
      <c r="F88" s="4">
        <f t="shared" si="7"/>
        <v>3.7976361960137353</v>
      </c>
      <c r="G88" s="4">
        <f t="shared" si="8"/>
        <v>3.2753858645476743</v>
      </c>
      <c r="I88" s="4">
        <f t="shared" si="9"/>
        <v>1.0274736071989625</v>
      </c>
    </row>
    <row r="89" spans="1:9" x14ac:dyDescent="0.2">
      <c r="A89" s="4">
        <f>IF('True_Odds_Calculator_3-way'!A88="","",'True_Odds_Calculator_3-way'!A88)</f>
        <v>2.4500000000000002</v>
      </c>
      <c r="B89" s="4">
        <f>IF('True_Odds_Calculator_3-way'!B88="","",'True_Odds_Calculator_3-way'!B88)</f>
        <v>3.5</v>
      </c>
      <c r="C89" s="4">
        <f>IF('True_Odds_Calculator_3-way'!C88="","",'True_Odds_Calculator_3-way'!C88)</f>
        <v>3</v>
      </c>
      <c r="D89" s="4">
        <f t="shared" si="5"/>
        <v>2.7210884353741305E-2</v>
      </c>
      <c r="E89" s="4">
        <f t="shared" si="6"/>
        <v>2.5056818181818183</v>
      </c>
      <c r="F89" s="4">
        <f t="shared" si="7"/>
        <v>3.6147540983606548</v>
      </c>
      <c r="G89" s="4">
        <f t="shared" si="8"/>
        <v>3.0839160839160833</v>
      </c>
      <c r="I89" s="4">
        <f t="shared" si="9"/>
        <v>1.0272108843537413</v>
      </c>
    </row>
    <row r="90" spans="1:9" x14ac:dyDescent="0.2">
      <c r="A90" s="4">
        <f>IF('True_Odds_Calculator_3-way'!A89="","",'True_Odds_Calculator_3-way'!A89)</f>
        <v>1.86</v>
      </c>
      <c r="B90" s="4">
        <f>IF('True_Odds_Calculator_3-way'!B89="","",'True_Odds_Calculator_3-way'!B89)</f>
        <v>3.93</v>
      </c>
      <c r="C90" s="4">
        <f>IF('True_Odds_Calculator_3-way'!C89="","",'True_Odds_Calculator_3-way'!C89)</f>
        <v>4.2</v>
      </c>
      <c r="D90" s="4">
        <f t="shared" si="5"/>
        <v>3.0182572906040095E-2</v>
      </c>
      <c r="E90" s="4">
        <f t="shared" si="6"/>
        <v>1.895470305832148</v>
      </c>
      <c r="F90" s="4">
        <f t="shared" si="7"/>
        <v>4.0917858171000869</v>
      </c>
      <c r="G90" s="4">
        <f t="shared" si="8"/>
        <v>4.3853036458065517</v>
      </c>
      <c r="I90" s="4">
        <f t="shared" si="9"/>
        <v>1.0301825729060401</v>
      </c>
    </row>
    <row r="91" spans="1: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3.82</v>
      </c>
      <c r="C91" s="4">
        <f>IF('True_Odds_Calculator_3-way'!C90="","",'True_Odds_Calculator_3-way'!C90)</f>
        <v>4.4400000000000004</v>
      </c>
      <c r="D91" s="4">
        <f t="shared" si="5"/>
        <v>3.3453417368960903E-2</v>
      </c>
      <c r="E91" s="4">
        <f t="shared" si="6"/>
        <v>1.8681219894108152</v>
      </c>
      <c r="F91" s="4">
        <f t="shared" si="7"/>
        <v>3.9899618052913128</v>
      </c>
      <c r="G91" s="4">
        <f t="shared" si="8"/>
        <v>4.6712800143517441</v>
      </c>
      <c r="I91" s="4">
        <f t="shared" si="9"/>
        <v>1.0334534173689609</v>
      </c>
    </row>
    <row r="92" spans="1:9" x14ac:dyDescent="0.2">
      <c r="A92" s="4">
        <f>IF('True_Odds_Calculator_3-way'!A91="","",'True_Odds_Calculator_3-way'!A91)</f>
        <v>2.15</v>
      </c>
      <c r="B92" s="4">
        <f>IF('True_Odds_Calculator_3-way'!B91="","",'True_Odds_Calculator_3-way'!B91)</f>
        <v>3.68</v>
      </c>
      <c r="C92" s="4">
        <f>IF('True_Odds_Calculator_3-way'!C91="","",'True_Odds_Calculator_3-way'!C91)</f>
        <v>3.37</v>
      </c>
      <c r="D92" s="4">
        <f t="shared" si="5"/>
        <v>3.3591314549060503E-2</v>
      </c>
      <c r="E92" s="4">
        <f t="shared" si="6"/>
        <v>2.2030353789706942</v>
      </c>
      <c r="F92" s="4">
        <f t="shared" si="7"/>
        <v>3.8381523969283395</v>
      </c>
      <c r="G92" s="4">
        <f t="shared" si="8"/>
        <v>3.5021510187676714</v>
      </c>
      <c r="I92" s="4">
        <f t="shared" si="9"/>
        <v>1.0335913145490605</v>
      </c>
    </row>
    <row r="93" spans="1:9" x14ac:dyDescent="0.2">
      <c r="A93" s="4">
        <f>IF('True_Odds_Calculator_3-way'!A92="","",'True_Odds_Calculator_3-way'!A92)</f>
        <v>1.77</v>
      </c>
      <c r="B93" s="4">
        <f>IF('True_Odds_Calculator_3-way'!B92="","",'True_Odds_Calculator_3-way'!B92)</f>
        <v>3.95</v>
      </c>
      <c r="C93" s="4">
        <f>IF('True_Odds_Calculator_3-way'!C92="","",'True_Odds_Calculator_3-way'!C92)</f>
        <v>4.5999999999999996</v>
      </c>
      <c r="D93" s="4">
        <f t="shared" si="5"/>
        <v>3.5527612722280777E-2</v>
      </c>
      <c r="E93" s="4">
        <f t="shared" si="6"/>
        <v>1.8078958315376055</v>
      </c>
      <c r="F93" s="4">
        <f t="shared" si="7"/>
        <v>4.143840676189904</v>
      </c>
      <c r="G93" s="4">
        <f t="shared" si="8"/>
        <v>4.8650255396608486</v>
      </c>
      <c r="I93" s="4">
        <f t="shared" si="9"/>
        <v>1.0355276127222808</v>
      </c>
    </row>
    <row r="94" spans="1:9" x14ac:dyDescent="0.2">
      <c r="A94" s="4">
        <f>IF('True_Odds_Calculator_3-way'!A93="","",'True_Odds_Calculator_3-way'!A93)</f>
        <v>1.51</v>
      </c>
      <c r="B94" s="4">
        <f>IF('True_Odds_Calculator_3-way'!B93="","",'True_Odds_Calculator_3-way'!B93)</f>
        <v>4.76</v>
      </c>
      <c r="C94" s="4">
        <f>IF('True_Odds_Calculator_3-way'!C93="","",'True_Odds_Calculator_3-way'!C93)</f>
        <v>6.07</v>
      </c>
      <c r="D94" s="4">
        <f t="shared" si="5"/>
        <v>3.7080335041596024E-2</v>
      </c>
      <c r="E94" s="4">
        <f t="shared" si="6"/>
        <v>1.5387182820139591</v>
      </c>
      <c r="F94" s="4">
        <f t="shared" si="7"/>
        <v>5.0575569724906346</v>
      </c>
      <c r="G94" s="4">
        <f t="shared" si="8"/>
        <v>6.562345751062221</v>
      </c>
      <c r="I94" s="4">
        <f t="shared" si="9"/>
        <v>1.037080335041596</v>
      </c>
    </row>
    <row r="95" spans="1:9" x14ac:dyDescent="0.2">
      <c r="A95" s="4">
        <f>IF('True_Odds_Calculator_3-way'!A94="","",'True_Odds_Calculator_3-way'!A94)</f>
        <v>2.2200000000000002</v>
      </c>
      <c r="B95" s="4">
        <f>IF('True_Odds_Calculator_3-way'!B94="","",'True_Odds_Calculator_3-way'!B94)</f>
        <v>3.43</v>
      </c>
      <c r="C95" s="4">
        <f>IF('True_Odds_Calculator_3-way'!C94="","",'True_Odds_Calculator_3-way'!C94)</f>
        <v>3.43</v>
      </c>
      <c r="D95" s="4">
        <f t="shared" si="5"/>
        <v>3.3540829459196786E-2</v>
      </c>
      <c r="E95" s="4">
        <f t="shared" si="6"/>
        <v>2.2765032985868894</v>
      </c>
      <c r="F95" s="4">
        <f t="shared" si="7"/>
        <v>3.5667801267838741</v>
      </c>
      <c r="G95" s="4">
        <f t="shared" si="8"/>
        <v>3.5667801267838741</v>
      </c>
      <c r="I95" s="4">
        <f t="shared" si="9"/>
        <v>1.0335408294591968</v>
      </c>
    </row>
    <row r="96" spans="1:9" x14ac:dyDescent="0.2">
      <c r="A96" s="4">
        <f>IF('True_Odds_Calculator_3-way'!A95="","",'True_Odds_Calculator_3-way'!A95)</f>
        <v>2.0499999999999998</v>
      </c>
      <c r="B96" s="4">
        <f>IF('True_Odds_Calculator_3-way'!B95="","",'True_Odds_Calculator_3-way'!B95)</f>
        <v>3.6</v>
      </c>
      <c r="C96" s="4">
        <f>IF('True_Odds_Calculator_3-way'!C95="","",'True_Odds_Calculator_3-way'!C95)</f>
        <v>4.0999999999999996</v>
      </c>
      <c r="D96" s="4">
        <f t="shared" si="5"/>
        <v>9.4850948509486166E-3</v>
      </c>
      <c r="E96" s="4">
        <f t="shared" si="6"/>
        <v>2.0633737185461323</v>
      </c>
      <c r="F96" s="4">
        <f t="shared" si="7"/>
        <v>3.6414473684210535</v>
      </c>
      <c r="G96" s="4">
        <f t="shared" si="8"/>
        <v>4.1538461538461542</v>
      </c>
      <c r="I96" s="4">
        <f t="shared" si="9"/>
        <v>1.0094850948509486</v>
      </c>
    </row>
    <row r="97" spans="1:9" x14ac:dyDescent="0.2">
      <c r="A97" s="4">
        <f>IF('True_Odds_Calculator_3-way'!A96="","",'True_Odds_Calculator_3-way'!A96)</f>
        <v>3.75</v>
      </c>
      <c r="B97" s="4">
        <f>IF('True_Odds_Calculator_3-way'!B96="","",'True_Odds_Calculator_3-way'!B96)</f>
        <v>3.56</v>
      </c>
      <c r="C97" s="4">
        <f>IF('True_Odds_Calculator_3-way'!C96="","",'True_Odds_Calculator_3-way'!C96)</f>
        <v>2.2000000000000002</v>
      </c>
      <c r="D97" s="4">
        <f t="shared" si="5"/>
        <v>2.1109976166155953E-3</v>
      </c>
      <c r="E97" s="4">
        <f t="shared" si="6"/>
        <v>3.7599214816079201</v>
      </c>
      <c r="F97" s="4">
        <f t="shared" si="7"/>
        <v>3.5689403758911213</v>
      </c>
      <c r="G97" s="4">
        <f t="shared" si="8"/>
        <v>2.2034110233069923</v>
      </c>
      <c r="I97" s="4">
        <f t="shared" si="9"/>
        <v>1.0021109976166156</v>
      </c>
    </row>
    <row r="98" spans="1:9" x14ac:dyDescent="0.2">
      <c r="A98" s="4">
        <f>IF('True_Odds_Calculator_3-way'!A97="","",'True_Odds_Calculator_3-way'!A97)</f>
        <v>3.16</v>
      </c>
      <c r="B98" s="4">
        <f>IF('True_Odds_Calculator_3-way'!B97="","",'True_Odds_Calculator_3-way'!B97)</f>
        <v>3.58</v>
      </c>
      <c r="C98" s="4">
        <f>IF('True_Odds_Calculator_3-way'!C97="","",'True_Odds_Calculator_3-way'!C97)</f>
        <v>2.5099999999999998</v>
      </c>
      <c r="D98" s="4">
        <f t="shared" si="5"/>
        <v>-5.8083203569287978E-3</v>
      </c>
      <c r="E98" s="4">
        <f t="shared" si="6"/>
        <v>3.1407843751465583</v>
      </c>
      <c r="F98" s="4">
        <f t="shared" si="7"/>
        <v>3.5553568888595066</v>
      </c>
      <c r="G98" s="4">
        <f t="shared" si="8"/>
        <v>2.4978613230943325</v>
      </c>
      <c r="I98" s="4">
        <f t="shared" si="9"/>
        <v>0.9941916796430712</v>
      </c>
    </row>
    <row r="99" spans="1:9" x14ac:dyDescent="0.2">
      <c r="A99" s="4">
        <f>IF('True_Odds_Calculator_3-way'!A98="","",'True_Odds_Calculator_3-way'!A98)</f>
        <v>3.15</v>
      </c>
      <c r="B99" s="4">
        <f>IF('True_Odds_Calculator_3-way'!B98="","",'True_Odds_Calculator_3-way'!B98)</f>
        <v>3.08</v>
      </c>
      <c r="C99" s="4">
        <f>IF('True_Odds_Calculator_3-way'!C98="","",'True_Odds_Calculator_3-way'!C98)</f>
        <v>2.68</v>
      </c>
      <c r="D99" s="4">
        <f t="shared" si="5"/>
        <v>1.5269970493851037E-2</v>
      </c>
      <c r="E99" s="4">
        <f t="shared" si="6"/>
        <v>3.2013283997150142</v>
      </c>
      <c r="F99" s="4">
        <f t="shared" si="7"/>
        <v>3.1290547218977447</v>
      </c>
      <c r="G99" s="4">
        <f t="shared" si="8"/>
        <v>2.7170639410135373</v>
      </c>
      <c r="I99" s="4">
        <f t="shared" si="9"/>
        <v>1.015269970493851</v>
      </c>
    </row>
    <row r="100" spans="1:9" x14ac:dyDescent="0.2">
      <c r="A100" s="4">
        <f>IF('True_Odds_Calculator_3-way'!A99="","",'True_Odds_Calculator_3-way'!A99)</f>
        <v>2.63</v>
      </c>
      <c r="B100" s="4">
        <f>IF('True_Odds_Calculator_3-way'!B99="","",'True_Odds_Calculator_3-way'!B99)</f>
        <v>3.67</v>
      </c>
      <c r="C100" s="4">
        <f>IF('True_Odds_Calculator_3-way'!C99="","",'True_Odds_Calculator_3-way'!C99)</f>
        <v>2.62</v>
      </c>
      <c r="D100" s="4">
        <f t="shared" si="5"/>
        <v>3.4387090227804062E-2</v>
      </c>
      <c r="E100" s="4">
        <f t="shared" si="6"/>
        <v>2.7117484103323202</v>
      </c>
      <c r="F100" s="4">
        <f t="shared" si="7"/>
        <v>3.8311651401192663</v>
      </c>
      <c r="G100" s="4">
        <f t="shared" si="8"/>
        <v>2.701118344190073</v>
      </c>
      <c r="I100" s="4">
        <f t="shared" si="9"/>
        <v>1.0343870902278041</v>
      </c>
    </row>
    <row r="101" spans="1:9" x14ac:dyDescent="0.2">
      <c r="A101" s="4">
        <f>IF('True_Odds_Calculator_3-way'!A100="","",'True_Odds_Calculator_3-way'!A100)</f>
        <v>3.62</v>
      </c>
      <c r="B101" s="4">
        <f>IF('True_Odds_Calculator_3-way'!B100="","",'True_Odds_Calculator_3-way'!B100)</f>
        <v>3.69</v>
      </c>
      <c r="C101" s="4">
        <f>IF('True_Odds_Calculator_3-way'!C100="","",'True_Odds_Calculator_3-way'!C100)</f>
        <v>2.0299999999999998</v>
      </c>
      <c r="D101" s="4">
        <f t="shared" si="5"/>
        <v>3.9856641388176017E-2</v>
      </c>
      <c r="E101" s="4">
        <f t="shared" si="6"/>
        <v>3.8028952285070208</v>
      </c>
      <c r="F101" s="4">
        <f t="shared" si="7"/>
        <v>3.8802227556606885</v>
      </c>
      <c r="G101" s="4">
        <f t="shared" si="8"/>
        <v>2.0862658829357361</v>
      </c>
      <c r="I101" s="4">
        <f t="shared" si="9"/>
        <v>1.039856641388176</v>
      </c>
    </row>
    <row r="102" spans="1:9" x14ac:dyDescent="0.2">
      <c r="A102" s="4">
        <f>IF('True_Odds_Calculator_3-way'!A101="","",'True_Odds_Calculator_3-way'!A101)</f>
        <v>1.71</v>
      </c>
      <c r="B102" s="4">
        <f>IF('True_Odds_Calculator_3-way'!B101="","",'True_Odds_Calculator_3-way'!B101)</f>
        <v>3.91</v>
      </c>
      <c r="C102" s="4">
        <f>IF('True_Odds_Calculator_3-way'!C101="","",'True_Odds_Calculator_3-way'!C101)</f>
        <v>5.0999999999999996</v>
      </c>
      <c r="D102" s="4">
        <f t="shared" si="5"/>
        <v>3.6628228713300626E-2</v>
      </c>
      <c r="E102" s="4">
        <f t="shared" si="6"/>
        <v>1.7464628083342764</v>
      </c>
      <c r="F102" s="4">
        <f t="shared" si="7"/>
        <v>4.1060162535055573</v>
      </c>
      <c r="G102" s="4">
        <f t="shared" si="8"/>
        <v>5.4386540495105864</v>
      </c>
      <c r="I102" s="4">
        <f t="shared" si="9"/>
        <v>1.0366282287133006</v>
      </c>
    </row>
    <row r="103" spans="1:9" x14ac:dyDescent="0.2">
      <c r="A103" s="4">
        <f>IF('True_Odds_Calculator_3-way'!A102="","",'True_Odds_Calculator_3-way'!A102)</f>
        <v>2</v>
      </c>
      <c r="B103" s="4">
        <f>IF('True_Odds_Calculator_3-way'!B102="","",'True_Odds_Calculator_3-way'!B102)</f>
        <v>3.72</v>
      </c>
      <c r="C103" s="4">
        <f>IF('True_Odds_Calculator_3-way'!C102="","",'True_Odds_Calculator_3-way'!C102)</f>
        <v>3.83</v>
      </c>
      <c r="D103" s="4">
        <f t="shared" si="5"/>
        <v>2.9913810045200551E-2</v>
      </c>
      <c r="E103" s="4">
        <f t="shared" si="6"/>
        <v>2.0406966751332045</v>
      </c>
      <c r="F103" s="4">
        <f t="shared" si="7"/>
        <v>3.8633019396590678</v>
      </c>
      <c r="G103" s="4">
        <f t="shared" si="8"/>
        <v>3.9820753134956863</v>
      </c>
      <c r="I103" s="4">
        <f t="shared" si="9"/>
        <v>1.0299138100452006</v>
      </c>
    </row>
    <row r="104" spans="1:9" x14ac:dyDescent="0.2">
      <c r="A104" s="4">
        <f>IF('True_Odds_Calculator_3-way'!A103="","",'True_Odds_Calculator_3-way'!A103)</f>
        <v>2.12</v>
      </c>
      <c r="B104" s="4">
        <f>IF('True_Odds_Calculator_3-way'!B103="","",'True_Odds_Calculator_3-way'!B103)</f>
        <v>3.6</v>
      </c>
      <c r="C104" s="4">
        <f>IF('True_Odds_Calculator_3-way'!C103="","",'True_Odds_Calculator_3-way'!C103)</f>
        <v>3.58</v>
      </c>
      <c r="D104" s="4">
        <f t="shared" si="5"/>
        <v>2.8805499923872491E-2</v>
      </c>
      <c r="E104" s="4">
        <f t="shared" si="6"/>
        <v>2.1640511804537641</v>
      </c>
      <c r="F104" s="4">
        <f t="shared" si="7"/>
        <v>3.7288952294993671</v>
      </c>
      <c r="G104" s="4">
        <f t="shared" si="8"/>
        <v>3.7074416887994737</v>
      </c>
      <c r="I104" s="4">
        <f t="shared" si="9"/>
        <v>1.0288054999238725</v>
      </c>
    </row>
    <row r="105" spans="1:9" x14ac:dyDescent="0.2">
      <c r="A105" s="4">
        <f>IF('True_Odds_Calculator_3-way'!A104="","",'True_Odds_Calculator_3-way'!A104)</f>
        <v>2.21</v>
      </c>
      <c r="B105" s="4">
        <f>IF('True_Odds_Calculator_3-way'!B104="","",'True_Odds_Calculator_3-way'!B104)</f>
        <v>3.42</v>
      </c>
      <c r="C105" s="4">
        <f>IF('True_Odds_Calculator_3-way'!C104="","",'True_Odds_Calculator_3-way'!C104)</f>
        <v>3.47</v>
      </c>
      <c r="D105" s="4">
        <f t="shared" si="5"/>
        <v>3.3070786641864691E-2</v>
      </c>
      <c r="E105" s="4">
        <f t="shared" si="6"/>
        <v>2.2651847622563781</v>
      </c>
      <c r="F105" s="4">
        <f t="shared" si="7"/>
        <v>3.5539878170198738</v>
      </c>
      <c r="G105" s="4">
        <f t="shared" si="8"/>
        <v>3.6080132785173227</v>
      </c>
      <c r="I105" s="4">
        <f t="shared" si="9"/>
        <v>1.0330707866418647</v>
      </c>
    </row>
    <row r="106" spans="1:9" x14ac:dyDescent="0.2">
      <c r="A106" s="4">
        <f>IF('True_Odds_Calculator_3-way'!A105="","",'True_Odds_Calculator_3-way'!A105)</f>
        <v>1.4</v>
      </c>
      <c r="B106" s="4">
        <f>IF('True_Odds_Calculator_3-way'!B105="","",'True_Odds_Calculator_3-way'!B105)</f>
        <v>4.87</v>
      </c>
      <c r="C106" s="4">
        <f>IF('True_Odds_Calculator_3-way'!C105="","",'True_Odds_Calculator_3-way'!C105)</f>
        <v>8.85</v>
      </c>
      <c r="D106" s="4">
        <f t="shared" si="5"/>
        <v>3.261887360310789E-2</v>
      </c>
      <c r="E106" s="4">
        <f t="shared" si="6"/>
        <v>1.4216404108055976</v>
      </c>
      <c r="F106" s="4">
        <f t="shared" si="7"/>
        <v>5.1422910192092459</v>
      </c>
      <c r="G106" s="4">
        <f t="shared" si="8"/>
        <v>9.7922675783574444</v>
      </c>
      <c r="I106" s="4">
        <f t="shared" si="9"/>
        <v>1.0326188736031079</v>
      </c>
    </row>
    <row r="107" spans="1:9" x14ac:dyDescent="0.2">
      <c r="A107" s="4">
        <f>IF('True_Odds_Calculator_3-way'!A106="","",'True_Odds_Calculator_3-way'!A106)</f>
        <v>2.65</v>
      </c>
      <c r="B107" s="4">
        <f>IF('True_Odds_Calculator_3-way'!B106="","",'True_Odds_Calculator_3-way'!B106)</f>
        <v>3.12</v>
      </c>
      <c r="C107" s="4">
        <f>IF('True_Odds_Calculator_3-way'!C106="","",'True_Odds_Calculator_3-way'!C106)</f>
        <v>2.99</v>
      </c>
      <c r="D107" s="4">
        <f t="shared" si="5"/>
        <v>3.2319471613975193E-2</v>
      </c>
      <c r="E107" s="4">
        <f t="shared" si="6"/>
        <v>2.7278778199623206</v>
      </c>
      <c r="F107" s="4">
        <f t="shared" si="7"/>
        <v>3.2285177471930457</v>
      </c>
      <c r="G107" s="4">
        <f t="shared" si="8"/>
        <v>3.0895187756560918</v>
      </c>
      <c r="I107" s="4">
        <f t="shared" si="9"/>
        <v>1.0323194716139752</v>
      </c>
    </row>
    <row r="108" spans="1:9" x14ac:dyDescent="0.2">
      <c r="A108" s="4">
        <f>IF('True_Odds_Calculator_3-way'!A107="","",'True_Odds_Calculator_3-way'!A107)</f>
        <v>1.38</v>
      </c>
      <c r="B108" s="4">
        <f>IF('True_Odds_Calculator_3-way'!B107="","",'True_Odds_Calculator_3-way'!B107)</f>
        <v>5.48</v>
      </c>
      <c r="C108" s="4">
        <f>IF('True_Odds_Calculator_3-way'!C107="","",'True_Odds_Calculator_3-way'!C107)</f>
        <v>7.98</v>
      </c>
      <c r="D108" s="4">
        <f t="shared" si="5"/>
        <v>3.243271619225796E-2</v>
      </c>
      <c r="E108" s="4">
        <f t="shared" si="6"/>
        <v>1.4009000978318764</v>
      </c>
      <c r="F108" s="4">
        <f t="shared" si="7"/>
        <v>5.8251008881867019</v>
      </c>
      <c r="G108" s="4">
        <f t="shared" si="8"/>
        <v>8.7334430875672098</v>
      </c>
      <c r="I108" s="4">
        <f t="shared" si="9"/>
        <v>1.032432716192258</v>
      </c>
    </row>
    <row r="109" spans="1:9" x14ac:dyDescent="0.2">
      <c r="A109" s="4">
        <f>IF('True_Odds_Calculator_3-way'!A108="","",'True_Odds_Calculator_3-way'!A108)</f>
        <v>1.93</v>
      </c>
      <c r="B109" s="4">
        <f>IF('True_Odds_Calculator_3-way'!B108="","",'True_Odds_Calculator_3-way'!B108)</f>
        <v>3.62</v>
      </c>
      <c r="C109" s="4">
        <f>IF('True_Odds_Calculator_3-way'!C108="","",'True_Odds_Calculator_3-way'!C108)</f>
        <v>4.28</v>
      </c>
      <c r="D109" s="4">
        <f t="shared" si="5"/>
        <v>2.8022668761642722E-2</v>
      </c>
      <c r="E109" s="4">
        <f t="shared" si="6"/>
        <v>1.9654326566124882</v>
      </c>
      <c r="F109" s="4">
        <f t="shared" si="7"/>
        <v>3.746690674548415</v>
      </c>
      <c r="G109" s="4">
        <f t="shared" si="8"/>
        <v>4.4582358439443537</v>
      </c>
      <c r="I109" s="4">
        <f t="shared" si="9"/>
        <v>1.0280226687616427</v>
      </c>
    </row>
    <row r="110" spans="1:9" x14ac:dyDescent="0.2">
      <c r="A110" s="4">
        <f>IF('True_Odds_Calculator_3-way'!A109="","",'True_Odds_Calculator_3-way'!A109)</f>
        <v>1.29</v>
      </c>
      <c r="B110" s="4">
        <f>IF('True_Odds_Calculator_3-way'!B109="","",'True_Odds_Calculator_3-way'!B109)</f>
        <v>6.36</v>
      </c>
      <c r="C110" s="4">
        <f>IF('True_Odds_Calculator_3-way'!C109="","",'True_Odds_Calculator_3-way'!C109)</f>
        <v>9.7200000000000006</v>
      </c>
      <c r="D110" s="4">
        <f t="shared" si="5"/>
        <v>3.5307161288341993E-2</v>
      </c>
      <c r="E110" s="4">
        <f t="shared" si="6"/>
        <v>1.3098868054246984</v>
      </c>
      <c r="F110" s="4">
        <f t="shared" si="7"/>
        <v>6.8745696646694681</v>
      </c>
      <c r="G110" s="4">
        <f t="shared" si="8"/>
        <v>10.975550299923365</v>
      </c>
      <c r="I110" s="4">
        <f t="shared" si="9"/>
        <v>1.035307161288342</v>
      </c>
    </row>
    <row r="111" spans="1:9" x14ac:dyDescent="0.2">
      <c r="A111" s="4">
        <f>IF('True_Odds_Calculator_3-way'!A110="","",'True_Odds_Calculator_3-way'!A110)</f>
        <v>3.16</v>
      </c>
      <c r="B111" s="4">
        <f>IF('True_Odds_Calculator_3-way'!B110="","",'True_Odds_Calculator_3-way'!B110)</f>
        <v>3.66</v>
      </c>
      <c r="C111" s="4">
        <f>IF('True_Odds_Calculator_3-way'!C110="","",'True_Odds_Calculator_3-way'!C110)</f>
        <v>2.2799999999999998</v>
      </c>
      <c r="D111" s="4">
        <f t="shared" si="5"/>
        <v>2.8276231146448838E-2</v>
      </c>
      <c r="E111" s="4">
        <f t="shared" si="6"/>
        <v>3.2570076835515085</v>
      </c>
      <c r="F111" s="4">
        <f t="shared" si="7"/>
        <v>3.7907702074219238</v>
      </c>
      <c r="G111" s="4">
        <f t="shared" si="8"/>
        <v>2.330073121490253</v>
      </c>
      <c r="I111" s="4">
        <f t="shared" si="9"/>
        <v>1.0282762311464488</v>
      </c>
    </row>
    <row r="112" spans="1:9" x14ac:dyDescent="0.2">
      <c r="A112" s="4">
        <f>IF('True_Odds_Calculator_3-way'!A111="","",'True_Odds_Calculator_3-way'!A111)</f>
        <v>2.1800000000000002</v>
      </c>
      <c r="B112" s="4">
        <f>IF('True_Odds_Calculator_3-way'!B111="","",'True_Odds_Calculator_3-way'!B111)</f>
        <v>3.88</v>
      </c>
      <c r="C112" s="4">
        <f>IF('True_Odds_Calculator_3-way'!C111="","",'True_Odds_Calculator_3-way'!C111)</f>
        <v>3.15</v>
      </c>
      <c r="D112" s="4">
        <f t="shared" si="5"/>
        <v>3.3907872553479379E-2</v>
      </c>
      <c r="E112" s="4">
        <f t="shared" si="6"/>
        <v>2.235071538502837</v>
      </c>
      <c r="F112" s="4">
        <f t="shared" si="7"/>
        <v>4.0579584476452926</v>
      </c>
      <c r="G112" s="4">
        <f t="shared" si="8"/>
        <v>3.2662906141609755</v>
      </c>
      <c r="I112" s="4">
        <f t="shared" si="9"/>
        <v>1.0339078725534794</v>
      </c>
    </row>
    <row r="113" spans="1:9" x14ac:dyDescent="0.2">
      <c r="A113" s="4">
        <f>IF('True_Odds_Calculator_3-way'!A112="","",'True_Odds_Calculator_3-way'!A112)</f>
        <v>1.58</v>
      </c>
      <c r="B113" s="4">
        <f>IF('True_Odds_Calculator_3-way'!B112="","",'True_Odds_Calculator_3-way'!B112)</f>
        <v>4.58</v>
      </c>
      <c r="C113" s="4">
        <f>IF('True_Odds_Calculator_3-way'!C112="","",'True_Odds_Calculator_3-way'!C112)</f>
        <v>5.55</v>
      </c>
      <c r="D113" s="4">
        <f t="shared" si="5"/>
        <v>3.1432183938955083E-2</v>
      </c>
      <c r="E113" s="4">
        <f t="shared" si="6"/>
        <v>1.6065960464897349</v>
      </c>
      <c r="F113" s="4">
        <f t="shared" si="7"/>
        <v>4.8108559842393284</v>
      </c>
      <c r="G113" s="4">
        <f t="shared" si="8"/>
        <v>5.8926551903914612</v>
      </c>
      <c r="I113" s="4">
        <f t="shared" si="9"/>
        <v>1.0314321839389551</v>
      </c>
    </row>
    <row r="114" spans="1:9" x14ac:dyDescent="0.2">
      <c r="A114" s="4">
        <f>IF('True_Odds_Calculator_3-way'!A113="","",'True_Odds_Calculator_3-way'!A113)</f>
        <v>1.98</v>
      </c>
      <c r="B114" s="4">
        <f>IF('True_Odds_Calculator_3-way'!B113="","",'True_Odds_Calculator_3-way'!B113)</f>
        <v>3.51</v>
      </c>
      <c r="C114" s="4">
        <f>IF('True_Odds_Calculator_3-way'!C113="","",'True_Odds_Calculator_3-way'!C113)</f>
        <v>4.07</v>
      </c>
      <c r="D114" s="4">
        <f t="shared" si="5"/>
        <v>3.5651035651035778E-2</v>
      </c>
      <c r="E114" s="4">
        <f t="shared" si="6"/>
        <v>2.0277114077130163</v>
      </c>
      <c r="F114" s="4">
        <f t="shared" si="7"/>
        <v>3.662780859264831</v>
      </c>
      <c r="G114" s="4">
        <f t="shared" si="8"/>
        <v>4.2768569062041584</v>
      </c>
      <c r="I114" s="4">
        <f t="shared" si="9"/>
        <v>1.0356510356510358</v>
      </c>
    </row>
    <row r="115" spans="1:9" x14ac:dyDescent="0.2">
      <c r="A115" s="4">
        <f>IF('True_Odds_Calculator_3-way'!A114="","",'True_Odds_Calculator_3-way'!A114)</f>
        <v>2.25</v>
      </c>
      <c r="B115" s="4">
        <f>IF('True_Odds_Calculator_3-way'!B114="","",'True_Odds_Calculator_3-way'!B114)</f>
        <v>3.48</v>
      </c>
      <c r="C115" s="4">
        <f>IF('True_Odds_Calculator_3-way'!C114="","",'True_Odds_Calculator_3-way'!C114)</f>
        <v>3.26</v>
      </c>
      <c r="D115" s="4">
        <f t="shared" si="5"/>
        <v>3.8549232541193579E-2</v>
      </c>
      <c r="E115" s="4">
        <f t="shared" si="6"/>
        <v>2.3169885992302666</v>
      </c>
      <c r="F115" s="4">
        <f t="shared" si="7"/>
        <v>3.6428999571856711</v>
      </c>
      <c r="G115" s="4">
        <f t="shared" si="8"/>
        <v>3.4025326579578774</v>
      </c>
      <c r="I115" s="4">
        <f t="shared" si="9"/>
        <v>1.0385492325411936</v>
      </c>
    </row>
    <row r="116" spans="1:9" x14ac:dyDescent="0.2">
      <c r="A116" s="4">
        <f>IF('True_Odds_Calculator_3-way'!A115="","",'True_Odds_Calculator_3-way'!A115)</f>
        <v>2.77</v>
      </c>
      <c r="B116" s="4">
        <f>IF('True_Odds_Calculator_3-way'!B115="","",'True_Odds_Calculator_3-way'!B115)</f>
        <v>3.24</v>
      </c>
      <c r="C116" s="4">
        <f>IF('True_Odds_Calculator_3-way'!C115="","",'True_Odds_Calculator_3-way'!C115)</f>
        <v>2.71</v>
      </c>
      <c r="D116" s="4">
        <f t="shared" si="5"/>
        <v>3.8656495670452262E-2</v>
      </c>
      <c r="E116" s="4">
        <f t="shared" si="6"/>
        <v>2.872528680751568</v>
      </c>
      <c r="F116" s="4">
        <f t="shared" si="7"/>
        <v>3.3811601050384468</v>
      </c>
      <c r="G116" s="4">
        <f t="shared" si="8"/>
        <v>2.8080564933901395</v>
      </c>
      <c r="I116" s="4">
        <f t="shared" si="9"/>
        <v>1.0386564956704523</v>
      </c>
    </row>
    <row r="117" spans="1:9" x14ac:dyDescent="0.2">
      <c r="A117" s="4">
        <f>IF('True_Odds_Calculator_3-way'!A116="","",'True_Odds_Calculator_3-way'!A116)</f>
        <v>2.75</v>
      </c>
      <c r="B117" s="4">
        <f>IF('True_Odds_Calculator_3-way'!B116="","",'True_Odds_Calculator_3-way'!B116)</f>
        <v>3.05</v>
      </c>
      <c r="C117" s="4">
        <f>IF('True_Odds_Calculator_3-way'!C116="","",'True_Odds_Calculator_3-way'!C116)</f>
        <v>2.89</v>
      </c>
      <c r="D117" s="4">
        <f t="shared" si="5"/>
        <v>3.7525977341054784E-2</v>
      </c>
      <c r="E117" s="4">
        <f t="shared" si="6"/>
        <v>2.847966671725306</v>
      </c>
      <c r="F117" s="4">
        <f t="shared" si="7"/>
        <v>3.1709772542692525</v>
      </c>
      <c r="G117" s="4">
        <f t="shared" si="8"/>
        <v>2.998391943223226</v>
      </c>
      <c r="I117" s="4">
        <f t="shared" si="9"/>
        <v>1.0375259773410548</v>
      </c>
    </row>
    <row r="118" spans="1:9" x14ac:dyDescent="0.2">
      <c r="A118" s="4">
        <f>IF('True_Odds_Calculator_3-way'!A117="","",'True_Odds_Calculator_3-way'!A117)</f>
        <v>1.43</v>
      </c>
      <c r="B118" s="4">
        <f>IF('True_Odds_Calculator_3-way'!B117="","",'True_Odds_Calculator_3-way'!B117)</f>
        <v>4.58</v>
      </c>
      <c r="C118" s="4">
        <f>IF('True_Odds_Calculator_3-way'!C117="","",'True_Odds_Calculator_3-way'!C117)</f>
        <v>7.65</v>
      </c>
      <c r="D118" s="4">
        <f t="shared" si="5"/>
        <v>4.8360264902777228E-2</v>
      </c>
      <c r="E118" s="4">
        <f t="shared" si="6"/>
        <v>1.4637417747213135</v>
      </c>
      <c r="F118" s="4">
        <f t="shared" si="7"/>
        <v>4.9450964961601249</v>
      </c>
      <c r="G118" s="4">
        <f t="shared" si="8"/>
        <v>8.7260898415752308</v>
      </c>
      <c r="I118" s="4">
        <f t="shared" si="9"/>
        <v>1.0483602649027772</v>
      </c>
    </row>
    <row r="119" spans="1:9" x14ac:dyDescent="0.2">
      <c r="A119" s="4">
        <f>IF('True_Odds_Calculator_3-way'!A118="","",'True_Odds_Calculator_3-way'!A118)</f>
        <v>4.72</v>
      </c>
      <c r="B119" s="4">
        <f>IF('True_Odds_Calculator_3-way'!B118="","",'True_Odds_Calculator_3-way'!B118)</f>
        <v>3.76</v>
      </c>
      <c r="C119" s="4">
        <f>IF('True_Odds_Calculator_3-way'!C118="","",'True_Odds_Calculator_3-way'!C118)</f>
        <v>1.79</v>
      </c>
      <c r="D119" s="4">
        <f t="shared" si="5"/>
        <v>3.6481071465266579E-2</v>
      </c>
      <c r="E119" s="4">
        <f t="shared" si="6"/>
        <v>5.0074097239386033</v>
      </c>
      <c r="F119" s="4">
        <f t="shared" si="7"/>
        <v>3.9401555051934287</v>
      </c>
      <c r="G119" s="4">
        <f t="shared" si="8"/>
        <v>1.8298299811253982</v>
      </c>
      <c r="I119" s="4">
        <f t="shared" si="9"/>
        <v>1.0364810714652666</v>
      </c>
    </row>
    <row r="120" spans="1:9" x14ac:dyDescent="0.2">
      <c r="A120" s="4">
        <f>IF('True_Odds_Calculator_3-way'!A119="","",'True_Odds_Calculator_3-way'!A119)</f>
        <v>1.84</v>
      </c>
      <c r="B120" s="4">
        <f>IF('True_Odds_Calculator_3-way'!B119="","",'True_Odds_Calculator_3-way'!B119)</f>
        <v>3.66</v>
      </c>
      <c r="C120" s="4">
        <f>IF('True_Odds_Calculator_3-way'!C119="","",'True_Odds_Calculator_3-way'!C119)</f>
        <v>4.57</v>
      </c>
      <c r="D120" s="4">
        <f t="shared" si="5"/>
        <v>3.5520685329394563E-2</v>
      </c>
      <c r="E120" s="4">
        <f t="shared" si="6"/>
        <v>1.8809790477854438</v>
      </c>
      <c r="F120" s="4">
        <f t="shared" si="7"/>
        <v>3.8257915814590411</v>
      </c>
      <c r="G120" s="4">
        <f t="shared" si="8"/>
        <v>4.8314278047397989</v>
      </c>
      <c r="I120" s="4">
        <f t="shared" si="9"/>
        <v>1.0355206853293946</v>
      </c>
    </row>
    <row r="121" spans="1:9" x14ac:dyDescent="0.2">
      <c r="A121" s="4">
        <f>IF('True_Odds_Calculator_3-way'!A120="","",'True_Odds_Calculator_3-way'!A120)</f>
        <v>1.32</v>
      </c>
      <c r="B121" s="4">
        <f>IF('True_Odds_Calculator_3-way'!B120="","",'True_Odds_Calculator_3-way'!B120)</f>
        <v>5.43</v>
      </c>
      <c r="C121" s="4">
        <f>IF('True_Odds_Calculator_3-way'!C120="","",'True_Odds_Calculator_3-way'!C120)</f>
        <v>10.14</v>
      </c>
      <c r="D121" s="4">
        <f t="shared" si="5"/>
        <v>4.0357149579419049E-2</v>
      </c>
      <c r="E121" s="4">
        <f t="shared" si="6"/>
        <v>1.3438631743421272</v>
      </c>
      <c r="F121" s="4">
        <f t="shared" si="7"/>
        <v>5.8578986463221669</v>
      </c>
      <c r="G121" s="4">
        <f t="shared" si="8"/>
        <v>11.741644436862188</v>
      </c>
      <c r="I121" s="4">
        <f t="shared" si="9"/>
        <v>1.040357149579419</v>
      </c>
    </row>
    <row r="122" spans="1:9" x14ac:dyDescent="0.2">
      <c r="A122" s="4">
        <f>IF('True_Odds_Calculator_3-way'!A121="","",'True_Odds_Calculator_3-way'!A121)</f>
        <v>2.1800000000000002</v>
      </c>
      <c r="B122" s="4">
        <f>IF('True_Odds_Calculator_3-way'!B121="","",'True_Odds_Calculator_3-way'!B121)</f>
        <v>3.71</v>
      </c>
      <c r="C122" s="4">
        <f>IF('True_Odds_Calculator_3-way'!C121="","",'True_Odds_Calculator_3-way'!C121)</f>
        <v>3.27</v>
      </c>
      <c r="D122" s="4">
        <f t="shared" si="5"/>
        <v>3.4067772859533108E-2</v>
      </c>
      <c r="E122" s="4">
        <f t="shared" si="6"/>
        <v>2.2353378332729381</v>
      </c>
      <c r="F122" s="4">
        <f t="shared" si="7"/>
        <v>3.8731788819479163</v>
      </c>
      <c r="G122" s="4">
        <f t="shared" si="8"/>
        <v>3.3961107430458997</v>
      </c>
      <c r="I122" s="4">
        <f t="shared" si="9"/>
        <v>1.0340677728595331</v>
      </c>
    </row>
    <row r="123" spans="1:9" x14ac:dyDescent="0.2">
      <c r="A123" s="4">
        <f>IF('True_Odds_Calculator_3-way'!A122="","",'True_Odds_Calculator_3-way'!A122)</f>
        <v>1.79</v>
      </c>
      <c r="B123" s="4">
        <f>IF('True_Odds_Calculator_3-way'!B122="","",'True_Odds_Calculator_3-way'!B122)</f>
        <v>3.72</v>
      </c>
      <c r="C123" s="4">
        <f>IF('True_Odds_Calculator_3-way'!C122="","",'True_Odds_Calculator_3-way'!C122)</f>
        <v>4.7699999999999996</v>
      </c>
      <c r="D123" s="4">
        <f t="shared" si="5"/>
        <v>3.7120028048191145E-2</v>
      </c>
      <c r="E123" s="4">
        <f t="shared" si="6"/>
        <v>1.8305433938671893</v>
      </c>
      <c r="F123" s="4">
        <f t="shared" si="7"/>
        <v>3.8994889317657364</v>
      </c>
      <c r="G123" s="4">
        <f t="shared" si="8"/>
        <v>5.069187741948662</v>
      </c>
      <c r="I123" s="4">
        <f t="shared" si="9"/>
        <v>1.0371200280481911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3.3</v>
      </c>
      <c r="C124" s="4">
        <f>IF('True_Odds_Calculator_3-way'!C123="","",'True_Odds_Calculator_3-way'!C123)</f>
        <v>3.48</v>
      </c>
      <c r="D124" s="4">
        <f t="shared" si="5"/>
        <v>3.2864500975578137E-2</v>
      </c>
      <c r="E124" s="4">
        <f t="shared" si="6"/>
        <v>2.3173733535243861</v>
      </c>
      <c r="F124" s="4">
        <f t="shared" si="7"/>
        <v>3.4237726370889434</v>
      </c>
      <c r="G124" s="4">
        <f t="shared" si="8"/>
        <v>3.6179255277625986</v>
      </c>
      <c r="I124" s="4">
        <f t="shared" si="9"/>
        <v>1.0328645009755781</v>
      </c>
    </row>
    <row r="125" spans="1:9" x14ac:dyDescent="0.2">
      <c r="A125" s="4">
        <f>IF('True_Odds_Calculator_3-way'!A124="","",'True_Odds_Calculator_3-way'!A124)</f>
        <v>2.12</v>
      </c>
      <c r="B125" s="4">
        <f>IF('True_Odds_Calculator_3-way'!B124="","",'True_Odds_Calculator_3-way'!B124)</f>
        <v>3.66</v>
      </c>
      <c r="C125" s="4">
        <f>IF('True_Odds_Calculator_3-way'!C124="","",'True_Odds_Calculator_3-way'!C124)</f>
        <v>3.4</v>
      </c>
      <c r="D125" s="4">
        <f t="shared" si="5"/>
        <v>3.9039803982217736E-2</v>
      </c>
      <c r="E125" s="4">
        <f t="shared" si="6"/>
        <v>2.1801461514050988</v>
      </c>
      <c r="F125" s="4">
        <f t="shared" si="7"/>
        <v>3.8430383877308429</v>
      </c>
      <c r="G125" s="4">
        <f t="shared" si="8"/>
        <v>3.5573974454864508</v>
      </c>
      <c r="I125" s="4">
        <f t="shared" si="9"/>
        <v>1.0390398039822177</v>
      </c>
    </row>
    <row r="126" spans="1:9" x14ac:dyDescent="0.2">
      <c r="A126" s="4">
        <f>IF('True_Odds_Calculator_3-way'!A125="","",'True_Odds_Calculator_3-way'!A125)</f>
        <v>2.27</v>
      </c>
      <c r="B126" s="4">
        <f>IF('True_Odds_Calculator_3-way'!B125="","",'True_Odds_Calculator_3-way'!B125)</f>
        <v>3.61</v>
      </c>
      <c r="C126" s="4">
        <f>IF('True_Odds_Calculator_3-way'!C125="","",'True_Odds_Calculator_3-way'!C125)</f>
        <v>3.1</v>
      </c>
      <c r="D126" s="4">
        <f t="shared" si="5"/>
        <v>4.011758977183133E-2</v>
      </c>
      <c r="E126" s="4">
        <f t="shared" si="6"/>
        <v>2.341064518596407</v>
      </c>
      <c r="F126" s="4">
        <f t="shared" si="7"/>
        <v>3.7931118407594719</v>
      </c>
      <c r="G126" s="4">
        <f t="shared" si="8"/>
        <v>3.2340677709328722</v>
      </c>
      <c r="I126" s="4">
        <f t="shared" si="9"/>
        <v>1.0401175897718313</v>
      </c>
    </row>
    <row r="127" spans="1:9" x14ac:dyDescent="0.2">
      <c r="A127" s="4">
        <f>IF('True_Odds_Calculator_3-way'!A126="","",'True_Odds_Calculator_3-way'!A126)</f>
        <v>3.54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2.11</v>
      </c>
      <c r="D127" s="4">
        <f t="shared" si="5"/>
        <v>3.8905400701529036E-2</v>
      </c>
      <c r="E127" s="4">
        <f t="shared" si="6"/>
        <v>3.7103354637877946</v>
      </c>
      <c r="F127" s="4">
        <f t="shared" si="7"/>
        <v>3.7103354637877946</v>
      </c>
      <c r="G127" s="4">
        <f t="shared" si="8"/>
        <v>2.1693612407303426</v>
      </c>
      <c r="I127" s="4">
        <f t="shared" si="9"/>
        <v>1.038905400701529</v>
      </c>
    </row>
    <row r="128" spans="1:9" x14ac:dyDescent="0.2">
      <c r="A128" s="4">
        <f>IF('True_Odds_Calculator_3-way'!A127="","",'True_Odds_Calculator_3-way'!A127)</f>
        <v>2.11</v>
      </c>
      <c r="B128" s="4">
        <f>IF('True_Odds_Calculator_3-way'!B127="","",'True_Odds_Calculator_3-way'!B127)</f>
        <v>4.07</v>
      </c>
      <c r="C128" s="4">
        <f>IF('True_Odds_Calculator_3-way'!C127="","",'True_Odds_Calculator_3-way'!C127)</f>
        <v>3.24</v>
      </c>
      <c r="D128" s="4">
        <f t="shared" si="5"/>
        <v>2.8275870297987282E-2</v>
      </c>
      <c r="E128" s="4">
        <f t="shared" si="6"/>
        <v>2.1528137873434043</v>
      </c>
      <c r="F128" s="4">
        <f t="shared" si="7"/>
        <v>4.2323571597197276</v>
      </c>
      <c r="G128" s="4">
        <f t="shared" si="8"/>
        <v>3.3420596157612801</v>
      </c>
      <c r="I128" s="4">
        <f t="shared" si="9"/>
        <v>1.0282758702979873</v>
      </c>
    </row>
    <row r="129" spans="1:9" x14ac:dyDescent="0.2">
      <c r="A129" s="4">
        <f>IF('True_Odds_Calculator_3-way'!A128="","",'True_Odds_Calculator_3-way'!A128)</f>
        <v>2.35</v>
      </c>
      <c r="B129" s="4">
        <f>IF('True_Odds_Calculator_3-way'!B128="","",'True_Odds_Calculator_3-way'!B128)</f>
        <v>3.69</v>
      </c>
      <c r="C129" s="4">
        <f>IF('True_Odds_Calculator_3-way'!C128="","",'True_Odds_Calculator_3-way'!C128)</f>
        <v>3.01</v>
      </c>
      <c r="D129" s="4">
        <f t="shared" si="5"/>
        <v>2.8760538541979797E-2</v>
      </c>
      <c r="E129" s="4">
        <f t="shared" si="6"/>
        <v>2.4041636149077612</v>
      </c>
      <c r="F129" s="4">
        <f t="shared" si="7"/>
        <v>3.8253225542096989</v>
      </c>
      <c r="G129" s="4">
        <f t="shared" si="8"/>
        <v>3.0994386635589279</v>
      </c>
      <c r="I129" s="4">
        <f t="shared" si="9"/>
        <v>1.0287605385419798</v>
      </c>
    </row>
    <row r="130" spans="1:9" x14ac:dyDescent="0.2">
      <c r="A130" s="4">
        <f>IF('True_Odds_Calculator_3-way'!A129="","",'True_Odds_Calculator_3-way'!A129)</f>
        <v>2.39</v>
      </c>
      <c r="B130" s="4">
        <f>IF('True_Odds_Calculator_3-way'!B129="","",'True_Odds_Calculator_3-way'!B129)</f>
        <v>3.67</v>
      </c>
      <c r="C130" s="4">
        <f>IF('True_Odds_Calculator_3-way'!C129="","",'True_Odds_Calculator_3-way'!C129)</f>
        <v>2.93</v>
      </c>
      <c r="D130" s="4">
        <f t="shared" si="5"/>
        <v>3.2186534201346761E-2</v>
      </c>
      <c r="E130" s="4">
        <f t="shared" si="6"/>
        <v>2.4528970359577209</v>
      </c>
      <c r="F130" s="4">
        <f t="shared" si="7"/>
        <v>3.8204288518421046</v>
      </c>
      <c r="G130" s="4">
        <f t="shared" si="8"/>
        <v>3.025095433074549</v>
      </c>
      <c r="I130" s="4">
        <f t="shared" si="9"/>
        <v>1.0321865342013468</v>
      </c>
    </row>
    <row r="131" spans="1:9" x14ac:dyDescent="0.2">
      <c r="A131" s="4">
        <f>IF('True_Odds_Calculator_3-way'!A130="","",'True_Odds_Calculator_3-way'!A130)</f>
        <v>2.35</v>
      </c>
      <c r="B131" s="4">
        <f>IF('True_Odds_Calculator_3-way'!B130="","",'True_Odds_Calculator_3-way'!B130)</f>
        <v>3.75</v>
      </c>
      <c r="C131" s="4">
        <f>IF('True_Odds_Calculator_3-way'!C130="","",'True_Odds_Calculator_3-way'!C130)</f>
        <v>2.93</v>
      </c>
      <c r="D131" s="4">
        <f t="shared" ref="D131:D194" si="10">IF(A131="","",((1/A131)+(1/B131)+(1/C131))-1)</f>
        <v>3.3495509887928598E-2</v>
      </c>
      <c r="E131" s="4">
        <f t="shared" ref="E131:E194" si="11">IF(A131="","",(3*A131)/(3-($D131*A131)))</f>
        <v>2.4133210790517992</v>
      </c>
      <c r="F131" s="4">
        <f t="shared" ref="F131:F194" si="12">IF(B131="","",(3*B131)/(3-($D131*B131)))</f>
        <v>3.9138713976239945</v>
      </c>
      <c r="G131" s="4">
        <f t="shared" ref="G131:G194" si="13">IF(C131="","",(3*C131)/(3-($D131*C131)))</f>
        <v>3.0290936108436268</v>
      </c>
      <c r="I131" s="4">
        <f t="shared" ref="I131:I194" si="14">IF(A131="","",D131+1)</f>
        <v>1.0334955098879286</v>
      </c>
    </row>
    <row r="132" spans="1:9" x14ac:dyDescent="0.2">
      <c r="A132" s="4">
        <f>IF('True_Odds_Calculator_3-way'!A131="","",'True_Odds_Calculator_3-way'!A131)</f>
        <v>1.94</v>
      </c>
      <c r="B132" s="4">
        <f>IF('True_Odds_Calculator_3-way'!B131="","",'True_Odds_Calculator_3-way'!B131)</f>
        <v>3.62</v>
      </c>
      <c r="C132" s="4">
        <f>IF('True_Odds_Calculator_3-way'!C131="","",'True_Odds_Calculator_3-way'!C131)</f>
        <v>4.08</v>
      </c>
      <c r="D132" s="4">
        <f t="shared" si="10"/>
        <v>3.6805050664111549E-2</v>
      </c>
      <c r="E132" s="4">
        <f t="shared" si="11"/>
        <v>1.9872989051890058</v>
      </c>
      <c r="F132" s="4">
        <f t="shared" si="12"/>
        <v>3.7882412005734074</v>
      </c>
      <c r="G132" s="4">
        <f t="shared" si="13"/>
        <v>4.2949849064326751</v>
      </c>
      <c r="I132" s="4">
        <f t="shared" si="14"/>
        <v>1.0368050506641115</v>
      </c>
    </row>
    <row r="133" spans="1:9" x14ac:dyDescent="0.2">
      <c r="A133" s="4">
        <f>IF('True_Odds_Calculator_3-way'!A132="","",'True_Odds_Calculator_3-way'!A132)</f>
        <v>1.99</v>
      </c>
      <c r="B133" s="4">
        <f>IF('True_Odds_Calculator_3-way'!B132="","",'True_Odds_Calculator_3-way'!B132)</f>
        <v>3.79</v>
      </c>
      <c r="C133" s="4">
        <f>IF('True_Odds_Calculator_3-way'!C132="","",'True_Odds_Calculator_3-way'!C132)</f>
        <v>3.81</v>
      </c>
      <c r="D133" s="4">
        <f t="shared" si="10"/>
        <v>2.8831997159183498E-2</v>
      </c>
      <c r="E133" s="4">
        <f t="shared" si="11"/>
        <v>2.0288012805286439</v>
      </c>
      <c r="F133" s="4">
        <f t="shared" si="12"/>
        <v>3.9332669805784048</v>
      </c>
      <c r="G133" s="4">
        <f t="shared" si="13"/>
        <v>3.9548119096967622</v>
      </c>
      <c r="I133" s="4">
        <f t="shared" si="14"/>
        <v>1.0288319971591835</v>
      </c>
    </row>
    <row r="134" spans="1:9" x14ac:dyDescent="0.2">
      <c r="A134" s="4">
        <f>IF('True_Odds_Calculator_3-way'!A133="","",'True_Odds_Calculator_3-way'!A133)</f>
        <v>2.15</v>
      </c>
      <c r="B134" s="4">
        <f>IF('True_Odds_Calculator_3-way'!B133="","",'True_Odds_Calculator_3-way'!B133)</f>
        <v>3.45</v>
      </c>
      <c r="C134" s="4">
        <f>IF('True_Odds_Calculator_3-way'!C133="","",'True_Odds_Calculator_3-way'!C133)</f>
        <v>3.65</v>
      </c>
      <c r="D134" s="4">
        <f t="shared" si="10"/>
        <v>2.8943954273261685E-2</v>
      </c>
      <c r="E134" s="4">
        <f t="shared" si="11"/>
        <v>2.1955425053471691</v>
      </c>
      <c r="F134" s="4">
        <f t="shared" si="12"/>
        <v>3.5687890987581774</v>
      </c>
      <c r="G134" s="4">
        <f t="shared" si="13"/>
        <v>3.7832268807750755</v>
      </c>
      <c r="I134" s="4">
        <f t="shared" si="14"/>
        <v>1.0289439542732617</v>
      </c>
    </row>
    <row r="135" spans="1:9" x14ac:dyDescent="0.2">
      <c r="A135" s="4">
        <f>IF('True_Odds_Calculator_3-way'!A134="","",'True_Odds_Calculator_3-way'!A134)</f>
        <v>1.69</v>
      </c>
      <c r="B135" s="4">
        <f>IF('True_Odds_Calculator_3-way'!B134="","",'True_Odds_Calculator_3-way'!B134)</f>
        <v>4</v>
      </c>
      <c r="C135" s="4">
        <f>IF('True_Odds_Calculator_3-way'!C134="","",'True_Odds_Calculator_3-way'!C134)</f>
        <v>5.31</v>
      </c>
      <c r="D135" s="4">
        <f t="shared" si="10"/>
        <v>3.0039893468837509E-2</v>
      </c>
      <c r="E135" s="4">
        <f t="shared" si="11"/>
        <v>1.7190912762584671</v>
      </c>
      <c r="F135" s="4">
        <f t="shared" si="12"/>
        <v>4.1668975444407472</v>
      </c>
      <c r="G135" s="4">
        <f t="shared" si="13"/>
        <v>5.6081909414270621</v>
      </c>
      <c r="I135" s="4">
        <f t="shared" si="14"/>
        <v>1.0300398934688375</v>
      </c>
    </row>
    <row r="136" spans="1:9" x14ac:dyDescent="0.2">
      <c r="A136" s="4">
        <f>IF('True_Odds_Calculator_3-way'!A135="","",'True_Odds_Calculator_3-way'!A135)</f>
        <v>2.5299999999999998</v>
      </c>
      <c r="B136" s="4">
        <f>IF('True_Odds_Calculator_3-way'!B135="","",'True_Odds_Calculator_3-way'!B135)</f>
        <v>3.53</v>
      </c>
      <c r="C136" s="4">
        <f>IF('True_Odds_Calculator_3-way'!C135="","",'True_Odds_Calculator_3-way'!C135)</f>
        <v>2.77</v>
      </c>
      <c r="D136" s="4">
        <f t="shared" si="10"/>
        <v>3.9553866301127227E-2</v>
      </c>
      <c r="E136" s="4">
        <f t="shared" si="11"/>
        <v>2.6173057124517731</v>
      </c>
      <c r="F136" s="4">
        <f t="shared" si="12"/>
        <v>3.7023119514403851</v>
      </c>
      <c r="G136" s="4">
        <f t="shared" si="13"/>
        <v>2.8749989976444357</v>
      </c>
      <c r="I136" s="4">
        <f t="shared" si="14"/>
        <v>1.0395538663011272</v>
      </c>
    </row>
    <row r="137" spans="1:9" x14ac:dyDescent="0.2">
      <c r="A137" s="4">
        <f>IF('True_Odds_Calculator_3-way'!A136="","",'True_Odds_Calculator_3-way'!A136)</f>
        <v>2.39</v>
      </c>
      <c r="B137" s="4">
        <f>IF('True_Odds_Calculator_3-way'!B136="","",'True_Odds_Calculator_3-way'!B136)</f>
        <v>3.11</v>
      </c>
      <c r="C137" s="4">
        <f>IF('True_Odds_Calculator_3-way'!C136="","",'True_Odds_Calculator_3-way'!C136)</f>
        <v>3.35</v>
      </c>
      <c r="D137" s="4">
        <f t="shared" si="10"/>
        <v>3.8460912887699816E-2</v>
      </c>
      <c r="E137" s="4">
        <f t="shared" si="11"/>
        <v>2.4655456177285391</v>
      </c>
      <c r="F137" s="4">
        <f t="shared" si="12"/>
        <v>3.2391485665807305</v>
      </c>
      <c r="G137" s="4">
        <f t="shared" si="13"/>
        <v>3.5003323412686784</v>
      </c>
      <c r="I137" s="4">
        <f t="shared" si="14"/>
        <v>1.0384609128876998</v>
      </c>
    </row>
    <row r="138" spans="1:9" x14ac:dyDescent="0.2">
      <c r="A138" s="4">
        <f>IF('True_Odds_Calculator_3-way'!A137="","",'True_Odds_Calculator_3-way'!A137)</f>
        <v>2.0699999999999998</v>
      </c>
      <c r="B138" s="4">
        <f>IF('True_Odds_Calculator_3-way'!B137="","",'True_Odds_Calculator_3-way'!B137)</f>
        <v>3.58</v>
      </c>
      <c r="C138" s="4">
        <f>IF('True_Odds_Calculator_3-way'!C137="","",'True_Odds_Calculator_3-way'!C137)</f>
        <v>3.6</v>
      </c>
      <c r="D138" s="4">
        <f t="shared" si="10"/>
        <v>4.0199174155938877E-2</v>
      </c>
      <c r="E138" s="4">
        <f t="shared" si="11"/>
        <v>2.129054500531502</v>
      </c>
      <c r="F138" s="4">
        <f t="shared" si="12"/>
        <v>3.7603897092403722</v>
      </c>
      <c r="G138" s="4">
        <f t="shared" si="13"/>
        <v>3.7824622294814216</v>
      </c>
      <c r="I138" s="4">
        <f t="shared" si="14"/>
        <v>1.0401991741559389</v>
      </c>
    </row>
    <row r="139" spans="1:9" x14ac:dyDescent="0.2">
      <c r="A139" s="4">
        <f>IF('True_Odds_Calculator_3-way'!A138="","",'True_Odds_Calculator_3-way'!A138)</f>
        <v>3.48</v>
      </c>
      <c r="B139" s="4">
        <f>IF('True_Odds_Calculator_3-way'!B138="","",'True_Odds_Calculator_3-way'!B138)</f>
        <v>2.91</v>
      </c>
      <c r="C139" s="4">
        <f>IF('True_Odds_Calculator_3-way'!C138="","",'True_Odds_Calculator_3-way'!C138)</f>
        <v>2.42</v>
      </c>
      <c r="D139" s="4">
        <f t="shared" si="10"/>
        <v>4.4222074018797075E-2</v>
      </c>
      <c r="E139" s="4">
        <f t="shared" si="11"/>
        <v>3.6681682490758805</v>
      </c>
      <c r="F139" s="4">
        <f t="shared" si="12"/>
        <v>3.0404200709844931</v>
      </c>
      <c r="G139" s="4">
        <f t="shared" si="13"/>
        <v>2.5095208135699858</v>
      </c>
      <c r="I139" s="4">
        <f t="shared" si="14"/>
        <v>1.0442220740187971</v>
      </c>
    </row>
    <row r="140" spans="1:9" x14ac:dyDescent="0.2">
      <c r="A140" s="4">
        <f>IF('True_Odds_Calculator_3-way'!A139="","",'True_Odds_Calculator_3-way'!A139)</f>
        <v>3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2.81</v>
      </c>
      <c r="D140" s="4">
        <f t="shared" si="10"/>
        <v>-4.0463142880016179E-3</v>
      </c>
      <c r="E140" s="4">
        <f t="shared" si="11"/>
        <v>2.9879099771681221</v>
      </c>
      <c r="F140" s="4">
        <f t="shared" si="12"/>
        <v>3.2457285482575622</v>
      </c>
      <c r="G140" s="4">
        <f t="shared" si="13"/>
        <v>2.7993901776498067</v>
      </c>
      <c r="I140" s="4">
        <f t="shared" si="14"/>
        <v>0.99595368571199838</v>
      </c>
    </row>
    <row r="141" spans="1:9" x14ac:dyDescent="0.2">
      <c r="A141" s="4">
        <f>IF('True_Odds_Calculator_3-way'!A140="","",'True_Odds_Calculator_3-way'!A140)</f>
        <v>1.75</v>
      </c>
      <c r="B141" s="4">
        <f>IF('True_Odds_Calculator_3-way'!B140="","",'True_Odds_Calculator_3-way'!B140)</f>
        <v>3.94</v>
      </c>
      <c r="C141" s="4">
        <f>IF('True_Odds_Calculator_3-way'!C140="","",'True_Odds_Calculator_3-way'!C140)</f>
        <v>4.71</v>
      </c>
      <c r="D141" s="4">
        <f t="shared" si="10"/>
        <v>3.7549903080634772E-2</v>
      </c>
      <c r="E141" s="4">
        <f t="shared" si="11"/>
        <v>1.7891906285724781</v>
      </c>
      <c r="F141" s="4">
        <f t="shared" si="12"/>
        <v>4.1443824562224432</v>
      </c>
      <c r="G141" s="4">
        <f t="shared" si="13"/>
        <v>5.0050653590574115</v>
      </c>
      <c r="I141" s="4">
        <f t="shared" si="14"/>
        <v>1.0375499030806348</v>
      </c>
    </row>
    <row r="142" spans="1:9" x14ac:dyDescent="0.2">
      <c r="A142" s="4">
        <f>IF('True_Odds_Calculator_3-way'!A141="","",'True_Odds_Calculator_3-way'!A141)</f>
        <v>2.87</v>
      </c>
      <c r="B142" s="4">
        <f>IF('True_Odds_Calculator_3-way'!B141="","",'True_Odds_Calculator_3-way'!B141)</f>
        <v>3.2</v>
      </c>
      <c r="C142" s="4">
        <f>IF('True_Odds_Calculator_3-way'!C141="","",'True_Odds_Calculator_3-way'!C141)</f>
        <v>2.69</v>
      </c>
      <c r="D142" s="4">
        <f t="shared" si="10"/>
        <v>3.2679267645039811E-2</v>
      </c>
      <c r="E142" s="4">
        <f t="shared" si="11"/>
        <v>2.9626209094259588</v>
      </c>
      <c r="F142" s="4">
        <f t="shared" si="12"/>
        <v>3.3155738951647979</v>
      </c>
      <c r="G142" s="4">
        <f t="shared" si="13"/>
        <v>2.7712029242473082</v>
      </c>
      <c r="I142" s="4">
        <f t="shared" si="14"/>
        <v>1.0326792676450398</v>
      </c>
    </row>
    <row r="143" spans="1:9" x14ac:dyDescent="0.2">
      <c r="A143" s="4">
        <f>IF('True_Odds_Calculator_3-way'!A142="","",'True_Odds_Calculator_3-way'!A142)</f>
        <v>3.04</v>
      </c>
      <c r="B143" s="4">
        <f>IF('True_Odds_Calculator_3-way'!B142="","",'True_Odds_Calculator_3-way'!B142)</f>
        <v>3.29</v>
      </c>
      <c r="C143" s="4">
        <f>IF('True_Odds_Calculator_3-way'!C142="","",'True_Odds_Calculator_3-way'!C142)</f>
        <v>2.5</v>
      </c>
      <c r="D143" s="4">
        <f t="shared" si="10"/>
        <v>3.2898736202207512E-2</v>
      </c>
      <c r="E143" s="4">
        <f t="shared" si="11"/>
        <v>3.1448407707400512</v>
      </c>
      <c r="F143" s="4">
        <f t="shared" si="12"/>
        <v>3.4131425919353515</v>
      </c>
      <c r="G143" s="4">
        <f t="shared" si="13"/>
        <v>2.5704710405658244</v>
      </c>
      <c r="I143" s="4">
        <f t="shared" si="14"/>
        <v>1.0328987362022075</v>
      </c>
    </row>
    <row r="144" spans="1:9" x14ac:dyDescent="0.2">
      <c r="A144" s="4">
        <f>IF('True_Odds_Calculator_3-way'!A143="","",'True_Odds_Calculator_3-way'!A143)</f>
        <v>3.27</v>
      </c>
      <c r="B144" s="4">
        <f>IF('True_Odds_Calculator_3-way'!B143="","",'True_Odds_Calculator_3-way'!B143)</f>
        <v>3.01</v>
      </c>
      <c r="C144" s="4">
        <f>IF('True_Odds_Calculator_3-way'!C143="","",'True_Odds_Calculator_3-way'!C143)</f>
        <v>2.5</v>
      </c>
      <c r="D144" s="4">
        <f t="shared" si="10"/>
        <v>3.8036311174779236E-2</v>
      </c>
      <c r="E144" s="4">
        <f t="shared" si="11"/>
        <v>3.4114367312797924</v>
      </c>
      <c r="F144" s="4">
        <f t="shared" si="12"/>
        <v>3.1294286967893994</v>
      </c>
      <c r="G144" s="4">
        <f t="shared" si="13"/>
        <v>2.5818362732428306</v>
      </c>
      <c r="I144" s="4">
        <f t="shared" si="14"/>
        <v>1.0380363111747792</v>
      </c>
    </row>
    <row r="145" spans="1:9" x14ac:dyDescent="0.2">
      <c r="A145" s="4">
        <f>IF('True_Odds_Calculator_3-way'!A144="","",'True_Odds_Calculator_3-way'!A144)</f>
        <v>1.4</v>
      </c>
      <c r="B145" s="4">
        <f>IF('True_Odds_Calculator_3-way'!B144="","",'True_Odds_Calculator_3-way'!B144)</f>
        <v>4.49</v>
      </c>
      <c r="C145" s="4">
        <f>IF('True_Odds_Calculator_3-way'!C144="","",'True_Odds_Calculator_3-way'!C144)</f>
        <v>9.25</v>
      </c>
      <c r="D145" s="4">
        <f t="shared" si="10"/>
        <v>4.5110971614312323E-2</v>
      </c>
      <c r="E145" s="4">
        <f t="shared" si="11"/>
        <v>1.4301062927087218</v>
      </c>
      <c r="F145" s="4">
        <f t="shared" si="12"/>
        <v>4.8150964750048306</v>
      </c>
      <c r="G145" s="4">
        <f t="shared" si="13"/>
        <v>10.744471820141667</v>
      </c>
      <c r="I145" s="4">
        <f t="shared" si="14"/>
        <v>1.0451109716143123</v>
      </c>
    </row>
    <row r="146" spans="1:9" x14ac:dyDescent="0.2">
      <c r="A146" s="4">
        <f>IF('True_Odds_Calculator_3-way'!A145="","",'True_Odds_Calculator_3-way'!A145)</f>
        <v>2.04</v>
      </c>
      <c r="B146" s="4">
        <f>IF('True_Odds_Calculator_3-way'!B145="","",'True_Odds_Calculator_3-way'!B145)</f>
        <v>3.28</v>
      </c>
      <c r="C146" s="4">
        <f>IF('True_Odds_Calculator_3-way'!C145="","",'True_Odds_Calculator_3-way'!C145)</f>
        <v>4.0999999999999996</v>
      </c>
      <c r="D146" s="4">
        <f t="shared" si="10"/>
        <v>3.8976566236250676E-2</v>
      </c>
      <c r="E146" s="4">
        <f t="shared" si="11"/>
        <v>2.0955403373976953</v>
      </c>
      <c r="F146" s="4">
        <f t="shared" si="12"/>
        <v>3.4259967231021302</v>
      </c>
      <c r="G146" s="4">
        <f t="shared" si="13"/>
        <v>4.3306869175008629</v>
      </c>
      <c r="I146" s="4">
        <f t="shared" si="14"/>
        <v>1.0389765662362507</v>
      </c>
    </row>
    <row r="147" spans="1:9" x14ac:dyDescent="0.2">
      <c r="A147" s="4">
        <f>IF('True_Odds_Calculator_3-way'!A146="","",'True_Odds_Calculator_3-way'!A146)</f>
        <v>1.65</v>
      </c>
      <c r="B147" s="4">
        <f>IF('True_Odds_Calculator_3-way'!B146="","",'True_Odds_Calculator_3-way'!B146)</f>
        <v>3.86</v>
      </c>
      <c r="C147" s="4">
        <f>IF('True_Odds_Calculator_3-way'!C146="","",'True_Odds_Calculator_3-way'!C146)</f>
        <v>5.82</v>
      </c>
      <c r="D147" s="4">
        <f t="shared" si="10"/>
        <v>3.6949269415483821E-2</v>
      </c>
      <c r="E147" s="4">
        <f t="shared" si="11"/>
        <v>1.6842270269975546</v>
      </c>
      <c r="F147" s="4">
        <f t="shared" si="12"/>
        <v>4.0526695574025364</v>
      </c>
      <c r="G147" s="4">
        <f t="shared" si="13"/>
        <v>6.2694005540840871</v>
      </c>
      <c r="I147" s="4">
        <f t="shared" si="14"/>
        <v>1.0369492694154838</v>
      </c>
    </row>
    <row r="148" spans="1:9" x14ac:dyDescent="0.2">
      <c r="A148" s="4">
        <f>IF('True_Odds_Calculator_3-way'!A147="","",'True_Odds_Calculator_3-way'!A147)</f>
        <v>3.38</v>
      </c>
      <c r="B148" s="4">
        <f>IF('True_Odds_Calculator_3-way'!B147="","",'True_Odds_Calculator_3-way'!B147)</f>
        <v>3.74</v>
      </c>
      <c r="C148" s="4">
        <f>IF('True_Odds_Calculator_3-way'!C147="","",'True_Odds_Calculator_3-way'!C147)</f>
        <v>2.12</v>
      </c>
      <c r="D148" s="4">
        <f t="shared" si="10"/>
        <v>3.493578051761248E-2</v>
      </c>
      <c r="E148" s="4">
        <f t="shared" si="11"/>
        <v>3.5184912620244315</v>
      </c>
      <c r="F148" s="4">
        <f t="shared" si="12"/>
        <v>3.9103066533648132</v>
      </c>
      <c r="G148" s="4">
        <f t="shared" si="13"/>
        <v>2.1736632941256877</v>
      </c>
      <c r="I148" s="4">
        <f t="shared" si="14"/>
        <v>1.0349357805176125</v>
      </c>
    </row>
    <row r="149" spans="1:9" x14ac:dyDescent="0.2">
      <c r="A149" s="4">
        <f>IF('True_Odds_Calculator_3-way'!A148="","",'True_Odds_Calculator_3-way'!A148)</f>
        <v>3.38</v>
      </c>
      <c r="B149" s="4">
        <f>IF('True_Odds_Calculator_3-way'!B148="","",'True_Odds_Calculator_3-way'!B148)</f>
        <v>3.74</v>
      </c>
      <c r="C149" s="4">
        <f>IF('True_Odds_Calculator_3-way'!C148="","",'True_Odds_Calculator_3-way'!C148)</f>
        <v>2.12</v>
      </c>
      <c r="D149" s="4">
        <f t="shared" si="10"/>
        <v>3.493578051761248E-2</v>
      </c>
      <c r="E149" s="4">
        <f t="shared" si="11"/>
        <v>3.5184912620244315</v>
      </c>
      <c r="F149" s="4">
        <f t="shared" si="12"/>
        <v>3.9103066533648132</v>
      </c>
      <c r="G149" s="4">
        <f t="shared" si="13"/>
        <v>2.1736632941256877</v>
      </c>
      <c r="I149" s="4">
        <f t="shared" si="14"/>
        <v>1.0349357805176125</v>
      </c>
    </row>
    <row r="150" spans="1:9" x14ac:dyDescent="0.2">
      <c r="A150" s="4">
        <f>IF('True_Odds_Calculator_3-way'!A149="","",'True_Odds_Calculator_3-way'!A149)</f>
        <v>2.09</v>
      </c>
      <c r="B150" s="4">
        <f>IF('True_Odds_Calculator_3-way'!B149="","",'True_Odds_Calculator_3-way'!B149)</f>
        <v>3.79</v>
      </c>
      <c r="C150" s="4">
        <f>IF('True_Odds_Calculator_3-way'!C149="","",'True_Odds_Calculator_3-way'!C149)</f>
        <v>3.43</v>
      </c>
      <c r="D150" s="4">
        <f t="shared" si="10"/>
        <v>3.3866331769967672E-2</v>
      </c>
      <c r="E150" s="4">
        <f t="shared" si="11"/>
        <v>2.1405020298210244</v>
      </c>
      <c r="F150" s="4">
        <f t="shared" si="12"/>
        <v>3.9594008502780031</v>
      </c>
      <c r="G150" s="4">
        <f t="shared" si="13"/>
        <v>3.5681609993497845</v>
      </c>
      <c r="I150" s="4">
        <f t="shared" si="14"/>
        <v>1.0338663317699677</v>
      </c>
    </row>
    <row r="151" spans="1:9" x14ac:dyDescent="0.2">
      <c r="A151" s="4">
        <f>IF('True_Odds_Calculator_3-way'!A150="","",'True_Odds_Calculator_3-way'!A150)</f>
        <v>4.3</v>
      </c>
      <c r="B151" s="4">
        <f>IF('True_Odds_Calculator_3-way'!B150="","",'True_Odds_Calculator_3-way'!B150)</f>
        <v>3.34</v>
      </c>
      <c r="C151" s="4">
        <f>IF('True_Odds_Calculator_3-way'!C150="","",'True_Odds_Calculator_3-way'!C150)</f>
        <v>1.99</v>
      </c>
      <c r="D151" s="4">
        <f t="shared" si="10"/>
        <v>3.4471899953744334E-2</v>
      </c>
      <c r="E151" s="4">
        <f t="shared" si="11"/>
        <v>4.5235051370170147</v>
      </c>
      <c r="F151" s="4">
        <f t="shared" si="12"/>
        <v>3.4733008233890108</v>
      </c>
      <c r="G151" s="4">
        <f t="shared" si="13"/>
        <v>2.036568918675616</v>
      </c>
      <c r="I151" s="4">
        <f t="shared" si="14"/>
        <v>1.0344718999537443</v>
      </c>
    </row>
    <row r="152" spans="1:9" x14ac:dyDescent="0.2">
      <c r="A152" s="4">
        <f>IF('True_Odds_Calculator_3-way'!A151="","",'True_Odds_Calculator_3-way'!A151)</f>
        <v>3.01</v>
      </c>
      <c r="B152" s="4">
        <f>IF('True_Odds_Calculator_3-way'!B151="","",'True_Odds_Calculator_3-way'!B151)</f>
        <v>3.29</v>
      </c>
      <c r="C152" s="4">
        <f>IF('True_Odds_Calculator_3-way'!C151="","",'True_Odds_Calculator_3-way'!C151)</f>
        <v>2.52</v>
      </c>
      <c r="D152" s="4">
        <f t="shared" si="10"/>
        <v>3.300267822781433E-2</v>
      </c>
      <c r="E152" s="4">
        <f t="shared" si="11"/>
        <v>3.1130825278325647</v>
      </c>
      <c r="F152" s="4">
        <f t="shared" si="12"/>
        <v>3.4135462653488</v>
      </c>
      <c r="G152" s="4">
        <f t="shared" si="13"/>
        <v>2.5918519674567255</v>
      </c>
      <c r="I152" s="4">
        <f t="shared" si="14"/>
        <v>1.0330026782278143</v>
      </c>
    </row>
    <row r="153" spans="1:9" x14ac:dyDescent="0.2">
      <c r="A153" s="4">
        <f>IF('True_Odds_Calculator_3-way'!A152="","",'True_Odds_Calculator_3-way'!A152)</f>
        <v>1.52</v>
      </c>
      <c r="B153" s="4">
        <f>IF('True_Odds_Calculator_3-way'!B152="","",'True_Odds_Calculator_3-way'!B152)</f>
        <v>4.54</v>
      </c>
      <c r="C153" s="4">
        <f>IF('True_Odds_Calculator_3-way'!C152="","",'True_Odds_Calculator_3-way'!C152)</f>
        <v>6.33</v>
      </c>
      <c r="D153" s="4">
        <f t="shared" si="10"/>
        <v>3.6136937119088497E-2</v>
      </c>
      <c r="E153" s="4">
        <f t="shared" si="11"/>
        <v>1.5483493183236878</v>
      </c>
      <c r="F153" s="4">
        <f t="shared" si="12"/>
        <v>4.8026432640247121</v>
      </c>
      <c r="G153" s="4">
        <f t="shared" si="13"/>
        <v>6.8524954998634167</v>
      </c>
      <c r="I153" s="4">
        <f t="shared" si="14"/>
        <v>1.0361369371190885</v>
      </c>
    </row>
    <row r="154" spans="1:9" x14ac:dyDescent="0.2">
      <c r="A154" s="4">
        <f>IF('True_Odds_Calculator_3-way'!A153="","",'True_Odds_Calculator_3-way'!A153)</f>
        <v>3.39</v>
      </c>
      <c r="B154" s="4">
        <f>IF('True_Odds_Calculator_3-way'!B153="","",'True_Odds_Calculator_3-way'!B153)</f>
        <v>3.39</v>
      </c>
      <c r="C154" s="4">
        <f>IF('True_Odds_Calculator_3-way'!C153="","",'True_Odds_Calculator_3-way'!C153)</f>
        <v>2.23</v>
      </c>
      <c r="D154" s="4">
        <f t="shared" si="10"/>
        <v>3.840099474846892E-2</v>
      </c>
      <c r="E154" s="4">
        <f t="shared" si="11"/>
        <v>3.5437754894760691</v>
      </c>
      <c r="F154" s="4">
        <f t="shared" si="12"/>
        <v>3.5437754894760691</v>
      </c>
      <c r="G154" s="4">
        <f t="shared" si="13"/>
        <v>2.2955251677682522</v>
      </c>
      <c r="I154" s="4">
        <f t="shared" si="14"/>
        <v>1.0384009947484689</v>
      </c>
    </row>
    <row r="155" spans="1:9" x14ac:dyDescent="0.2">
      <c r="A155" s="4">
        <f>IF('True_Odds_Calculator_3-way'!A154="","",'True_Odds_Calculator_3-way'!A154)</f>
        <v>3.86</v>
      </c>
      <c r="B155" s="4">
        <f>IF('True_Odds_Calculator_3-way'!B154="","",'True_Odds_Calculator_3-way'!B154)</f>
        <v>3.36</v>
      </c>
      <c r="C155" s="4">
        <f>IF('True_Odds_Calculator_3-way'!C154="","",'True_Odds_Calculator_3-way'!C154)</f>
        <v>2.0699999999999998</v>
      </c>
      <c r="D155" s="4">
        <f t="shared" si="10"/>
        <v>3.9778192571614746E-2</v>
      </c>
      <c r="E155" s="4">
        <f t="shared" si="11"/>
        <v>4.0682165054557942</v>
      </c>
      <c r="F155" s="4">
        <f t="shared" si="12"/>
        <v>3.516673338377287</v>
      </c>
      <c r="G155" s="4">
        <f t="shared" si="13"/>
        <v>2.128418605152651</v>
      </c>
      <c r="I155" s="4">
        <f t="shared" si="14"/>
        <v>1.0397781925716147</v>
      </c>
    </row>
    <row r="156" spans="1:9" x14ac:dyDescent="0.2">
      <c r="A156" s="4">
        <f>IF('True_Odds_Calculator_3-way'!A155="","",'True_Odds_Calculator_3-way'!A155)</f>
        <v>2</v>
      </c>
      <c r="B156" s="4">
        <f>IF('True_Odds_Calculator_3-way'!B155="","",'True_Odds_Calculator_3-way'!B155)</f>
        <v>3.36</v>
      </c>
      <c r="C156" s="4">
        <f>IF('True_Odds_Calculator_3-way'!C155="","",'True_Odds_Calculator_3-way'!C155)</f>
        <v>4.24</v>
      </c>
      <c r="D156" s="4">
        <f t="shared" si="10"/>
        <v>3.3468104222821315E-2</v>
      </c>
      <c r="E156" s="4">
        <f t="shared" si="11"/>
        <v>2.0456425179966304</v>
      </c>
      <c r="F156" s="4">
        <f t="shared" si="12"/>
        <v>3.4908520648196557</v>
      </c>
      <c r="G156" s="4">
        <f t="shared" si="13"/>
        <v>4.4505164945018336</v>
      </c>
      <c r="I156" s="4">
        <f t="shared" si="14"/>
        <v>1.0334681042228213</v>
      </c>
    </row>
    <row r="157" spans="1:9" x14ac:dyDescent="0.2">
      <c r="A157" s="4">
        <f>IF('True_Odds_Calculator_3-way'!A156="","",'True_Odds_Calculator_3-way'!A156)</f>
        <v>1.68</v>
      </c>
      <c r="B157" s="4">
        <f>IF('True_Odds_Calculator_3-way'!B156="","",'True_Odds_Calculator_3-way'!B156)</f>
        <v>3.7</v>
      </c>
      <c r="C157" s="4">
        <f>IF('True_Odds_Calculator_3-way'!C156="","",'True_Odds_Calculator_3-way'!C156)</f>
        <v>5.9</v>
      </c>
      <c r="D157" s="4">
        <f t="shared" si="10"/>
        <v>3.4999890932094324E-2</v>
      </c>
      <c r="E157" s="4">
        <f t="shared" si="11"/>
        <v>1.7135861845548108</v>
      </c>
      <c r="F157" s="4">
        <f t="shared" si="12"/>
        <v>3.8669215953662968</v>
      </c>
      <c r="G157" s="4">
        <f t="shared" si="13"/>
        <v>6.3361360023957074</v>
      </c>
      <c r="I157" s="4">
        <f t="shared" si="14"/>
        <v>1.0349998909320943</v>
      </c>
    </row>
    <row r="158" spans="1:9" x14ac:dyDescent="0.2">
      <c r="A158" s="4">
        <f>IF('True_Odds_Calculator_3-way'!A157="","",'True_Odds_Calculator_3-way'!A157)</f>
        <v>3.64</v>
      </c>
      <c r="B158" s="4">
        <f>IF('True_Odds_Calculator_3-way'!B157="","",'True_Odds_Calculator_3-way'!B157)</f>
        <v>3.24</v>
      </c>
      <c r="C158" s="4">
        <f>IF('True_Odds_Calculator_3-way'!C157="","",'True_Odds_Calculator_3-way'!C157)</f>
        <v>2.2200000000000002</v>
      </c>
      <c r="D158" s="4">
        <f t="shared" si="10"/>
        <v>3.3817700484366942E-2</v>
      </c>
      <c r="E158" s="4">
        <f t="shared" si="11"/>
        <v>3.7957476618171011</v>
      </c>
      <c r="F158" s="4">
        <f t="shared" si="12"/>
        <v>3.3628206919795147</v>
      </c>
      <c r="G158" s="4">
        <f t="shared" si="13"/>
        <v>2.2769816907719149</v>
      </c>
      <c r="I158" s="4">
        <f t="shared" si="14"/>
        <v>1.0338177004843669</v>
      </c>
    </row>
    <row r="159" spans="1:9" x14ac:dyDescent="0.2">
      <c r="A159" s="4">
        <f>IF('True_Odds_Calculator_3-way'!A158="","",'True_Odds_Calculator_3-way'!A158)</f>
        <v>2.44</v>
      </c>
      <c r="B159" s="4">
        <f>IF('True_Odds_Calculator_3-way'!B158="","",'True_Odds_Calculator_3-way'!B158)</f>
        <v>3.24</v>
      </c>
      <c r="C159" s="4">
        <f>IF('True_Odds_Calculator_3-way'!C158="","",'True_Odds_Calculator_3-way'!C158)</f>
        <v>3.19</v>
      </c>
      <c r="D159" s="4">
        <f t="shared" si="10"/>
        <v>3.1957664706864009E-2</v>
      </c>
      <c r="E159" s="4">
        <f t="shared" si="11"/>
        <v>2.5051134960907082</v>
      </c>
      <c r="F159" s="4">
        <f t="shared" si="12"/>
        <v>3.3558238364179096</v>
      </c>
      <c r="G159" s="4">
        <f t="shared" si="13"/>
        <v>3.3022147047793577</v>
      </c>
      <c r="I159" s="4">
        <f t="shared" si="14"/>
        <v>1.031957664706864</v>
      </c>
    </row>
    <row r="160" spans="1:9" x14ac:dyDescent="0.2">
      <c r="A160" s="4">
        <f>IF('True_Odds_Calculator_3-way'!A159="","",'True_Odds_Calculator_3-way'!A159)</f>
        <v>2.58</v>
      </c>
      <c r="B160" s="4">
        <f>IF('True_Odds_Calculator_3-way'!B159="","",'True_Odds_Calculator_3-way'!B159)</f>
        <v>3.21</v>
      </c>
      <c r="C160" s="4">
        <f>IF('True_Odds_Calculator_3-way'!C159="","",'True_Odds_Calculator_3-way'!C159)</f>
        <v>3.05</v>
      </c>
      <c r="D160" s="4">
        <f t="shared" si="10"/>
        <v>2.6992231434601388E-2</v>
      </c>
      <c r="E160" s="4">
        <f t="shared" si="11"/>
        <v>2.6413136565783737</v>
      </c>
      <c r="F160" s="4">
        <f t="shared" si="12"/>
        <v>3.3054674792226364</v>
      </c>
      <c r="G160" s="4">
        <f t="shared" si="13"/>
        <v>3.1360600804764518</v>
      </c>
      <c r="I160" s="4">
        <f t="shared" si="14"/>
        <v>1.0269922314346014</v>
      </c>
    </row>
    <row r="161" spans="1:9" x14ac:dyDescent="0.2">
      <c r="A161" s="4">
        <f>IF('True_Odds_Calculator_3-way'!A160="","",'True_Odds_Calculator_3-way'!A160)</f>
        <v>8.09</v>
      </c>
      <c r="B161" s="4">
        <f>IF('True_Odds_Calculator_3-way'!B160="","",'True_Odds_Calculator_3-way'!B160)</f>
        <v>4.6500000000000004</v>
      </c>
      <c r="C161" s="4">
        <f>IF('True_Odds_Calculator_3-way'!C160="","",'True_Odds_Calculator_3-way'!C160)</f>
        <v>1.44</v>
      </c>
      <c r="D161" s="4">
        <f t="shared" si="10"/>
        <v>3.3107602199272446E-2</v>
      </c>
      <c r="E161" s="4">
        <f t="shared" si="11"/>
        <v>8.8830831493986704</v>
      </c>
      <c r="F161" s="4">
        <f t="shared" si="12"/>
        <v>4.9015307941345192</v>
      </c>
      <c r="G161" s="4">
        <f t="shared" si="13"/>
        <v>1.4632535112807219</v>
      </c>
      <c r="I161" s="4">
        <f t="shared" si="14"/>
        <v>1.0331076021992724</v>
      </c>
    </row>
    <row r="162" spans="1:9" x14ac:dyDescent="0.2">
      <c r="A162" s="4">
        <f>IF('True_Odds_Calculator_3-way'!A161="","",'True_Odds_Calculator_3-way'!A161)</f>
        <v>1.95</v>
      </c>
      <c r="B162" s="4">
        <f>IF('True_Odds_Calculator_3-way'!B161="","",'True_Odds_Calculator_3-way'!B161)</f>
        <v>3.67</v>
      </c>
      <c r="C162" s="4">
        <f>IF('True_Odds_Calculator_3-way'!C161="","",'True_Odds_Calculator_3-way'!C161)</f>
        <v>4.08</v>
      </c>
      <c r="D162" s="4">
        <f t="shared" si="10"/>
        <v>3.0398116068896641E-2</v>
      </c>
      <c r="E162" s="4">
        <f t="shared" si="11"/>
        <v>1.9893062555952075</v>
      </c>
      <c r="F162" s="4">
        <f t="shared" si="12"/>
        <v>3.8117475659713791</v>
      </c>
      <c r="G162" s="4">
        <f t="shared" si="13"/>
        <v>4.255946967046806</v>
      </c>
      <c r="I162" s="4">
        <f t="shared" si="14"/>
        <v>1.0303981160688966</v>
      </c>
    </row>
    <row r="163" spans="1:9" x14ac:dyDescent="0.2">
      <c r="A163" s="4">
        <f>IF('True_Odds_Calculator_3-way'!A162="","",'True_Odds_Calculator_3-way'!A162)</f>
        <v>1.81</v>
      </c>
      <c r="B163" s="4">
        <f>IF('True_Odds_Calculator_3-way'!B162="","",'True_Odds_Calculator_3-way'!B162)</f>
        <v>3.26</v>
      </c>
      <c r="C163" s="4">
        <f>IF('True_Odds_Calculator_3-way'!C162="","",'True_Odds_Calculator_3-way'!C162)</f>
        <v>5.62</v>
      </c>
      <c r="D163" s="4">
        <f t="shared" si="10"/>
        <v>3.717059716347082E-2</v>
      </c>
      <c r="E163" s="4">
        <f t="shared" si="11"/>
        <v>1.8515227306887356</v>
      </c>
      <c r="F163" s="4">
        <f t="shared" si="12"/>
        <v>3.39722070489618</v>
      </c>
      <c r="G163" s="4">
        <f t="shared" si="13"/>
        <v>6.0406264504372169</v>
      </c>
      <c r="I163" s="4">
        <f t="shared" si="14"/>
        <v>1.0371705971634708</v>
      </c>
    </row>
    <row r="164" spans="1:9" x14ac:dyDescent="0.2">
      <c r="A164" s="4">
        <f>IF('True_Odds_Calculator_3-way'!A163="","",'True_Odds_Calculator_3-way'!A163)</f>
        <v>3.08</v>
      </c>
      <c r="B164" s="4">
        <f>IF('True_Odds_Calculator_3-way'!B163="","",'True_Odds_Calculator_3-way'!B163)</f>
        <v>2.9</v>
      </c>
      <c r="C164" s="4">
        <f>IF('True_Odds_Calculator_3-way'!C163="","",'True_Odds_Calculator_3-way'!C163)</f>
        <v>2.67</v>
      </c>
      <c r="D164" s="4">
        <f t="shared" si="10"/>
        <v>4.4034746088213783E-2</v>
      </c>
      <c r="E164" s="4">
        <f t="shared" si="11"/>
        <v>3.2258368787547052</v>
      </c>
      <c r="F164" s="4">
        <f t="shared" si="12"/>
        <v>3.0289323235949572</v>
      </c>
      <c r="G164" s="4">
        <f t="shared" si="13"/>
        <v>2.7789079711518441</v>
      </c>
      <c r="I164" s="4">
        <f t="shared" si="14"/>
        <v>1.0440347460882138</v>
      </c>
    </row>
    <row r="165" spans="1:9" x14ac:dyDescent="0.2">
      <c r="A165" s="4">
        <f>IF('True_Odds_Calculator_3-way'!A164="","",'True_Odds_Calculator_3-way'!A164)</f>
        <v>1.9</v>
      </c>
      <c r="B165" s="4">
        <f>IF('True_Odds_Calculator_3-way'!B164="","",'True_Odds_Calculator_3-way'!B164)</f>
        <v>3.24</v>
      </c>
      <c r="C165" s="4">
        <f>IF('True_Odds_Calculator_3-way'!C164="","",'True_Odds_Calculator_3-way'!C164)</f>
        <v>4.7</v>
      </c>
      <c r="D165" s="4">
        <f t="shared" si="10"/>
        <v>4.772372222913468E-2</v>
      </c>
      <c r="E165" s="4">
        <f t="shared" si="11"/>
        <v>1.9592173928745551</v>
      </c>
      <c r="F165" s="4">
        <f t="shared" si="12"/>
        <v>3.4160697700045657</v>
      </c>
      <c r="G165" s="4">
        <f t="shared" si="13"/>
        <v>5.0798024252071725</v>
      </c>
      <c r="I165" s="4">
        <f t="shared" si="14"/>
        <v>1.0477237222291347</v>
      </c>
    </row>
    <row r="166" spans="1:9" x14ac:dyDescent="0.2">
      <c r="A166" s="4">
        <f>IF('True_Odds_Calculator_3-way'!A165="","",'True_Odds_Calculator_3-way'!A165)</f>
        <v>2.19</v>
      </c>
      <c r="B166" s="4">
        <f>IF('True_Odds_Calculator_3-way'!B165="","",'True_Odds_Calculator_3-way'!B165)</f>
        <v>3.3</v>
      </c>
      <c r="C166" s="4">
        <f>IF('True_Odds_Calculator_3-way'!C165="","",'True_Odds_Calculator_3-way'!C165)</f>
        <v>3.5</v>
      </c>
      <c r="D166" s="4">
        <f t="shared" si="10"/>
        <v>4.5365593310798813E-2</v>
      </c>
      <c r="E166" s="4">
        <f t="shared" si="11"/>
        <v>2.265010073875084</v>
      </c>
      <c r="F166" s="4">
        <f t="shared" si="12"/>
        <v>3.4733264675592168</v>
      </c>
      <c r="G166" s="4">
        <f t="shared" si="13"/>
        <v>3.6955950032873108</v>
      </c>
      <c r="I166" s="4">
        <f t="shared" si="14"/>
        <v>1.0453655933107988</v>
      </c>
    </row>
    <row r="167" spans="1:9" x14ac:dyDescent="0.2">
      <c r="A167" s="4">
        <f>IF('True_Odds_Calculator_3-way'!A166="","",'True_Odds_Calculator_3-way'!A166)</f>
        <v>2.15</v>
      </c>
      <c r="B167" s="4">
        <f>IF('True_Odds_Calculator_3-way'!B166="","",'True_Odds_Calculator_3-way'!B166)</f>
        <v>3.59</v>
      </c>
      <c r="C167" s="4">
        <f>IF('True_Odds_Calculator_3-way'!C166="","",'True_Odds_Calculator_3-way'!C166)</f>
        <v>3.51</v>
      </c>
      <c r="D167" s="4">
        <f t="shared" si="10"/>
        <v>2.8568096003478427E-2</v>
      </c>
      <c r="E167" s="4">
        <f t="shared" si="11"/>
        <v>2.194938741493599</v>
      </c>
      <c r="F167" s="4">
        <f t="shared" si="12"/>
        <v>3.7170736961158273</v>
      </c>
      <c r="G167" s="4">
        <f t="shared" si="13"/>
        <v>3.6313776065850703</v>
      </c>
      <c r="I167" s="4">
        <f t="shared" si="14"/>
        <v>1.0285680960034784</v>
      </c>
    </row>
    <row r="168" spans="1:9" x14ac:dyDescent="0.2">
      <c r="A168" s="4">
        <f>IF('True_Odds_Calculator_3-way'!A167="","",'True_Odds_Calculator_3-way'!A167)</f>
        <v>1.45</v>
      </c>
      <c r="B168" s="4">
        <f>IF('True_Odds_Calculator_3-way'!B167="","",'True_Odds_Calculator_3-way'!B167)</f>
        <v>4.82</v>
      </c>
      <c r="C168" s="4">
        <f>IF('True_Odds_Calculator_3-way'!C167="","",'True_Odds_Calculator_3-way'!C167)</f>
        <v>7.28</v>
      </c>
      <c r="D168" s="4">
        <f t="shared" si="10"/>
        <v>3.448668944448019E-2</v>
      </c>
      <c r="E168" s="4">
        <f t="shared" si="11"/>
        <v>1.474579120220507</v>
      </c>
      <c r="F168" s="4">
        <f t="shared" si="12"/>
        <v>5.1027355037822613</v>
      </c>
      <c r="G168" s="4">
        <f t="shared" si="13"/>
        <v>7.9448895292187496</v>
      </c>
      <c r="I168" s="4">
        <f t="shared" si="14"/>
        <v>1.0344866894444802</v>
      </c>
    </row>
    <row r="169" spans="1:9" x14ac:dyDescent="0.2">
      <c r="A169" s="4">
        <f>IF('True_Odds_Calculator_3-way'!A168="","",'True_Odds_Calculator_3-way'!A168)</f>
        <v>2.21</v>
      </c>
      <c r="B169" s="4">
        <f>IF('True_Odds_Calculator_3-way'!B168="","",'True_Odds_Calculator_3-way'!B168)</f>
        <v>3.51</v>
      </c>
      <c r="C169" s="4">
        <f>IF('True_Odds_Calculator_3-way'!C168="","",'True_Odds_Calculator_3-way'!C168)</f>
        <v>3.44</v>
      </c>
      <c r="D169" s="4">
        <f t="shared" si="10"/>
        <v>2.808664710169495E-2</v>
      </c>
      <c r="E169" s="4">
        <f t="shared" si="11"/>
        <v>2.2566920800308417</v>
      </c>
      <c r="F169" s="4">
        <f t="shared" si="12"/>
        <v>3.6292625658023461</v>
      </c>
      <c r="G169" s="4">
        <f t="shared" si="13"/>
        <v>3.554475516725466</v>
      </c>
      <c r="I169" s="4">
        <f t="shared" si="14"/>
        <v>1.028086647101695</v>
      </c>
    </row>
    <row r="170" spans="1:9" x14ac:dyDescent="0.2">
      <c r="A170" s="4">
        <f>IF('True_Odds_Calculator_3-way'!A169="","",'True_Odds_Calculator_3-way'!A169)</f>
        <v>4.5999999999999996</v>
      </c>
      <c r="B170" s="4">
        <f>IF('True_Odds_Calculator_3-way'!B169="","",'True_Odds_Calculator_3-way'!B169)</f>
        <v>3.83</v>
      </c>
      <c r="C170" s="4">
        <f>IF('True_Odds_Calculator_3-way'!C169="","",'True_Odds_Calculator_3-way'!C169)</f>
        <v>1.76</v>
      </c>
      <c r="D170" s="4">
        <f t="shared" si="10"/>
        <v>4.6669728273769584E-2</v>
      </c>
      <c r="E170" s="4">
        <f t="shared" si="11"/>
        <v>4.9545487470759415</v>
      </c>
      <c r="F170" s="4">
        <f t="shared" si="12"/>
        <v>4.0726556945266559</v>
      </c>
      <c r="G170" s="4">
        <f t="shared" si="13"/>
        <v>1.8095445590162251</v>
      </c>
      <c r="I170" s="4">
        <f t="shared" si="14"/>
        <v>1.0466697282737696</v>
      </c>
    </row>
    <row r="171" spans="1:9" x14ac:dyDescent="0.2">
      <c r="A171" s="4">
        <f>IF('True_Odds_Calculator_3-way'!A170="","",'True_Odds_Calculator_3-way'!A170)</f>
        <v>1.56</v>
      </c>
      <c r="B171" s="4">
        <f>IF('True_Odds_Calculator_3-way'!B170="","",'True_Odds_Calculator_3-way'!B170)</f>
        <v>4.43</v>
      </c>
      <c r="C171" s="4">
        <f>IF('True_Odds_Calculator_3-way'!C170="","",'True_Odds_Calculator_3-way'!C170)</f>
        <v>6.11</v>
      </c>
      <c r="D171" s="4">
        <f t="shared" si="10"/>
        <v>3.0425396450082909E-2</v>
      </c>
      <c r="E171" s="4">
        <f t="shared" si="11"/>
        <v>1.5850778433295225</v>
      </c>
      <c r="F171" s="4">
        <f t="shared" si="12"/>
        <v>4.6383945741954387</v>
      </c>
      <c r="G171" s="4">
        <f t="shared" si="13"/>
        <v>6.5136258870463148</v>
      </c>
      <c r="I171" s="4">
        <f t="shared" si="14"/>
        <v>1.0304253964500829</v>
      </c>
    </row>
    <row r="172" spans="1:9" x14ac:dyDescent="0.2">
      <c r="A172" s="4">
        <f>IF('True_Odds_Calculator_3-way'!A171="","",'True_Odds_Calculator_3-way'!A171)</f>
        <v>1.68</v>
      </c>
      <c r="B172" s="4">
        <f>IF('True_Odds_Calculator_3-way'!B171="","",'True_Odds_Calculator_3-way'!B171)</f>
        <v>4.1500000000000004</v>
      </c>
      <c r="C172" s="4">
        <f>IF('True_Odds_Calculator_3-way'!C171="","",'True_Odds_Calculator_3-way'!C171)</f>
        <v>5.12</v>
      </c>
      <c r="D172" s="4">
        <f t="shared" si="10"/>
        <v>3.1514450659781978E-2</v>
      </c>
      <c r="E172" s="4">
        <f t="shared" si="11"/>
        <v>1.7101814400220763</v>
      </c>
      <c r="F172" s="4">
        <f t="shared" si="12"/>
        <v>4.3391658941062836</v>
      </c>
      <c r="G172" s="4">
        <f t="shared" si="13"/>
        <v>5.4110304461008614</v>
      </c>
      <c r="I172" s="4">
        <f t="shared" si="14"/>
        <v>1.031514450659782</v>
      </c>
    </row>
    <row r="173" spans="1:9" x14ac:dyDescent="0.2">
      <c r="A173" s="4">
        <f>IF('True_Odds_Calculator_3-way'!A172="","",'True_Odds_Calculator_3-way'!A172)</f>
        <v>1.78</v>
      </c>
      <c r="B173" s="4">
        <f>IF('True_Odds_Calculator_3-way'!B172="","",'True_Odds_Calculator_3-way'!B172)</f>
        <v>3.89</v>
      </c>
      <c r="C173" s="4">
        <f>IF('True_Odds_Calculator_3-way'!C172="","",'True_Odds_Calculator_3-way'!C172)</f>
        <v>4.79</v>
      </c>
      <c r="D173" s="4">
        <f t="shared" si="10"/>
        <v>2.763542877273073E-2</v>
      </c>
      <c r="E173" s="4">
        <f t="shared" si="11"/>
        <v>1.8096732504202504</v>
      </c>
      <c r="F173" s="4">
        <f t="shared" si="12"/>
        <v>4.034574705119427</v>
      </c>
      <c r="G173" s="4">
        <f t="shared" si="13"/>
        <v>5.0111132050746532</v>
      </c>
      <c r="I173" s="4">
        <f t="shared" si="14"/>
        <v>1.0276354287727307</v>
      </c>
    </row>
    <row r="174" spans="1:9" x14ac:dyDescent="0.2">
      <c r="A174" s="4">
        <f>IF('True_Odds_Calculator_3-way'!A173="","",'True_Odds_Calculator_3-way'!A173)</f>
        <v>1.88</v>
      </c>
      <c r="B174" s="4">
        <f>IF('True_Odds_Calculator_3-way'!B173="","",'True_Odds_Calculator_3-way'!B173)</f>
        <v>3.93</v>
      </c>
      <c r="C174" s="4">
        <f>IF('True_Odds_Calculator_3-way'!C173="","",'True_Odds_Calculator_3-way'!C173)</f>
        <v>4.12</v>
      </c>
      <c r="D174" s="4">
        <f t="shared" si="10"/>
        <v>2.9086266427614582E-2</v>
      </c>
      <c r="E174" s="4">
        <f t="shared" si="11"/>
        <v>1.9149037035645318</v>
      </c>
      <c r="F174" s="4">
        <f t="shared" si="12"/>
        <v>4.0856765712477721</v>
      </c>
      <c r="G174" s="4">
        <f t="shared" si="13"/>
        <v>4.2914214263587347</v>
      </c>
      <c r="I174" s="4">
        <f t="shared" si="14"/>
        <v>1.0290862664276146</v>
      </c>
    </row>
    <row r="175" spans="1:9" x14ac:dyDescent="0.2">
      <c r="A175" s="4">
        <f>IF('True_Odds_Calculator_3-way'!A174="","",'True_Odds_Calculator_3-way'!A174)</f>
        <v>2.9</v>
      </c>
      <c r="B175" s="4">
        <f>IF('True_Odds_Calculator_3-way'!B174="","",'True_Odds_Calculator_3-way'!B174)</f>
        <v>3.86</v>
      </c>
      <c r="C175" s="4">
        <f>IF('True_Odds_Calculator_3-way'!C174="","",'True_Odds_Calculator_3-way'!C174)</f>
        <v>2.36</v>
      </c>
      <c r="D175" s="4">
        <f t="shared" si="10"/>
        <v>2.762375727917199E-2</v>
      </c>
      <c r="E175" s="4">
        <f t="shared" si="11"/>
        <v>2.9795631722047107</v>
      </c>
      <c r="F175" s="4">
        <f t="shared" si="12"/>
        <v>4.0022502504767141</v>
      </c>
      <c r="G175" s="4">
        <f t="shared" si="13"/>
        <v>2.4124236277343645</v>
      </c>
      <c r="I175" s="4">
        <f t="shared" si="14"/>
        <v>1.027623757279172</v>
      </c>
    </row>
    <row r="176" spans="1:9" x14ac:dyDescent="0.2">
      <c r="A176" s="4">
        <f>IF('True_Odds_Calculator_3-way'!A175="","",'True_Odds_Calculator_3-way'!A175)</f>
        <v>2.39</v>
      </c>
      <c r="B176" s="4">
        <f>IF('True_Odds_Calculator_3-way'!B175="","",'True_Odds_Calculator_3-way'!B175)</f>
        <v>3.73</v>
      </c>
      <c r="C176" s="4">
        <f>IF('True_Odds_Calculator_3-way'!C175="","",'True_Odds_Calculator_3-way'!C175)</f>
        <v>2.93</v>
      </c>
      <c r="D176" s="4">
        <f t="shared" si="10"/>
        <v>2.7803484913957455E-2</v>
      </c>
      <c r="E176" s="4">
        <f t="shared" si="11"/>
        <v>2.444137922989341</v>
      </c>
      <c r="F176" s="4">
        <f t="shared" si="12"/>
        <v>3.8635593826624763</v>
      </c>
      <c r="G176" s="4">
        <f t="shared" si="13"/>
        <v>3.0117842078623571</v>
      </c>
      <c r="I176" s="4">
        <f t="shared" si="14"/>
        <v>1.0278034849139575</v>
      </c>
    </row>
    <row r="177" spans="1:9" x14ac:dyDescent="0.2">
      <c r="A177" s="4">
        <f>IF('True_Odds_Calculator_3-way'!A176="","",'True_Odds_Calculator_3-way'!A176)</f>
        <v>1.75</v>
      </c>
      <c r="B177" s="4">
        <f>IF('True_Odds_Calculator_3-way'!B176="","",'True_Odds_Calculator_3-way'!B176)</f>
        <v>4.07</v>
      </c>
      <c r="C177" s="4">
        <f>IF('True_Odds_Calculator_3-way'!C176="","",'True_Odds_Calculator_3-way'!C176)</f>
        <v>4.6900000000000004</v>
      </c>
      <c r="D177" s="4">
        <f t="shared" si="10"/>
        <v>3.0348433333508007E-2</v>
      </c>
      <c r="E177" s="4">
        <f t="shared" si="11"/>
        <v>1.7815390358859491</v>
      </c>
      <c r="F177" s="4">
        <f t="shared" si="12"/>
        <v>4.2447686183815518</v>
      </c>
      <c r="G177" s="4">
        <f t="shared" si="13"/>
        <v>4.9235987515798705</v>
      </c>
      <c r="I177" s="4">
        <f t="shared" si="14"/>
        <v>1.030348433333508</v>
      </c>
    </row>
    <row r="178" spans="1:9" x14ac:dyDescent="0.2">
      <c r="A178" s="4">
        <f>IF('True_Odds_Calculator_3-way'!A177="","",'True_Odds_Calculator_3-way'!A177)</f>
        <v>2.12</v>
      </c>
      <c r="B178" s="4">
        <f>IF('True_Odds_Calculator_3-way'!B177="","",'True_Odds_Calculator_3-way'!B177)</f>
        <v>3.82</v>
      </c>
      <c r="C178" s="4">
        <f>IF('True_Odds_Calculator_3-way'!C177="","",'True_Odds_Calculator_3-way'!C177)</f>
        <v>3.38</v>
      </c>
      <c r="D178" s="4">
        <f t="shared" si="10"/>
        <v>2.9336206085269545E-2</v>
      </c>
      <c r="E178" s="4">
        <f t="shared" si="11"/>
        <v>2.1648799508338548</v>
      </c>
      <c r="F178" s="4">
        <f t="shared" si="12"/>
        <v>3.9682324051580293</v>
      </c>
      <c r="G178" s="4">
        <f t="shared" si="13"/>
        <v>3.4955348568579727</v>
      </c>
      <c r="I178" s="4">
        <f t="shared" si="14"/>
        <v>1.0293362060852695</v>
      </c>
    </row>
    <row r="179" spans="1:9" x14ac:dyDescent="0.2">
      <c r="A179" s="4">
        <f>IF('True_Odds_Calculator_3-way'!A178="","",'True_Odds_Calculator_3-way'!A178)</f>
        <v>2.36</v>
      </c>
      <c r="B179" s="4">
        <f>IF('True_Odds_Calculator_3-way'!B178="","",'True_Odds_Calculator_3-way'!B178)</f>
        <v>3.38</v>
      </c>
      <c r="C179" s="4">
        <f>IF('True_Odds_Calculator_3-way'!C178="","",'True_Odds_Calculator_3-way'!C178)</f>
        <v>3.24</v>
      </c>
      <c r="D179" s="4">
        <f t="shared" si="10"/>
        <v>2.8228777033644459E-2</v>
      </c>
      <c r="E179" s="4">
        <f t="shared" si="11"/>
        <v>2.4135978945606826</v>
      </c>
      <c r="F179" s="4">
        <f t="shared" si="12"/>
        <v>3.4910301980690184</v>
      </c>
      <c r="G179" s="4">
        <f t="shared" si="13"/>
        <v>3.3418842910461146</v>
      </c>
      <c r="I179" s="4">
        <f t="shared" si="14"/>
        <v>1.0282287770336445</v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2" t="s">
        <v>9</v>
      </c>
      <c r="B1" s="73"/>
      <c r="C1" s="18"/>
      <c r="D1" s="74" t="s">
        <v>25</v>
      </c>
      <c r="E1" s="73"/>
      <c r="F1" s="74" t="s">
        <v>23</v>
      </c>
      <c r="G1" s="73"/>
      <c r="H1" s="74" t="s">
        <v>11</v>
      </c>
      <c r="I1" s="73"/>
      <c r="J1" s="74" t="s">
        <v>10</v>
      </c>
      <c r="K1" s="73"/>
      <c r="L1" s="70" t="s">
        <v>46</v>
      </c>
      <c r="M1" s="7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47" activePane="bottomLeft" state="frozen"/>
      <selection pane="bottomLeft" activeCell="AD163" sqref="AD16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6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2" t="s">
        <v>9</v>
      </c>
      <c r="B1" s="72"/>
      <c r="C1" s="73"/>
      <c r="D1" s="18"/>
      <c r="E1" s="74" t="s">
        <v>25</v>
      </c>
      <c r="F1" s="72"/>
      <c r="G1" s="73"/>
      <c r="H1" s="74" t="s">
        <v>23</v>
      </c>
      <c r="I1" s="72"/>
      <c r="J1" s="73"/>
      <c r="K1" s="74" t="s">
        <v>11</v>
      </c>
      <c r="L1" s="72"/>
      <c r="M1" s="73"/>
      <c r="N1" s="74" t="s">
        <v>35</v>
      </c>
      <c r="O1" s="72"/>
      <c r="P1" s="72"/>
      <c r="Q1" s="13" t="s">
        <v>32</v>
      </c>
      <c r="R1" s="13" t="s">
        <v>33</v>
      </c>
      <c r="S1" s="75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1.91</v>
      </c>
      <c r="B3">
        <v>3.2</v>
      </c>
      <c r="C3">
        <v>5.03</v>
      </c>
      <c r="D3" s="20">
        <f>IF(OR($A3="",$B3="",$C3=""),"",(1/A3)+(1/B3)+(1/C3)-1)</f>
        <v>3.4867366481737827E-2</v>
      </c>
      <c r="E3" s="17">
        <f>IF(OR($A3="",$B3="",$C3=""),"",A3*'MPTO_working_3-way'!$I2)</f>
        <v>1.9765966699801192</v>
      </c>
      <c r="F3" s="21">
        <f>IF(OR($A3="",$B3="",$C3=""),"",B3*'MPTO_working_3-way'!$I2)</f>
        <v>3.3115755727415612</v>
      </c>
      <c r="G3" s="22">
        <f>IF(OR($A3="",$B3="",$C3=""),"",C3*'MPTO_working_3-way'!$I2)</f>
        <v>5.2053828534031412</v>
      </c>
      <c r="H3" s="17">
        <f>IF(OR($A3="",$B3="",$C3=""),"",'MPTO_working_3-way'!E2)</f>
        <v>1.9533624787837016</v>
      </c>
      <c r="I3" s="21">
        <f>IF(OR($A3="",$B3="",$C3=""),"",'MPTO_working_3-way'!F2)</f>
        <v>3.323611277277517</v>
      </c>
      <c r="J3" s="22">
        <f>IF(OR($A3="",$B3="",$C3=""),"",'MPTO_working_3-way'!G2)</f>
        <v>5.3423169289263361</v>
      </c>
      <c r="K3" s="17">
        <f>IF(OR($A3="",$B3="",$C3=""),"",'OddsRatio_working_3-way'!H2)</f>
        <v>1.9627444489919701</v>
      </c>
      <c r="L3" s="21">
        <f>IF(OR($A3="",$B3="",$C3=""),"",'OddsRatio_working_3-way'!I2)</f>
        <v>3.3275140525080595</v>
      </c>
      <c r="M3" s="22">
        <f>IF(OR($A3="",$B3="",$C3=""),"",'OddsRatio_working_3-way'!J2)</f>
        <v>5.2635825598215815</v>
      </c>
      <c r="N3" s="23">
        <f>(1/E3)* 100</f>
        <v>50.592010762117603</v>
      </c>
      <c r="O3" s="24">
        <f>(1/F3)* 100</f>
        <v>30.197106423638942</v>
      </c>
      <c r="P3" s="24">
        <f>(1/G3)* 100</f>
        <v>19.210882814243462</v>
      </c>
      <c r="Q3" t="s">
        <v>83</v>
      </c>
      <c r="R3" t="s">
        <v>117</v>
      </c>
      <c r="S3" s="68">
        <v>44236</v>
      </c>
      <c r="AD3" s="28"/>
      <c r="AE3" s="28"/>
      <c r="AH3" s="37"/>
      <c r="AI3" s="28"/>
      <c r="AJ3" t="s">
        <v>127</v>
      </c>
    </row>
    <row r="4" spans="1:36" s="40" customFormat="1" ht="15" x14ac:dyDescent="0.25">
      <c r="A4">
        <v>1.88</v>
      </c>
      <c r="B4">
        <v>3.57</v>
      </c>
      <c r="C4">
        <v>4.33</v>
      </c>
      <c r="D4" s="20">
        <f t="shared" ref="D4:D67" si="0">IF(OR($A4="",$B4="",$C4=""),"",(1/A4)+(1/B4)+(1/C4)-1)</f>
        <v>4.2973820652038475E-2</v>
      </c>
      <c r="E4" s="17">
        <f>IF(OR($A4="",$B4="",$C4=""),"",A4*'MPTO_working_3-way'!$I3)</f>
        <v>1.9607907828258322</v>
      </c>
      <c r="F4" s="21">
        <f>IF(OR($A4="",$B4="",$C4=""),"",B4*'MPTO_working_3-way'!$I3)</f>
        <v>3.723416539727777</v>
      </c>
      <c r="G4" s="22">
        <f>IF(OR($A4="",$B4="",$C4=""),"",C4*'MPTO_working_3-way'!$I3)</f>
        <v>4.516076643423327</v>
      </c>
      <c r="H4" s="17">
        <f>IF(OR($A4="",$B4="",$C4=""),"",'MPTO_working_3-way'!E3)</f>
        <v>1.9320300740416245</v>
      </c>
      <c r="I4" s="21">
        <f>IF(OR($A4="",$B4="",$C4=""),"",'MPTO_working_3-way'!F3)</f>
        <v>3.7624050548568095</v>
      </c>
      <c r="J4" s="22">
        <f>IF(OR($A4="",$B4="",$C4=""),"",'MPTO_working_3-way'!G3)</f>
        <v>4.6163304233713056</v>
      </c>
      <c r="K4" s="17">
        <f>IF(OR($A4="",$B4="",$C4=""),"",'OddsRatio_working_3-way'!H3)</f>
        <v>1.9429181258127668</v>
      </c>
      <c r="L4" s="21">
        <f>IF(OR($A4="",$B4="",$C4=""),"",'OddsRatio_working_3-way'!I3)</f>
        <v>3.7537495265213749</v>
      </c>
      <c r="M4" s="22">
        <f>IF(OR($A4="",$B4="",$C4=""),"",'OddsRatio_working_3-way'!J3)</f>
        <v>4.5680879079051291</v>
      </c>
      <c r="N4" s="23">
        <f t="shared" ref="N4:N37" si="1">(1/E4)* 100</f>
        <v>50.999831739255242</v>
      </c>
      <c r="O4" s="24">
        <f t="shared" ref="O4:O37" si="2">(1/F4)* 100</f>
        <v>26.857054249243657</v>
      </c>
      <c r="P4" s="24">
        <f t="shared" ref="P4:P37" si="3">(1/G4)* 100</f>
        <v>22.143114011501115</v>
      </c>
      <c r="Q4" t="s">
        <v>88</v>
      </c>
      <c r="R4" t="s">
        <v>80</v>
      </c>
      <c r="S4" s="68">
        <v>44264</v>
      </c>
      <c r="AD4" s="37"/>
      <c r="AE4" s="37"/>
      <c r="AH4" s="37"/>
      <c r="AI4" s="37"/>
      <c r="AJ4" t="s">
        <v>125</v>
      </c>
    </row>
    <row r="5" spans="1:36" s="40" customFormat="1" ht="15" x14ac:dyDescent="0.25">
      <c r="A5">
        <v>2.61</v>
      </c>
      <c r="B5">
        <v>3.06</v>
      </c>
      <c r="C5">
        <v>3.15</v>
      </c>
      <c r="D5" s="20">
        <f t="shared" si="0"/>
        <v>2.7399465533339828E-2</v>
      </c>
      <c r="E5" s="17">
        <f>IF(OR($A5="",$B5="",$C5=""),"",A5*'MPTO_working_3-way'!$I4)</f>
        <v>2.6815126050420166</v>
      </c>
      <c r="F5" s="21">
        <f>IF(OR($A5="",$B5="",$C5=""),"",B5*'MPTO_working_3-way'!$I4)</f>
        <v>3.1438423645320199</v>
      </c>
      <c r="G5" s="22">
        <f>IF(OR($A5="",$B5="",$C5=""),"",C5*'MPTO_working_3-way'!$I4)</f>
        <v>3.2363083164300201</v>
      </c>
      <c r="H5" s="17">
        <f>IF(OR($A5="",$B5="",$C5=""),"",'MPTO_working_3-way'!E4)</f>
        <v>2.6737352578266234</v>
      </c>
      <c r="I5" s="21">
        <f>IF(OR($A5="",$B5="",$C5=""),"",'MPTO_working_3-way'!F4)</f>
        <v>3.1479779722287917</v>
      </c>
      <c r="J5" s="22">
        <f>IF(OR($A5="",$B5="",$C5=""),"",'MPTO_working_3-way'!G4)</f>
        <v>3.2433081555222949</v>
      </c>
      <c r="K5" s="17">
        <f>IF(OR($A5="",$B5="",$C5=""),"",'OddsRatio_working_3-way'!H4)</f>
        <v>2.6773442320195242</v>
      </c>
      <c r="L5" s="21">
        <f>IF(OR($A5="",$B5="",$C5=""),"",'OddsRatio_working_3-way'!I4)</f>
        <v>3.1461671540125589</v>
      </c>
      <c r="M5" s="22">
        <f>IF(OR($A5="",$B5="",$C5=""),"",'OddsRatio_working_3-way'!J4)</f>
        <v>3.2399317384111663</v>
      </c>
      <c r="N5" s="23">
        <f t="shared" si="1"/>
        <v>37.292384832340964</v>
      </c>
      <c r="O5" s="24">
        <f t="shared" si="2"/>
        <v>31.808210592290813</v>
      </c>
      <c r="P5" s="24">
        <f t="shared" si="3"/>
        <v>30.899404575368223</v>
      </c>
      <c r="Q5" t="s">
        <v>84</v>
      </c>
      <c r="R5" t="s">
        <v>74</v>
      </c>
      <c r="S5" s="68">
        <v>44264</v>
      </c>
      <c r="AD5" s="37"/>
      <c r="AE5" s="37"/>
      <c r="AH5" s="37"/>
      <c r="AI5" s="37"/>
      <c r="AJ5" t="s">
        <v>126</v>
      </c>
    </row>
    <row r="6" spans="1:36" s="40" customFormat="1" ht="15" x14ac:dyDescent="0.25">
      <c r="A6">
        <v>3.26</v>
      </c>
      <c r="B6">
        <v>3.27</v>
      </c>
      <c r="C6">
        <v>2.38</v>
      </c>
      <c r="D6" s="20">
        <f t="shared" si="0"/>
        <v>3.2726931038076224E-2</v>
      </c>
      <c r="E6" s="17">
        <f>IF(OR($A6="",$B6="",$C6=""),"",A6*'MPTO_working_3-way'!$I5)</f>
        <v>3.3666897951841284</v>
      </c>
      <c r="F6" s="21">
        <f>IF(OR($A6="",$B6="",$C6=""),"",B6*'MPTO_working_3-way'!$I5)</f>
        <v>3.3770170644945092</v>
      </c>
      <c r="G6" s="22">
        <f>IF(OR($A6="",$B6="",$C6=""),"",C6*'MPTO_working_3-way'!$I5)</f>
        <v>2.4578900958706211</v>
      </c>
      <c r="H6" s="17">
        <f>IF(OR($A6="",$B6="",$C6=""),"",'MPTO_working_3-way'!E5)</f>
        <v>3.3802113522847761</v>
      </c>
      <c r="I6" s="21">
        <f>IF(OR($A6="",$B6="",$C6=""),"",'MPTO_working_3-way'!F5)</f>
        <v>3.3909636588595706</v>
      </c>
      <c r="J6" s="22">
        <f>IF(OR($A6="",$B6="",$C6=""),"",'MPTO_working_3-way'!G5)</f>
        <v>2.443439923293135</v>
      </c>
      <c r="K6" s="17">
        <f>IF(OR($A6="",$B6="",$C6=""),"",'OddsRatio_working_3-way'!H5)</f>
        <v>3.3742758743905825</v>
      </c>
      <c r="L6" s="21">
        <f>IF(OR($A6="",$B6="",$C6=""),"",'OddsRatio_working_3-way'!I5)</f>
        <v>3.384781519852488</v>
      </c>
      <c r="M6" s="22">
        <f>IF(OR($A6="",$B6="",$C6=""),"",'OddsRatio_working_3-way'!J5)</f>
        <v>2.4497790737429219</v>
      </c>
      <c r="N6" s="23">
        <f t="shared" si="1"/>
        <v>29.702766243282859</v>
      </c>
      <c r="O6" s="24">
        <f t="shared" si="2"/>
        <v>29.611932095749882</v>
      </c>
      <c r="P6" s="24">
        <f t="shared" si="3"/>
        <v>40.685301660967276</v>
      </c>
      <c r="Q6" t="s">
        <v>134</v>
      </c>
      <c r="R6" t="s">
        <v>132</v>
      </c>
      <c r="S6" s="68">
        <v>44264</v>
      </c>
      <c r="AD6" s="37"/>
      <c r="AE6" s="37"/>
      <c r="AH6" s="37"/>
      <c r="AI6" s="37"/>
      <c r="AJ6" t="s">
        <v>139</v>
      </c>
    </row>
    <row r="7" spans="1:36" s="40" customFormat="1" ht="15" x14ac:dyDescent="0.25">
      <c r="A7">
        <v>1.38</v>
      </c>
      <c r="B7">
        <v>4.88</v>
      </c>
      <c r="C7">
        <v>8.98</v>
      </c>
      <c r="D7" s="20">
        <f t="shared" si="0"/>
        <v>4.0914288556550549E-2</v>
      </c>
      <c r="E7" s="17">
        <f>IF(OR($A7="",$B7="",$C7=""),"",A7*'MPTO_working_3-way'!$I6)</f>
        <v>1.4364617182080397</v>
      </c>
      <c r="F7" s="21">
        <f>IF(OR($A7="",$B7="",$C7=""),"",B7*'MPTO_working_3-way'!$I6)</f>
        <v>5.0796617281559664</v>
      </c>
      <c r="G7" s="22">
        <f>IF(OR($A7="",$B7="",$C7=""),"",C7*'MPTO_working_3-way'!$I6)</f>
        <v>9.3474103112378248</v>
      </c>
      <c r="H7" s="17">
        <f>IF(OR($A7="",$B7="",$C7=""),"",'MPTO_working_3-way'!E6)</f>
        <v>1.4064705818874761</v>
      </c>
      <c r="I7" s="21">
        <f>IF(OR($A7="",$B7="",$C7=""),"",'MPTO_working_3-way'!F6)</f>
        <v>5.2279398339828083</v>
      </c>
      <c r="J7" s="22">
        <f>IF(OR($A7="",$B7="",$C7=""),"",'MPTO_working_3-way'!G6)</f>
        <v>10.233269588116858</v>
      </c>
      <c r="K7" s="17">
        <f>IF(OR($A7="",$B7="",$C7=""),"",'OddsRatio_working_3-way'!H6)</f>
        <v>1.4155331968180667</v>
      </c>
      <c r="L7" s="21">
        <f>IF(OR($A7="",$B7="",$C7=""),"",'OddsRatio_working_3-way'!I6)</f>
        <v>5.2428126411949973</v>
      </c>
      <c r="M7" s="22">
        <f>IF(OR($A7="",$B7="",$C7=""),"",'OddsRatio_working_3-way'!J6)</f>
        <v>9.7261971331794026</v>
      </c>
      <c r="N7" s="23">
        <f t="shared" si="1"/>
        <v>69.61549948212209</v>
      </c>
      <c r="O7" s="24">
        <f t="shared" si="2"/>
        <v>19.686350263386988</v>
      </c>
      <c r="P7" s="24">
        <f t="shared" si="3"/>
        <v>10.698150254490923</v>
      </c>
      <c r="Q7" t="s">
        <v>137</v>
      </c>
      <c r="R7" t="s">
        <v>138</v>
      </c>
      <c r="S7" s="68">
        <v>44264</v>
      </c>
      <c r="AD7" s="37"/>
      <c r="AE7" s="37"/>
      <c r="AH7" s="37"/>
      <c r="AI7" s="37"/>
      <c r="AJ7" t="s">
        <v>139</v>
      </c>
    </row>
    <row r="8" spans="1:36" s="36" customFormat="1" ht="15" x14ac:dyDescent="0.25">
      <c r="A8">
        <v>4.5</v>
      </c>
      <c r="B8">
        <v>3.57</v>
      </c>
      <c r="C8">
        <v>1.88</v>
      </c>
      <c r="D8" s="20">
        <f t="shared" si="0"/>
        <v>3.4249160657170652E-2</v>
      </c>
      <c r="E8" s="17">
        <f>IF(OR($A8="",$B8="",$C8=""),"",A8*'MPTO_working_3-way'!$I7)</f>
        <v>4.6541212229572677</v>
      </c>
      <c r="F8" s="21">
        <f>IF(OR($A8="",$B8="",$C8=""),"",B8*'MPTO_working_3-way'!$I7)</f>
        <v>3.6922695035460991</v>
      </c>
      <c r="G8" s="22">
        <f>IF(OR($A8="",$B8="",$C8=""),"",C8*'MPTO_working_3-way'!$I7)</f>
        <v>1.9443884220354808</v>
      </c>
      <c r="H8" s="17">
        <f>IF(OR($A8="",$B8="",$C8=""),"",'MPTO_working_3-way'!E7)</f>
        <v>4.7437017025821442</v>
      </c>
      <c r="I8" s="21">
        <f>IF(OR($A8="",$B8="",$C8=""),"",'MPTO_working_3-way'!F7)</f>
        <v>3.7216827681388009</v>
      </c>
      <c r="J8" s="22">
        <f>IF(OR($A8="",$B8="",$C8=""),"",'MPTO_working_3-way'!G7)</f>
        <v>1.9212350987900917</v>
      </c>
      <c r="K8" s="17">
        <f>IF(OR($A8="",$B8="",$C8=""),"",'OddsRatio_working_3-way'!H7)</f>
        <v>4.6992073886779755</v>
      </c>
      <c r="L8" s="21">
        <f>IF(OR($A8="",$B8="",$C8=""),"",'OddsRatio_working_3-way'!I7)</f>
        <v>3.7162751396863989</v>
      </c>
      <c r="M8" s="22">
        <f>IF(OR($A8="",$B8="",$C8=""),"",'OddsRatio_working_3-way'!J7)</f>
        <v>1.9300864291533193</v>
      </c>
      <c r="N8" s="23">
        <f t="shared" si="1"/>
        <v>21.486333339736081</v>
      </c>
      <c r="O8" s="24">
        <f t="shared" si="2"/>
        <v>27.083613453448841</v>
      </c>
      <c r="P8" s="24">
        <f t="shared" si="3"/>
        <v>51.430053206815089</v>
      </c>
      <c r="Q8" t="s">
        <v>135</v>
      </c>
      <c r="R8" t="s">
        <v>133</v>
      </c>
      <c r="S8" s="68">
        <v>44264</v>
      </c>
      <c r="AD8" s="37"/>
      <c r="AE8" s="37"/>
      <c r="AH8" s="37"/>
      <c r="AI8" s="37"/>
      <c r="AJ8" t="s">
        <v>139</v>
      </c>
    </row>
    <row r="9" spans="1:36" s="36" customFormat="1" ht="15" x14ac:dyDescent="0.25">
      <c r="A9">
        <v>5.72</v>
      </c>
      <c r="B9">
        <v>3.44</v>
      </c>
      <c r="C9">
        <v>1.75</v>
      </c>
      <c r="D9" s="20">
        <f t="shared" si="0"/>
        <v>3.695142067235091E-2</v>
      </c>
      <c r="E9" s="17">
        <f>IF(OR($A9="",$B9="",$C9=""),"",A9*'MPTO_working_3-way'!$I8)</f>
        <v>5.9313621262458467</v>
      </c>
      <c r="F9" s="21">
        <f>IF(OR($A9="",$B9="",$C9=""),"",B9*'MPTO_working_3-way'!$I8)</f>
        <v>3.567112887112887</v>
      </c>
      <c r="G9" s="22">
        <f>IF(OR($A9="",$B9="",$C9=""),"",C9*'MPTO_working_3-way'!$I8)</f>
        <v>1.8146649861766142</v>
      </c>
      <c r="H9" s="17">
        <f>IF(OR($A9="",$B9="",$C9=""),"",'MPTO_working_3-way'!E8)</f>
        <v>6.1535418999737903</v>
      </c>
      <c r="I9" s="21">
        <f>IF(OR($A9="",$B9="",$C9=""),"",'MPTO_working_3-way'!F8)</f>
        <v>3.5922051909756032</v>
      </c>
      <c r="J9" s="22">
        <f>IF(OR($A9="",$B9="",$C9=""),"",'MPTO_working_3-way'!G8)</f>
        <v>1.7885522351881991</v>
      </c>
      <c r="K9" s="17">
        <f>IF(OR($A9="",$B9="",$C9=""),"",'OddsRatio_working_3-way'!H8)</f>
        <v>6.0246815341225597</v>
      </c>
      <c r="L9" s="21">
        <f>IF(OR($A9="",$B9="",$C9=""),"",'OddsRatio_working_3-way'!I8)</f>
        <v>3.5975048608599685</v>
      </c>
      <c r="M9" s="22">
        <f>IF(OR($A9="",$B9="",$C9=""),"",'OddsRatio_working_3-way'!J8)</f>
        <v>1.7984133793626949</v>
      </c>
      <c r="N9" s="23">
        <f t="shared" si="1"/>
        <v>16.859533758275735</v>
      </c>
      <c r="O9" s="24">
        <f t="shared" si="2"/>
        <v>28.033875900388722</v>
      </c>
      <c r="P9" s="24">
        <f t="shared" si="3"/>
        <v>55.10659034133554</v>
      </c>
      <c r="Q9" t="s">
        <v>131</v>
      </c>
      <c r="R9" t="s">
        <v>136</v>
      </c>
      <c r="S9" s="68">
        <v>44264</v>
      </c>
      <c r="AD9" s="37"/>
      <c r="AE9" s="37"/>
      <c r="AH9" s="37"/>
      <c r="AI9" s="37"/>
      <c r="AJ9" t="s">
        <v>139</v>
      </c>
    </row>
    <row r="10" spans="1:36" s="36" customFormat="1" ht="15" x14ac:dyDescent="0.25">
      <c r="A10">
        <v>2.4900000000000002</v>
      </c>
      <c r="B10">
        <v>3.17</v>
      </c>
      <c r="C10">
        <v>3.12</v>
      </c>
      <c r="D10" s="20">
        <f t="shared" si="0"/>
        <v>3.757665946484301E-2</v>
      </c>
      <c r="E10" s="17">
        <f>IF(OR($A10="",$B10="",$C10=""),"",A10*'MPTO_working_3-way'!$I9)</f>
        <v>2.5835658820674592</v>
      </c>
      <c r="F10" s="21">
        <f>IF(OR($A10="",$B10="",$C10=""),"",B10*'MPTO_working_3-way'!$I9)</f>
        <v>3.2891180105035525</v>
      </c>
      <c r="G10" s="22">
        <f>IF(OR($A10="",$B10="",$C10=""),"",C10*'MPTO_working_3-way'!$I9)</f>
        <v>3.2372391775303102</v>
      </c>
      <c r="H10" s="17">
        <f>IF(OR($A10="",$B10="",$C10=""),"",'MPTO_working_3-way'!E9)</f>
        <v>2.5701597548385857</v>
      </c>
      <c r="I10" s="21">
        <f>IF(OR($A10="",$B10="",$C10=""),"",'MPTO_working_3-way'!F9)</f>
        <v>3.3010723919525295</v>
      </c>
      <c r="J10" s="22">
        <f>IF(OR($A10="",$B10="",$C10=""),"",'MPTO_working_3-way'!G9)</f>
        <v>3.2468874722604264</v>
      </c>
      <c r="K10" s="17">
        <f>IF(OR($A10="",$B10="",$C10=""),"",'OddsRatio_working_3-way'!H9)</f>
        <v>2.5761978458130201</v>
      </c>
      <c r="L10" s="21">
        <f>IF(OR($A10="",$B10="",$C10=""),"",'OddsRatio_working_3-way'!I9)</f>
        <v>3.2955364600095658</v>
      </c>
      <c r="M10" s="22">
        <f>IF(OR($A10="",$B10="",$C10=""),"",'OddsRatio_working_3-way'!J9)</f>
        <v>3.2426439148480548</v>
      </c>
      <c r="N10" s="23">
        <f t="shared" si="1"/>
        <v>38.706193131787501</v>
      </c>
      <c r="O10" s="24">
        <f t="shared" si="2"/>
        <v>30.403287349574409</v>
      </c>
      <c r="P10" s="24">
        <f t="shared" si="3"/>
        <v>30.890519518638097</v>
      </c>
      <c r="Q10" t="s">
        <v>73</v>
      </c>
      <c r="R10" t="s">
        <v>76</v>
      </c>
      <c r="S10" s="68">
        <v>44295</v>
      </c>
      <c r="AD10" s="37"/>
      <c r="AE10" s="37"/>
      <c r="AH10" s="37"/>
      <c r="AI10" s="37"/>
      <c r="AJ10" t="s">
        <v>125</v>
      </c>
    </row>
    <row r="11" spans="1:36" s="36" customFormat="1" ht="15" x14ac:dyDescent="0.25">
      <c r="A11">
        <v>1.78</v>
      </c>
      <c r="B11">
        <v>3.92</v>
      </c>
      <c r="C11">
        <v>4.49</v>
      </c>
      <c r="D11" s="20">
        <f t="shared" si="0"/>
        <v>3.9616942845805303E-2</v>
      </c>
      <c r="E11" s="17">
        <f>IF(OR($A11="",$B11="",$C11=""),"",A11*'MPTO_working_3-way'!$I10)</f>
        <v>1.8505181582655335</v>
      </c>
      <c r="F11" s="21">
        <f>IF(OR($A11="",$B11="",$C11=""),"",B11*'MPTO_working_3-way'!$I10)</f>
        <v>4.0752984159555563</v>
      </c>
      <c r="G11" s="22">
        <f>IF(OR($A11="",$B11="",$C11=""),"",C11*'MPTO_working_3-way'!$I10)</f>
        <v>4.667880073377666</v>
      </c>
      <c r="H11" s="17">
        <f>IF(OR($A11="",$B11="",$C11=""),"",'MPTO_working_3-way'!E10)</f>
        <v>1.822847960319949</v>
      </c>
      <c r="I11" s="21">
        <f>IF(OR($A11="",$B11="",$C11=""),"",'MPTO_working_3-way'!F10)</f>
        <v>4.1340012836356168</v>
      </c>
      <c r="J11" s="22">
        <f>IF(OR($A11="",$B11="",$C11=""),"",'MPTO_working_3-way'!G10)</f>
        <v>4.7730076503593617</v>
      </c>
      <c r="K11" s="17">
        <f>IF(OR($A11="",$B11="",$C11=""),"",'OddsRatio_working_3-way'!H10)</f>
        <v>1.8328750845518951</v>
      </c>
      <c r="L11" s="21">
        <f>IF(OR($A11="",$B11="",$C11=""),"",'OddsRatio_working_3-way'!I10)</f>
        <v>4.1179426242199151</v>
      </c>
      <c r="M11" s="22">
        <f>IF(OR($A11="",$B11="",$C11=""),"",'OddsRatio_working_3-way'!J10)</f>
        <v>4.7265821090847622</v>
      </c>
      <c r="N11" s="23">
        <f t="shared" si="1"/>
        <v>54.03891853389252</v>
      </c>
      <c r="O11" s="24">
        <f t="shared" si="2"/>
        <v>24.538080354675692</v>
      </c>
      <c r="P11" s="24">
        <f t="shared" si="3"/>
        <v>21.42300111143178</v>
      </c>
      <c r="Q11" t="s">
        <v>72</v>
      </c>
      <c r="R11" t="s">
        <v>115</v>
      </c>
      <c r="S11" s="68">
        <v>44295</v>
      </c>
      <c r="AD11" s="37"/>
      <c r="AE11" s="37"/>
      <c r="AH11" s="37"/>
      <c r="AI11" s="37"/>
      <c r="AJ11" t="s">
        <v>125</v>
      </c>
    </row>
    <row r="12" spans="1:36" s="36" customFormat="1" ht="15" x14ac:dyDescent="0.25">
      <c r="A12">
        <v>2.15</v>
      </c>
      <c r="B12">
        <v>3.37</v>
      </c>
      <c r="C12">
        <v>3.6</v>
      </c>
      <c r="D12" s="20">
        <f t="shared" si="0"/>
        <v>3.9629961892055476E-2</v>
      </c>
      <c r="E12" s="17">
        <f>IF(OR($A12="",$B12="",$C12=""),"",A12*'MPTO_working_3-way'!$I11)</f>
        <v>2.2352044180679194</v>
      </c>
      <c r="F12" s="21">
        <f>IF(OR($A12="",$B12="",$C12=""),"",B12*'MPTO_working_3-way'!$I11)</f>
        <v>3.503552971576227</v>
      </c>
      <c r="G12" s="22">
        <f>IF(OR($A12="",$B12="",$C12=""),"",C12*'MPTO_working_3-way'!$I11)</f>
        <v>3.7426678628113996</v>
      </c>
      <c r="H12" s="17">
        <f>IF(OR($A12="",$B12="",$C12=""),"",'MPTO_working_3-way'!E11)</f>
        <v>2.2128481461895859</v>
      </c>
      <c r="I12" s="21">
        <f>IF(OR($A12="",$B12="",$C12=""),"",'MPTO_working_3-way'!F11)</f>
        <v>3.5270144188080024</v>
      </c>
      <c r="J12" s="22">
        <f>IF(OR($A12="",$B12="",$C12=""),"",'MPTO_working_3-way'!G11)</f>
        <v>3.7797495990880456</v>
      </c>
      <c r="K12" s="17">
        <f>IF(OR($A12="",$B12="",$C12=""),"",'OddsRatio_working_3-way'!H11)</f>
        <v>2.2220515965345324</v>
      </c>
      <c r="L12" s="21">
        <f>IF(OR($A12="",$B12="",$C12=""),"",'OddsRatio_working_3-way'!I11)</f>
        <v>3.5184889424233399</v>
      </c>
      <c r="M12" s="22">
        <f>IF(OR($A12="",$B12="",$C12=""),"",'OddsRatio_working_3-way'!J11)</f>
        <v>3.7628992617302455</v>
      </c>
      <c r="N12" s="23">
        <f t="shared" si="1"/>
        <v>44.738637411265792</v>
      </c>
      <c r="O12" s="24">
        <f t="shared" si="2"/>
        <v>28.542454134783814</v>
      </c>
      <c r="P12" s="24">
        <f t="shared" si="3"/>
        <v>26.718908453950409</v>
      </c>
      <c r="Q12" t="s">
        <v>77</v>
      </c>
      <c r="R12" t="s">
        <v>122</v>
      </c>
      <c r="S12" s="68">
        <v>44295</v>
      </c>
      <c r="AD12" s="37"/>
      <c r="AE12" s="37"/>
      <c r="AH12" s="37"/>
      <c r="AI12" s="37"/>
      <c r="AJ12" t="s">
        <v>125</v>
      </c>
    </row>
    <row r="13" spans="1:36" s="36" customFormat="1" ht="15" x14ac:dyDescent="0.25">
      <c r="A13">
        <v>1.76</v>
      </c>
      <c r="B13">
        <v>3.77</v>
      </c>
      <c r="C13">
        <v>4.76</v>
      </c>
      <c r="D13" s="20">
        <f t="shared" si="0"/>
        <v>4.3517841185183981E-2</v>
      </c>
      <c r="E13" s="17">
        <f>IF(OR($A13="",$B13="",$C13=""),"",A13*'MPTO_working_3-way'!$I12)</f>
        <v>1.8365914004859238</v>
      </c>
      <c r="F13" s="21">
        <f>IF(OR($A13="",$B13="",$C13=""),"",B13*'MPTO_working_3-way'!$I12)</f>
        <v>3.9340622612681435</v>
      </c>
      <c r="G13" s="22">
        <f>IF(OR($A13="",$B13="",$C13=""),"",C13*'MPTO_working_3-way'!$I12)</f>
        <v>4.9671449240414756</v>
      </c>
      <c r="H13" s="17">
        <f>IF(OR($A13="",$B13="",$C13=""),"",'MPTO_working_3-way'!E12)</f>
        <v>1.806110853227165</v>
      </c>
      <c r="I13" s="21">
        <f>IF(OR($A13="",$B13="",$C13=""),"",'MPTO_working_3-way'!F12)</f>
        <v>3.9880988378318496</v>
      </c>
      <c r="J13" s="22">
        <f>IF(OR($A13="",$B13="",$C13=""),"",'MPTO_working_3-way'!G12)</f>
        <v>5.1130472622533123</v>
      </c>
      <c r="K13" s="17">
        <f>IF(OR($A13="",$B13="",$C13=""),"",'OddsRatio_working_3-way'!H12)</f>
        <v>1.8171238421080622</v>
      </c>
      <c r="L13" s="21">
        <f>IF(OR($A13="",$B13="",$C13=""),"",'OddsRatio_working_3-way'!I12)</f>
        <v>3.9782013718938569</v>
      </c>
      <c r="M13" s="22">
        <f>IF(OR($A13="",$B13="",$C13=""),"",'OddsRatio_working_3-way'!J12)</f>
        <v>5.0426126925346226</v>
      </c>
      <c r="N13" s="23">
        <f t="shared" si="1"/>
        <v>54.448692275016683</v>
      </c>
      <c r="O13" s="24">
        <f t="shared" si="2"/>
        <v>25.419018144304871</v>
      </c>
      <c r="P13" s="24">
        <f t="shared" si="3"/>
        <v>20.132289580678439</v>
      </c>
      <c r="Q13" t="s">
        <v>78</v>
      </c>
      <c r="R13" t="s">
        <v>91</v>
      </c>
      <c r="S13" s="68">
        <v>44295</v>
      </c>
      <c r="AD13" s="37"/>
      <c r="AE13" s="37"/>
      <c r="AH13" s="37"/>
      <c r="AI13" s="37"/>
      <c r="AJ13" t="s">
        <v>125</v>
      </c>
    </row>
    <row r="14" spans="1:36" s="36" customFormat="1" ht="15" x14ac:dyDescent="0.25">
      <c r="A14">
        <v>2.44</v>
      </c>
      <c r="B14">
        <v>3.27</v>
      </c>
      <c r="C14">
        <v>3.1</v>
      </c>
      <c r="D14" s="20">
        <f t="shared" si="0"/>
        <v>3.8227108288577671E-2</v>
      </c>
      <c r="E14" s="17">
        <f>IF(OR($A14="",$B14="",$C14=""),"",A14*'MPTO_working_3-way'!$I13)</f>
        <v>2.5332741442241296</v>
      </c>
      <c r="F14" s="21">
        <f>IF(OR($A14="",$B14="",$C14=""),"",B14*'MPTO_working_3-way'!$I13)</f>
        <v>3.3950026441036489</v>
      </c>
      <c r="G14" s="22">
        <f>IF(OR($A14="",$B14="",$C14=""),"",C14*'MPTO_working_3-way'!$I13)</f>
        <v>3.2185040356945911</v>
      </c>
      <c r="H14" s="17">
        <f>IF(OR($A14="",$B14="",$C14=""),"",'MPTO_working_3-way'!E13)</f>
        <v>2.5182973431961742</v>
      </c>
      <c r="I14" s="21">
        <f>IF(OR($A14="",$B14="",$C14=""),"",'MPTO_working_3-way'!F13)</f>
        <v>3.4121770511825367</v>
      </c>
      <c r="J14" s="22">
        <f>IF(OR($A14="",$B14="",$C14=""),"",'MPTO_working_3-way'!G13)</f>
        <v>3.2274902048116476</v>
      </c>
      <c r="K14" s="17">
        <f>IF(OR($A14="",$B14="",$C14=""),"",'OddsRatio_working_3-way'!H13)</f>
        <v>2.5249767826932286</v>
      </c>
      <c r="L14" s="21">
        <f>IF(OR($A14="",$B14="",$C14=""),"",'OddsRatio_working_3-way'!I13)</f>
        <v>3.4039564560511315</v>
      </c>
      <c r="M14" s="22">
        <f>IF(OR($A14="",$B14="",$C14=""),"",'OddsRatio_working_3-way'!J13)</f>
        <v>3.2239244747609574</v>
      </c>
      <c r="N14" s="23">
        <f t="shared" si="1"/>
        <v>39.474606500050626</v>
      </c>
      <c r="O14" s="24">
        <f t="shared" si="2"/>
        <v>29.45505806119985</v>
      </c>
      <c r="P14" s="24">
        <f t="shared" si="3"/>
        <v>31.07033543874952</v>
      </c>
      <c r="Q14" t="s">
        <v>75</v>
      </c>
      <c r="R14" t="s">
        <v>79</v>
      </c>
      <c r="S14" s="68">
        <v>44295</v>
      </c>
      <c r="AD14" s="37"/>
      <c r="AE14" s="37"/>
      <c r="AH14" s="37"/>
      <c r="AI14" s="37"/>
      <c r="AJ14" t="s">
        <v>125</v>
      </c>
    </row>
    <row r="15" spans="1:36" s="36" customFormat="1" ht="15" x14ac:dyDescent="0.25">
      <c r="A15">
        <v>2.77</v>
      </c>
      <c r="B15">
        <v>3.49</v>
      </c>
      <c r="C15">
        <v>2.59</v>
      </c>
      <c r="D15" s="20">
        <f t="shared" si="0"/>
        <v>3.364416771469414E-2</v>
      </c>
      <c r="E15" s="17">
        <f>IF(OR($A15="",$B15="",$C15=""),"",A15*'MPTO_working_3-way'!$I14)</f>
        <v>2.8631943445697026</v>
      </c>
      <c r="F15" s="21">
        <f>IF(OR($A15="",$B15="",$C15=""),"",B15*'MPTO_working_3-way'!$I14)</f>
        <v>3.6074181453242828</v>
      </c>
      <c r="G15" s="22">
        <f>IF(OR($A15="",$B15="",$C15=""),"",C15*'MPTO_working_3-way'!$I14)</f>
        <v>2.6771383943810578</v>
      </c>
      <c r="H15" s="17">
        <f>IF(OR($A15="",$B15="",$C15=""),"",'MPTO_working_3-way'!E14)</f>
        <v>2.8588082538217932</v>
      </c>
      <c r="I15" s="21">
        <f>IF(OR($A15="",$B15="",$C15=""),"",'MPTO_working_3-way'!F14)</f>
        <v>3.6321605171478635</v>
      </c>
      <c r="J15" s="22">
        <f>IF(OR($A15="",$B15="",$C15=""),"",'MPTO_working_3-way'!G14)</f>
        <v>2.6674799739924424</v>
      </c>
      <c r="K15" s="17">
        <f>IF(OR($A15="",$B15="",$C15=""),"",'OddsRatio_working_3-way'!H14)</f>
        <v>2.8615901679842159</v>
      </c>
      <c r="L15" s="21">
        <f>IF(OR($A15="",$B15="",$C15=""),"",'OddsRatio_working_3-way'!I14)</f>
        <v>3.6188471854693209</v>
      </c>
      <c r="M15" s="22">
        <f>IF(OR($A15="",$B15="",$C15=""),"",'OddsRatio_working_3-way'!J14)</f>
        <v>2.6722759136129404</v>
      </c>
      <c r="N15" s="23">
        <f t="shared" si="1"/>
        <v>34.926025957566836</v>
      </c>
      <c r="O15" s="24">
        <f t="shared" si="2"/>
        <v>27.720656705575969</v>
      </c>
      <c r="P15" s="24">
        <f t="shared" si="3"/>
        <v>37.353317336857195</v>
      </c>
      <c r="Q15" t="s">
        <v>103</v>
      </c>
      <c r="R15" t="s">
        <v>111</v>
      </c>
      <c r="S15" s="68">
        <v>44295</v>
      </c>
      <c r="AD15" s="37"/>
      <c r="AE15" s="37"/>
      <c r="AH15" s="37"/>
      <c r="AI15" s="37"/>
      <c r="AJ15" t="s">
        <v>129</v>
      </c>
    </row>
    <row r="16" spans="1:36" s="36" customFormat="1" ht="15" x14ac:dyDescent="0.25">
      <c r="A16">
        <v>2.2400000000000002</v>
      </c>
      <c r="B16">
        <v>3.93</v>
      </c>
      <c r="C16">
        <v>3.01</v>
      </c>
      <c r="D16" s="20">
        <f t="shared" si="0"/>
        <v>3.3107411258485264E-2</v>
      </c>
      <c r="E16" s="17">
        <f>IF(OR($A16="",$B16="",$C16=""),"",A16*'MPTO_working_3-way'!$I15)</f>
        <v>2.3141606012190072</v>
      </c>
      <c r="F16" s="21">
        <f>IF(OR($A16="",$B16="",$C16=""),"",B16*'MPTO_working_3-way'!$I15)</f>
        <v>4.0601121262458468</v>
      </c>
      <c r="G16" s="22">
        <f>IF(OR($A16="",$B16="",$C16=""),"",C16*'MPTO_working_3-way'!$I15)</f>
        <v>3.1096533078880406</v>
      </c>
      <c r="H16" s="17">
        <f>IF(OR($A16="",$B16="",$C16=""),"",'MPTO_working_3-way'!E15)</f>
        <v>2.2967767823482683</v>
      </c>
      <c r="I16" s="21">
        <f>IF(OR($A16="",$B16="",$C16=""),"",'MPTO_working_3-way'!F15)</f>
        <v>4.1081744369954381</v>
      </c>
      <c r="J16" s="22">
        <f>IF(OR($A16="",$B16="",$C16=""),"",'MPTO_working_3-way'!G15)</f>
        <v>3.1134208970806112</v>
      </c>
      <c r="K16" s="17">
        <f>IF(OR($A16="",$B16="",$C16=""),"",'OddsRatio_working_3-way'!H15)</f>
        <v>2.3044206401515885</v>
      </c>
      <c r="L16" s="21">
        <f>IF(OR($A16="",$B16="",$C16=""),"",'OddsRatio_working_3-way'!I15)</f>
        <v>4.0822197384227046</v>
      </c>
      <c r="M16" s="22">
        <f>IF(OR($A16="",$B16="",$C16=""),"",'OddsRatio_working_3-way'!J15)</f>
        <v>3.1144237796005578</v>
      </c>
      <c r="N16" s="23">
        <f t="shared" si="1"/>
        <v>43.212212647352132</v>
      </c>
      <c r="O16" s="24">
        <f t="shared" si="2"/>
        <v>24.629861661595111</v>
      </c>
      <c r="P16" s="24">
        <f t="shared" si="3"/>
        <v>32.157925691052753</v>
      </c>
      <c r="Q16" t="s">
        <v>144</v>
      </c>
      <c r="R16" t="s">
        <v>110</v>
      </c>
      <c r="S16" s="68">
        <v>44295</v>
      </c>
      <c r="AD16" s="37"/>
      <c r="AE16" s="37"/>
      <c r="AH16" s="37"/>
      <c r="AI16" s="37"/>
      <c r="AJ16" t="s">
        <v>129</v>
      </c>
    </row>
    <row r="17" spans="1:36" s="36" customFormat="1" ht="15" x14ac:dyDescent="0.25">
      <c r="A17">
        <v>1.98</v>
      </c>
      <c r="B17">
        <v>3.81</v>
      </c>
      <c r="C17">
        <v>3.74</v>
      </c>
      <c r="D17" s="20">
        <f t="shared" si="0"/>
        <v>3.4897375795939878E-2</v>
      </c>
      <c r="E17" s="17">
        <f>IF(OR($A17="",$B17="",$C17=""),"",A17*'MPTO_working_3-way'!$I16)</f>
        <v>2.049096804075961</v>
      </c>
      <c r="F17" s="21">
        <f>IF(OR($A17="",$B17="",$C17=""),"",B17*'MPTO_working_3-way'!$I16)</f>
        <v>3.9429590017825311</v>
      </c>
      <c r="G17" s="22">
        <f>IF(OR($A17="",$B17="",$C17=""),"",C17*'MPTO_working_3-way'!$I16)</f>
        <v>3.8705161854768155</v>
      </c>
      <c r="H17" s="17">
        <f>IF(OR($A17="",$B17="",$C17=""),"",'MPTO_working_3-way'!E16)</f>
        <v>2.0266790142576747</v>
      </c>
      <c r="I17" s="21">
        <f>IF(OR($A17="",$B17="",$C17=""),"",'MPTO_working_3-way'!F16)</f>
        <v>3.9866887174290135</v>
      </c>
      <c r="J17" s="22">
        <f>IF(OR($A17="",$B17="",$C17=""),"",'MPTO_working_3-way'!G16)</f>
        <v>3.9101109207212592</v>
      </c>
      <c r="K17" s="17">
        <f>IF(OR($A17="",$B17="",$C17=""),"",'OddsRatio_working_3-way'!H16)</f>
        <v>2.0354204306464712</v>
      </c>
      <c r="L17" s="21">
        <f>IF(OR($A17="",$B17="",$C17=""),"",'OddsRatio_working_3-way'!I16)</f>
        <v>3.9689096021597812</v>
      </c>
      <c r="M17" s="22">
        <f>IF(OR($A17="",$B17="",$C17=""),"",'OddsRatio_working_3-way'!J16)</f>
        <v>3.8949509999707481</v>
      </c>
      <c r="N17" s="23">
        <f t="shared" si="1"/>
        <v>48.801989150090421</v>
      </c>
      <c r="O17" s="24">
        <f t="shared" si="2"/>
        <v>25.361663652802896</v>
      </c>
      <c r="P17" s="24">
        <f t="shared" si="3"/>
        <v>25.83634719710669</v>
      </c>
      <c r="Q17" t="s">
        <v>107</v>
      </c>
      <c r="R17" t="s">
        <v>101</v>
      </c>
      <c r="S17" s="68">
        <v>44295</v>
      </c>
      <c r="AD17" s="37"/>
      <c r="AE17" s="37"/>
      <c r="AH17" s="37"/>
      <c r="AI17" s="37"/>
      <c r="AJ17" t="s">
        <v>129</v>
      </c>
    </row>
    <row r="18" spans="1:36" s="36" customFormat="1" ht="15" x14ac:dyDescent="0.25">
      <c r="A18">
        <v>1.95</v>
      </c>
      <c r="B18">
        <v>3.81</v>
      </c>
      <c r="C18">
        <v>3.85</v>
      </c>
      <c r="D18" s="20">
        <f t="shared" si="0"/>
        <v>3.50279641618223E-2</v>
      </c>
      <c r="E18" s="17">
        <f>IF(OR($A18="",$B18="",$C18=""),"",A18*'MPTO_working_3-way'!$I17)</f>
        <v>2.0183045301155533</v>
      </c>
      <c r="F18" s="21">
        <f>IF(OR($A18="",$B18="",$C18=""),"",B18*'MPTO_working_3-way'!$I17)</f>
        <v>3.9434565434565432</v>
      </c>
      <c r="G18" s="22">
        <f>IF(OR($A18="",$B18="",$C18=""),"",C18*'MPTO_working_3-way'!$I17)</f>
        <v>3.9848576620230158</v>
      </c>
      <c r="H18" s="17">
        <f>IF(OR($A18="",$B18="",$C18=""),"",'MPTO_working_3-way'!E17)</f>
        <v>1.9954323564959422</v>
      </c>
      <c r="I18" s="21">
        <f>IF(OR($A18="",$B18="",$C18=""),"",'MPTO_working_3-way'!F17)</f>
        <v>3.9873806810459289</v>
      </c>
      <c r="J18" s="22">
        <f>IF(OR($A18="",$B18="",$C18=""),"",'MPTO_working_3-way'!G17)</f>
        <v>4.0312133351654733</v>
      </c>
      <c r="K18" s="17">
        <f>IF(OR($A18="",$B18="",$C18=""),"",'OddsRatio_working_3-way'!H17)</f>
        <v>2.0042580734151887</v>
      </c>
      <c r="L18" s="21">
        <f>IF(OR($A18="",$B18="",$C18=""),"",'OddsRatio_working_3-way'!I17)</f>
        <v>3.9704896697859802</v>
      </c>
      <c r="M18" s="22">
        <f>IF(OR($A18="",$B18="",$C18=""),"",'OddsRatio_working_3-way'!J17)</f>
        <v>4.012774220245567</v>
      </c>
      <c r="N18" s="23">
        <f t="shared" si="1"/>
        <v>49.54653696103766</v>
      </c>
      <c r="O18" s="24">
        <f t="shared" si="2"/>
        <v>25.358463798956276</v>
      </c>
      <c r="P18" s="24">
        <f t="shared" si="3"/>
        <v>25.094999240006082</v>
      </c>
      <c r="Q18" t="s">
        <v>108</v>
      </c>
      <c r="R18" t="s">
        <v>120</v>
      </c>
      <c r="S18" s="68">
        <v>44295</v>
      </c>
      <c r="AD18" s="37"/>
      <c r="AE18" s="37"/>
      <c r="AH18" s="37"/>
      <c r="AI18" s="37"/>
      <c r="AJ18" t="s">
        <v>129</v>
      </c>
    </row>
    <row r="19" spans="1:36" s="36" customFormat="1" ht="15" x14ac:dyDescent="0.25">
      <c r="A19">
        <v>3.53</v>
      </c>
      <c r="B19">
        <v>3.2</v>
      </c>
      <c r="C19">
        <v>2.25</v>
      </c>
      <c r="D19" s="20">
        <f t="shared" si="0"/>
        <v>4.0230563424614285E-2</v>
      </c>
      <c r="E19" s="17">
        <f>IF(OR($A19="",$B19="",$C19=""),"",A19*'MPTO_working_3-way'!$I18)</f>
        <v>3.672013888888888</v>
      </c>
      <c r="F19" s="21">
        <f>IF(OR($A19="",$B19="",$C19=""),"",B19*'MPTO_working_3-way'!$I18)</f>
        <v>3.328737802958766</v>
      </c>
      <c r="G19" s="22">
        <f>IF(OR($A19="",$B19="",$C19=""),"",C19*'MPTO_working_3-way'!$I18)</f>
        <v>2.3405187677053823</v>
      </c>
      <c r="H19" s="17">
        <f>IF(OR($A19="",$B19="",$C19=""),"",'MPTO_working_3-way'!E18)</f>
        <v>3.7054063904750323</v>
      </c>
      <c r="I19" s="21">
        <f>IF(OR($A19="",$B19="",$C19=""),"",'MPTO_working_3-way'!F18)</f>
        <v>3.3434773076079809</v>
      </c>
      <c r="J19" s="22">
        <f>IF(OR($A19="",$B19="",$C19=""),"",'MPTO_working_3-way'!G18)</f>
        <v>2.3200012170817419</v>
      </c>
      <c r="K19" s="17">
        <f>IF(OR($A19="",$B19="",$C19=""),"",'OddsRatio_working_3-way'!H18)</f>
        <v>3.6893454276668525</v>
      </c>
      <c r="L19" s="21">
        <f>IF(OR($A19="",$B19="",$C19=""),"",'OddsRatio_working_3-way'!I18)</f>
        <v>3.3385612414494372</v>
      </c>
      <c r="M19" s="22">
        <f>IF(OR($A19="",$B19="",$C19=""),"",'OddsRatio_working_3-way'!J18)</f>
        <v>2.3287279780962713</v>
      </c>
      <c r="N19" s="23">
        <f t="shared" si="1"/>
        <v>27.233012462885569</v>
      </c>
      <c r="O19" s="24">
        <f t="shared" si="2"/>
        <v>30.041416873120642</v>
      </c>
      <c r="P19" s="24">
        <f t="shared" si="3"/>
        <v>42.7255706639938</v>
      </c>
      <c r="Q19" t="s">
        <v>92</v>
      </c>
      <c r="R19" t="s">
        <v>87</v>
      </c>
      <c r="S19" s="68">
        <v>44325</v>
      </c>
      <c r="AD19" s="37"/>
      <c r="AE19" s="37"/>
      <c r="AH19" s="37"/>
      <c r="AI19" s="37"/>
      <c r="AJ19" t="s">
        <v>125</v>
      </c>
    </row>
    <row r="20" spans="1:36" s="36" customFormat="1" ht="15" x14ac:dyDescent="0.25">
      <c r="A20">
        <v>2.29</v>
      </c>
      <c r="B20">
        <v>3.44</v>
      </c>
      <c r="C20">
        <v>3.21</v>
      </c>
      <c r="D20" s="20">
        <f t="shared" si="0"/>
        <v>3.8905376876807063E-2</v>
      </c>
      <c r="E20" s="17">
        <f>IF(OR($A20="",$B20="",$C20=""),"",A20*'MPTO_working_3-way'!$I19)</f>
        <v>2.3790933130478882</v>
      </c>
      <c r="F20" s="21">
        <f>IF(OR($A20="",$B20="",$C20=""),"",B20*'MPTO_working_3-way'!$I19)</f>
        <v>3.5738344964562163</v>
      </c>
      <c r="G20" s="22">
        <f>IF(OR($A20="",$B20="",$C20=""),"",C20*'MPTO_working_3-way'!$I19)</f>
        <v>3.3348862597745508</v>
      </c>
      <c r="H20" s="17">
        <f>IF(OR($A20="",$B20="",$C20=""),"",'MPTO_working_3-way'!E19)</f>
        <v>2.3600893944124635</v>
      </c>
      <c r="I20" s="21">
        <f>IF(OR($A20="",$B20="",$C20=""),"",'MPTO_working_3-way'!F19)</f>
        <v>3.6006294776907155</v>
      </c>
      <c r="J20" s="22">
        <f>IF(OR($A20="",$B20="",$C20=""),"",'MPTO_working_3-way'!G19)</f>
        <v>3.3494327077456325</v>
      </c>
      <c r="K20" s="17">
        <f>IF(OR($A20="",$B20="",$C20=""),"",'OddsRatio_working_3-way'!H19)</f>
        <v>2.3682436309586397</v>
      </c>
      <c r="L20" s="21">
        <f>IF(OR($A20="",$B20="",$C20=""),"",'OddsRatio_working_3-way'!I19)</f>
        <v>3.5879957050690554</v>
      </c>
      <c r="M20" s="22">
        <f>IF(OR($A20="",$B20="",$C20=""),"",'OddsRatio_working_3-way'!J19)</f>
        <v>3.3440452902469722</v>
      </c>
      <c r="N20" s="23">
        <f t="shared" si="1"/>
        <v>42.032819583645782</v>
      </c>
      <c r="O20" s="24">
        <f t="shared" si="2"/>
        <v>27.981150246089783</v>
      </c>
      <c r="P20" s="24">
        <f t="shared" si="3"/>
        <v>29.986030170264439</v>
      </c>
      <c r="Q20" t="s">
        <v>89</v>
      </c>
      <c r="R20" t="s">
        <v>82</v>
      </c>
      <c r="S20" s="68">
        <v>44325</v>
      </c>
      <c r="AD20" s="37"/>
      <c r="AE20" s="37"/>
      <c r="AH20" s="37"/>
      <c r="AI20" s="37"/>
      <c r="AJ20" t="s">
        <v>125</v>
      </c>
    </row>
    <row r="21" spans="1:36" s="36" customFormat="1" ht="15" x14ac:dyDescent="0.25">
      <c r="A21">
        <v>3.27</v>
      </c>
      <c r="B21">
        <v>3.18</v>
      </c>
      <c r="C21">
        <v>2.39</v>
      </c>
      <c r="D21" s="20">
        <f t="shared" si="0"/>
        <v>3.8685848199552453E-2</v>
      </c>
      <c r="E21" s="17">
        <f>IF(OR($A21="",$B21="",$C21=""),"",A21*'MPTO_working_3-way'!$I20)</f>
        <v>3.3965027236125365</v>
      </c>
      <c r="F21" s="21">
        <f>IF(OR($A21="",$B21="",$C21=""),"",B21*'MPTO_working_3-way'!$I20)</f>
        <v>3.3030209972745768</v>
      </c>
      <c r="G21" s="22">
        <f>IF(OR($A21="",$B21="",$C21=""),"",C21*'MPTO_working_3-way'!$I20)</f>
        <v>2.4824591771969304</v>
      </c>
      <c r="H21" s="17">
        <f>IF(OR($A21="",$B21="",$C21=""),"",'MPTO_working_3-way'!E20)</f>
        <v>3.4139583428918541</v>
      </c>
      <c r="I21" s="21">
        <f>IF(OR($A21="",$B21="",$C21=""),"",'MPTO_working_3-way'!F20)</f>
        <v>3.3159783199538668</v>
      </c>
      <c r="J21" s="22">
        <f>IF(OR($A21="",$B21="",$C21=""),"",'MPTO_working_3-way'!G20)</f>
        <v>2.4660014895638254</v>
      </c>
      <c r="K21" s="17">
        <f>IF(OR($A21="",$B21="",$C21=""),"",'OddsRatio_working_3-way'!H20)</f>
        <v>3.4059293491011773</v>
      </c>
      <c r="L21" s="21">
        <f>IF(OR($A21="",$B21="",$C21=""),"",'OddsRatio_working_3-way'!I20)</f>
        <v>3.3105400797535527</v>
      </c>
      <c r="M21" s="22">
        <f>IF(OR($A21="",$B21="",$C21=""),"",'OddsRatio_working_3-way'!J20)</f>
        <v>2.4732342710355217</v>
      </c>
      <c r="N21" s="23">
        <f t="shared" si="1"/>
        <v>29.442049112694225</v>
      </c>
      <c r="O21" s="24">
        <f t="shared" si="2"/>
        <v>30.275314653619535</v>
      </c>
      <c r="P21" s="24">
        <f t="shared" si="3"/>
        <v>40.28263623368624</v>
      </c>
      <c r="Q21" t="s">
        <v>90</v>
      </c>
      <c r="R21" t="s">
        <v>114</v>
      </c>
      <c r="S21" s="68">
        <v>44325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2.1</v>
      </c>
      <c r="B22">
        <v>3.15</v>
      </c>
      <c r="C22">
        <v>4.08</v>
      </c>
      <c r="D22" s="20">
        <f t="shared" si="0"/>
        <v>3.8748832866479788E-2</v>
      </c>
      <c r="E22" s="17">
        <f>IF(OR($A22="",$B22="",$C22=""),"",A22*'MPTO_working_3-way'!$I21)</f>
        <v>2.1813725490196076</v>
      </c>
      <c r="F22" s="21">
        <f>IF(OR($A22="",$B22="",$C22=""),"",B22*'MPTO_working_3-way'!$I21)</f>
        <v>3.2720588235294112</v>
      </c>
      <c r="G22" s="22">
        <f>IF(OR($A22="",$B22="",$C22=""),"",C22*'MPTO_working_3-way'!$I21)</f>
        <v>4.2380952380952372</v>
      </c>
      <c r="H22" s="17">
        <f>IF(OR($A22="",$B22="",$C22=""),"",'MPTO_working_3-way'!E21)</f>
        <v>2.1585488747060801</v>
      </c>
      <c r="I22" s="21">
        <f>IF(OR($A22="",$B22="",$C22=""),"",'MPTO_working_3-way'!F21)</f>
        <v>3.2835973428717415</v>
      </c>
      <c r="J22" s="22">
        <f>IF(OR($A22="",$B22="",$C22=""),"",'MPTO_working_3-way'!G21)</f>
        <v>4.306970509383377</v>
      </c>
      <c r="K22" s="17">
        <f>IF(OR($A22="",$B22="",$C22=""),"",'OddsRatio_working_3-way'!H21)</f>
        <v>2.1680595295731848</v>
      </c>
      <c r="L22" s="21">
        <f>IF(OR($A22="",$B22="",$C22=""),"",'OddsRatio_working_3-way'!I21)</f>
        <v>3.2830254441657707</v>
      </c>
      <c r="M22" s="22">
        <f>IF(OR($A22="",$B22="",$C22=""),"",'OddsRatio_working_3-way'!J21)</f>
        <v>4.270566682804918</v>
      </c>
      <c r="N22" s="23">
        <f t="shared" si="1"/>
        <v>45.842696629213485</v>
      </c>
      <c r="O22" s="24">
        <f t="shared" si="2"/>
        <v>30.561797752808996</v>
      </c>
      <c r="P22" s="24">
        <f t="shared" si="3"/>
        <v>23.595505617977533</v>
      </c>
      <c r="Q22" t="s">
        <v>81</v>
      </c>
      <c r="R22" t="s">
        <v>86</v>
      </c>
      <c r="S22" s="68">
        <v>44325</v>
      </c>
      <c r="AD22" s="37"/>
      <c r="AE22" s="37"/>
      <c r="AH22" s="37"/>
      <c r="AI22" s="37"/>
      <c r="AJ22" t="s">
        <v>125</v>
      </c>
    </row>
    <row r="23" spans="1:36" s="36" customFormat="1" ht="15" x14ac:dyDescent="0.25">
      <c r="A23">
        <v>2.91</v>
      </c>
      <c r="B23">
        <v>3.42</v>
      </c>
      <c r="C23">
        <v>2.48</v>
      </c>
      <c r="D23" s="20">
        <f t="shared" si="0"/>
        <v>3.9266078954175221E-2</v>
      </c>
      <c r="E23" s="17">
        <f>IF(OR($A23="",$B23="",$C23=""),"",A23*'MPTO_working_3-way'!$I22)</f>
        <v>3.0242642897566498</v>
      </c>
      <c r="F23" s="21">
        <f>IF(OR($A23="",$B23="",$C23=""),"",B23*'MPTO_working_3-way'!$I22)</f>
        <v>3.5542899900232792</v>
      </c>
      <c r="G23" s="22">
        <f>IF(OR($A23="",$B23="",$C23=""),"",C23*'MPTO_working_3-way'!$I22)</f>
        <v>2.5773798758063546</v>
      </c>
      <c r="H23" s="17">
        <f>IF(OR($A23="",$B23="",$C23=""),"",'MPTO_working_3-way'!E22)</f>
        <v>3.025225064447711</v>
      </c>
      <c r="I23" s="21">
        <f>IF(OR($A23="",$B23="",$C23=""),"",'MPTO_working_3-way'!F22)</f>
        <v>3.580264564202484</v>
      </c>
      <c r="J23" s="22">
        <f>IF(OR($A23="",$B23="",$C23=""),"",'MPTO_working_3-way'!G22)</f>
        <v>2.5632014117130981</v>
      </c>
      <c r="K23" s="17">
        <f>IF(OR($A23="",$B23="",$C23=""),"",'OddsRatio_working_3-way'!H22)</f>
        <v>3.0258204849537771</v>
      </c>
      <c r="L23" s="21">
        <f>IF(OR($A23="",$B23="",$C23=""),"",'OddsRatio_working_3-way'!I22)</f>
        <v>3.5667463736063558</v>
      </c>
      <c r="M23" s="22">
        <f>IF(OR($A23="",$B23="",$C23=""),"",'OddsRatio_working_3-way'!J22)</f>
        <v>2.5697457160898374</v>
      </c>
      <c r="N23" s="23">
        <f t="shared" si="1"/>
        <v>33.065893195480804</v>
      </c>
      <c r="O23" s="24">
        <f t="shared" si="2"/>
        <v>28.135014385628406</v>
      </c>
      <c r="P23" s="24">
        <f t="shared" si="3"/>
        <v>38.799092418890787</v>
      </c>
      <c r="Q23" t="s">
        <v>96</v>
      </c>
      <c r="R23" t="s">
        <v>97</v>
      </c>
      <c r="S23" s="68">
        <v>44325</v>
      </c>
      <c r="AD23" s="37"/>
      <c r="AE23" s="37"/>
      <c r="AH23" s="37"/>
      <c r="AI23" s="37"/>
      <c r="AJ23" t="s">
        <v>127</v>
      </c>
    </row>
    <row r="24" spans="1:36" s="36" customFormat="1" ht="15" x14ac:dyDescent="0.25">
      <c r="A24">
        <v>2.73</v>
      </c>
      <c r="B24">
        <v>3.11</v>
      </c>
      <c r="C24">
        <v>2.85</v>
      </c>
      <c r="D24" s="20">
        <f t="shared" si="0"/>
        <v>3.8720967642950965E-2</v>
      </c>
      <c r="E24" s="17">
        <f>IF(OR($A24="",$B24="",$C24=""),"",A24*'MPTO_working_3-way'!$I23)</f>
        <v>2.8357082416652561</v>
      </c>
      <c r="F24" s="21">
        <f>IF(OR($A24="",$B24="",$C24=""),"",B24*'MPTO_working_3-way'!$I23)</f>
        <v>3.2304222093695776</v>
      </c>
      <c r="G24" s="22">
        <f>IF(OR($A24="",$B24="",$C24=""),"",C24*'MPTO_working_3-way'!$I23)</f>
        <v>2.9603547577824103</v>
      </c>
      <c r="H24" s="17">
        <f>IF(OR($A24="",$B24="",$C24=""),"",'MPTO_working_3-way'!E23)</f>
        <v>2.8297078124259967</v>
      </c>
      <c r="I24" s="21">
        <f>IF(OR($A24="",$B24="",$C24=""),"",'MPTO_working_3-way'!F23)</f>
        <v>3.2400583274249364</v>
      </c>
      <c r="J24" s="22">
        <f>IF(OR($A24="",$B24="",$C24=""),"",'MPTO_working_3-way'!G23)</f>
        <v>2.9588407168758564</v>
      </c>
      <c r="K24" s="17">
        <f>IF(OR($A24="",$B24="",$C24=""),"",'OddsRatio_working_3-way'!H23)</f>
        <v>2.8326239342292228</v>
      </c>
      <c r="L24" s="21">
        <f>IF(OR($A24="",$B24="",$C24=""),"",'OddsRatio_working_3-way'!I23)</f>
        <v>3.235165607643733</v>
      </c>
      <c r="M24" s="22">
        <f>IF(OR($A24="",$B24="",$C24=""),"",'OddsRatio_working_3-way'!J23)</f>
        <v>2.9597423574127522</v>
      </c>
      <c r="N24" s="23">
        <f t="shared" si="1"/>
        <v>35.264558790179166</v>
      </c>
      <c r="O24" s="24">
        <f t="shared" si="2"/>
        <v>30.955705947649232</v>
      </c>
      <c r="P24" s="24">
        <f t="shared" si="3"/>
        <v>33.77973526217162</v>
      </c>
      <c r="Q24" t="s">
        <v>123</v>
      </c>
      <c r="R24" t="s">
        <v>99</v>
      </c>
      <c r="S24" s="68">
        <v>44325</v>
      </c>
      <c r="AD24" s="37"/>
      <c r="AE24" s="37"/>
      <c r="AH24" s="37"/>
      <c r="AI24" s="37"/>
      <c r="AJ24" t="s">
        <v>127</v>
      </c>
    </row>
    <row r="25" spans="1:36" s="36" customFormat="1" ht="15" x14ac:dyDescent="0.25">
      <c r="A25">
        <v>1.87</v>
      </c>
      <c r="B25">
        <v>3.4</v>
      </c>
      <c r="C25">
        <v>4.6900000000000004</v>
      </c>
      <c r="D25" s="20">
        <f t="shared" si="0"/>
        <v>4.2096621552284441E-2</v>
      </c>
      <c r="E25" s="17">
        <f>IF(OR($A25="",$B25="",$C25=""),"",A25*'MPTO_working_3-way'!$I24)</f>
        <v>1.9487206823027721</v>
      </c>
      <c r="F25" s="21">
        <f>IF(OR($A25="",$B25="",$C25=""),"",B25*'MPTO_working_3-way'!$I24)</f>
        <v>3.5431285132777668</v>
      </c>
      <c r="G25" s="22">
        <f>IF(OR($A25="",$B25="",$C25=""),"",C25*'MPTO_working_3-way'!$I24)</f>
        <v>4.8874331550802141</v>
      </c>
      <c r="H25" s="17">
        <f>IF(OR($A25="",$B25="",$C25=""),"",'MPTO_working_3-way'!E24)</f>
        <v>1.9203915099848183</v>
      </c>
      <c r="I25" s="21">
        <f>IF(OR($A25="",$B25="",$C25=""),"",'MPTO_working_3-way'!F24)</f>
        <v>3.5703391095490749</v>
      </c>
      <c r="J25" s="22">
        <f>IF(OR($A25="",$B25="",$C25=""),"",'MPTO_working_3-way'!G24)</f>
        <v>5.0203976492138613</v>
      </c>
      <c r="K25" s="17">
        <f>IF(OR($A25="",$B25="",$C25=""),"",'OddsRatio_working_3-way'!H24)</f>
        <v>1.9312828183335247</v>
      </c>
      <c r="L25" s="21">
        <f>IF(OR($A25="",$B25="",$C25=""),"",'OddsRatio_working_3-way'!I24)</f>
        <v>3.5690560505752393</v>
      </c>
      <c r="M25" s="22">
        <f>IF(OR($A25="",$B25="",$C25=""),"",'OddsRatio_working_3-way'!J24)</f>
        <v>4.9499236777594309</v>
      </c>
      <c r="N25" s="23">
        <f t="shared" si="1"/>
        <v>51.315717490015857</v>
      </c>
      <c r="O25" s="24">
        <f t="shared" si="2"/>
        <v>28.223644619508725</v>
      </c>
      <c r="P25" s="24">
        <f t="shared" si="3"/>
        <v>20.460637890475407</v>
      </c>
      <c r="Q25" t="s">
        <v>98</v>
      </c>
      <c r="R25" t="s">
        <v>116</v>
      </c>
      <c r="S25" s="68">
        <v>44325</v>
      </c>
      <c r="AD25" s="37"/>
      <c r="AE25" s="37"/>
      <c r="AH25" s="37"/>
      <c r="AI25" s="37"/>
      <c r="AJ25" t="s">
        <v>127</v>
      </c>
    </row>
    <row r="26" spans="1:36" s="36" customFormat="1" ht="15" x14ac:dyDescent="0.25">
      <c r="A26">
        <v>6.89</v>
      </c>
      <c r="B26">
        <v>4.54</v>
      </c>
      <c r="C26">
        <v>1.49</v>
      </c>
      <c r="D26" s="20">
        <f t="shared" si="0"/>
        <v>3.6543137764869726E-2</v>
      </c>
      <c r="E26" s="17">
        <f>IF(OR($A26="",$B26="",$C26=""),"",A26*'MPTO_working_3-way'!$I25)</f>
        <v>7.1417822191999525</v>
      </c>
      <c r="F26" s="21">
        <f>IF(OR($A26="",$B26="",$C26=""),"",B26*'MPTO_working_3-way'!$I25)</f>
        <v>4.7059058454525085</v>
      </c>
      <c r="G26" s="22">
        <f>IF(OR($A26="",$B26="",$C26=""),"",C26*'MPTO_working_3-way'!$I25)</f>
        <v>1.5444492752696559</v>
      </c>
      <c r="H26" s="17">
        <f>IF(OR($A26="",$B26="",$C26=""),"",'MPTO_working_3-way'!E25)</f>
        <v>7.5212379980973161</v>
      </c>
      <c r="I26" s="21">
        <f>IF(OR($A26="",$B26="",$C26=""),"",'MPTO_working_3-way'!F25)</f>
        <v>4.8057683539362337</v>
      </c>
      <c r="J26" s="22">
        <f>IF(OR($A26="",$B26="",$C26=""),"",'MPTO_working_3-way'!G25)</f>
        <v>1.5175430395649405</v>
      </c>
      <c r="K26" s="17">
        <f>IF(OR($A26="",$B26="",$C26=""),"",'OddsRatio_working_3-way'!H25)</f>
        <v>7.3252059718128129</v>
      </c>
      <c r="L26" s="21">
        <f>IF(OR($A26="",$B26="",$C26=""),"",'OddsRatio_working_3-way'!I25)</f>
        <v>4.8015669168450517</v>
      </c>
      <c r="M26" s="22">
        <f>IF(OR($A26="",$B26="",$C26=""),"",'OddsRatio_working_3-way'!J25)</f>
        <v>1.5262055901847671</v>
      </c>
      <c r="N26" s="23">
        <f t="shared" si="1"/>
        <v>14.002107167474275</v>
      </c>
      <c r="O26" s="24">
        <f t="shared" si="2"/>
        <v>21.249893917158101</v>
      </c>
      <c r="P26" s="24">
        <f t="shared" si="3"/>
        <v>64.747998915367631</v>
      </c>
      <c r="Q26" t="s">
        <v>140</v>
      </c>
      <c r="R26" t="s">
        <v>100</v>
      </c>
      <c r="S26" s="68">
        <v>44325</v>
      </c>
      <c r="AD26" s="37"/>
      <c r="AE26" s="37"/>
      <c r="AH26" s="37"/>
      <c r="AI26" s="37"/>
      <c r="AJ26" t="s">
        <v>126</v>
      </c>
    </row>
    <row r="27" spans="1:36" s="36" customFormat="1" ht="15" x14ac:dyDescent="0.25">
      <c r="A27">
        <v>2.36</v>
      </c>
      <c r="B27">
        <v>3.4</v>
      </c>
      <c r="C27">
        <v>3.17</v>
      </c>
      <c r="D27" s="20">
        <f t="shared" si="0"/>
        <v>3.3303873867357003E-2</v>
      </c>
      <c r="E27" s="17">
        <f>IF(OR($A27="",$B27="",$C27=""),"",A27*'MPTO_working_3-way'!$I26)</f>
        <v>2.4385971423269623</v>
      </c>
      <c r="F27" s="21">
        <f>IF(OR($A27="",$B27="",$C27=""),"",B27*'MPTO_working_3-way'!$I26)</f>
        <v>3.5132331711490137</v>
      </c>
      <c r="G27" s="22">
        <f>IF(OR($A27="",$B27="",$C27=""),"",C27*'MPTO_working_3-way'!$I26)</f>
        <v>3.2755732801595214</v>
      </c>
      <c r="H27" s="17">
        <f>IF(OR($A27="",$B27="",$C27=""),"",'MPTO_working_3-way'!E26)</f>
        <v>2.4234932136813812</v>
      </c>
      <c r="I27" s="21">
        <f>IF(OR($A27="",$B27="",$C27=""),"",'MPTO_working_3-way'!F26)</f>
        <v>3.5333646964690542</v>
      </c>
      <c r="J27" s="22">
        <f>IF(OR($A27="",$B27="",$C27=""),"",'MPTO_working_3-way'!G26)</f>
        <v>3.2856247265863159</v>
      </c>
      <c r="K27" s="17">
        <f>IF(OR($A27="",$B27="",$C27=""),"",'OddsRatio_working_3-way'!H26)</f>
        <v>2.4301085916347405</v>
      </c>
      <c r="L27" s="21">
        <f>IF(OR($A27="",$B27="",$C27=""),"",'OddsRatio_working_3-way'!I26)</f>
        <v>3.5237210440613072</v>
      </c>
      <c r="M27" s="22">
        <f>IF(OR($A27="",$B27="",$C27=""),"",'OddsRatio_working_3-way'!J26)</f>
        <v>3.2818644440054321</v>
      </c>
      <c r="N27" s="23">
        <f t="shared" si="1"/>
        <v>41.00718329579351</v>
      </c>
      <c r="O27" s="24">
        <f t="shared" si="2"/>
        <v>28.46380958178608</v>
      </c>
      <c r="P27" s="24">
        <f t="shared" si="3"/>
        <v>30.529007122420403</v>
      </c>
      <c r="Q27" t="s">
        <v>142</v>
      </c>
      <c r="R27" t="s">
        <v>141</v>
      </c>
      <c r="S27" s="68">
        <v>44325</v>
      </c>
      <c r="AD27" s="37"/>
      <c r="AE27" s="37"/>
      <c r="AH27" s="37"/>
      <c r="AI27" s="37"/>
      <c r="AJ27" t="s">
        <v>128</v>
      </c>
    </row>
    <row r="28" spans="1:36" s="36" customFormat="1" ht="15" x14ac:dyDescent="0.25">
      <c r="A28">
        <v>2.11</v>
      </c>
      <c r="B28">
        <v>3.6</v>
      </c>
      <c r="C28">
        <v>3.53</v>
      </c>
      <c r="D28" s="20">
        <f t="shared" si="0"/>
        <v>3.4997546047047301E-2</v>
      </c>
      <c r="E28" s="17">
        <f>IF(OR($A28="",$B28="",$C28=""),"",A28*'MPTO_working_3-way'!$I27)</f>
        <v>2.1838448221592697</v>
      </c>
      <c r="F28" s="21">
        <f>IF(OR($A28="",$B28="",$C28=""),"",B28*'MPTO_working_3-way'!$I27)</f>
        <v>3.7259911657693703</v>
      </c>
      <c r="G28" s="22">
        <f>IF(OR($A28="",$B28="",$C28=""),"",C28*'MPTO_working_3-way'!$I27)</f>
        <v>3.6535413375460766</v>
      </c>
      <c r="H28" s="17">
        <f>IF(OR($A28="",$B28="",$C28=""),"",'MPTO_working_3-way'!E27)</f>
        <v>2.1632482268664357</v>
      </c>
      <c r="I28" s="21">
        <f>IF(OR($A28="",$B28="",$C28=""),"",'MPTO_working_3-way'!F27)</f>
        <v>3.7578172590729539</v>
      </c>
      <c r="J28" s="22">
        <f>IF(OR($A28="",$B28="",$C28=""),"",'MPTO_working_3-way'!G27)</f>
        <v>3.6816103558970008</v>
      </c>
      <c r="K28" s="17">
        <f>IF(OR($A28="",$B28="",$C28=""),"",'OddsRatio_working_3-way'!H27)</f>
        <v>2.1716237375589338</v>
      </c>
      <c r="L28" s="21">
        <f>IF(OR($A28="",$B28="",$C28=""),"",'OddsRatio_working_3-way'!I27)</f>
        <v>3.7443438897776824</v>
      </c>
      <c r="M28" s="22">
        <f>IF(OR($A28="",$B28="",$C28=""),"",'OddsRatio_working_3-way'!J27)</f>
        <v>3.6704577081298218</v>
      </c>
      <c r="N28" s="23">
        <f t="shared" si="1"/>
        <v>45.790799321137349</v>
      </c>
      <c r="O28" s="24">
        <f t="shared" si="2"/>
        <v>26.838496268777725</v>
      </c>
      <c r="P28" s="24">
        <f t="shared" si="3"/>
        <v>27.370704410084933</v>
      </c>
      <c r="Q28" t="s">
        <v>109</v>
      </c>
      <c r="R28" t="s">
        <v>130</v>
      </c>
      <c r="S28" s="68">
        <v>44325</v>
      </c>
      <c r="AD28" s="37"/>
      <c r="AE28" s="37"/>
      <c r="AH28" s="37"/>
      <c r="AI28" s="37"/>
      <c r="AJ28" t="s">
        <v>129</v>
      </c>
    </row>
    <row r="29" spans="1:36" s="36" customFormat="1" ht="15" x14ac:dyDescent="0.25">
      <c r="A29">
        <v>1.66</v>
      </c>
      <c r="B29">
        <v>3.96</v>
      </c>
      <c r="C29">
        <v>5.46</v>
      </c>
      <c r="D29" s="20">
        <f t="shared" si="0"/>
        <v>3.8085074229652571E-2</v>
      </c>
      <c r="E29" s="17">
        <f>IF(OR($A29="",$B29="",$C29=""),"",A29*'MPTO_working_3-way'!$I28)</f>
        <v>1.7232212232212232</v>
      </c>
      <c r="F29" s="21">
        <f>IF(OR($A29="",$B29="",$C29=""),"",B29*'MPTO_working_3-way'!$I28)</f>
        <v>4.1108168939494245</v>
      </c>
      <c r="G29" s="22">
        <f>IF(OR($A29="",$B29="",$C29=""),"",C29*'MPTO_working_3-way'!$I28)</f>
        <v>5.667944505293903</v>
      </c>
      <c r="H29" s="17">
        <f>IF(OR($A29="",$B29="",$C29=""),"",'MPTO_working_3-way'!E28)</f>
        <v>1.695735490659716</v>
      </c>
      <c r="I29" s="21">
        <f>IF(OR($A29="",$B29="",$C29=""),"",'MPTO_working_3-way'!F28)</f>
        <v>4.1696161874508588</v>
      </c>
      <c r="J29" s="22">
        <f>IF(OR($A29="",$B29="",$C29=""),"",'MPTO_working_3-way'!G28)</f>
        <v>5.8666455702823432</v>
      </c>
      <c r="K29" s="17">
        <f>IF(OR($A29="",$B29="",$C29=""),"",'OddsRatio_working_3-way'!H28)</f>
        <v>1.7053445838359296</v>
      </c>
      <c r="L29" s="21">
        <f>IF(OR($A29="",$B29="",$C29=""),"",'OddsRatio_working_3-way'!I28)</f>
        <v>4.1633635881126558</v>
      </c>
      <c r="M29" s="22">
        <f>IF(OR($A29="",$B29="",$C29=""),"",'OddsRatio_working_3-way'!J28)</f>
        <v>5.766419460467044</v>
      </c>
      <c r="N29" s="23">
        <f t="shared" si="1"/>
        <v>58.030854455860094</v>
      </c>
      <c r="O29" s="24">
        <f t="shared" si="2"/>
        <v>24.326065251698925</v>
      </c>
      <c r="P29" s="24">
        <f t="shared" si="3"/>
        <v>17.643080292440981</v>
      </c>
      <c r="Q29" t="s">
        <v>145</v>
      </c>
      <c r="R29" t="s">
        <v>85</v>
      </c>
      <c r="S29" s="68">
        <v>44325</v>
      </c>
      <c r="AD29" s="37"/>
      <c r="AE29" s="37"/>
      <c r="AH29" s="37"/>
      <c r="AI29" s="37"/>
      <c r="AJ29" t="s">
        <v>129</v>
      </c>
    </row>
    <row r="30" spans="1:36" s="36" customFormat="1" ht="15" x14ac:dyDescent="0.25">
      <c r="A30">
        <v>2.41</v>
      </c>
      <c r="B30">
        <v>3.32</v>
      </c>
      <c r="C30">
        <v>3.16</v>
      </c>
      <c r="D30" s="20">
        <f t="shared" si="0"/>
        <v>3.2598274815739625E-2</v>
      </c>
      <c r="E30" s="17">
        <f>IF(OR($A30="",$B30="",$C30=""),"",A30*'MPTO_working_3-way'!$I29)</f>
        <v>2.4885618423059328</v>
      </c>
      <c r="F30" s="21">
        <f>IF(OR($A30="",$B30="",$C30=""),"",B30*'MPTO_working_3-way'!$I29)</f>
        <v>3.4282262723882555</v>
      </c>
      <c r="G30" s="22">
        <f>IF(OR($A30="",$B30="",$C30=""),"",C30*'MPTO_working_3-way'!$I29)</f>
        <v>3.2630105484177374</v>
      </c>
      <c r="H30" s="17">
        <f>IF(OR($A30="",$B30="",$C30=""),"",'MPTO_working_3-way'!E29)</f>
        <v>2.4748085051736104</v>
      </c>
      <c r="I30" s="21">
        <f>IF(OR($A30="",$B30="",$C30=""),"",'MPTO_working_3-way'!F29)</f>
        <v>3.4442528835842752</v>
      </c>
      <c r="J30" s="22">
        <f>IF(OR($A30="",$B30="",$C30=""),"",'MPTO_working_3-way'!G29)</f>
        <v>3.2723626227987346</v>
      </c>
      <c r="K30" s="17">
        <f>IF(OR($A30="",$B30="",$C30=""),"",'OddsRatio_working_3-way'!H29)</f>
        <v>2.4809001490373634</v>
      </c>
      <c r="L30" s="21">
        <f>IF(OR($A30="",$B30="",$C30=""),"",'OddsRatio_working_3-way'!I29)</f>
        <v>3.4366584012529655</v>
      </c>
      <c r="M30" s="22">
        <f>IF(OR($A30="",$B30="",$C30=""),"",'OddsRatio_working_3-way'!J29)</f>
        <v>3.2686129942700033</v>
      </c>
      <c r="N30" s="23">
        <f t="shared" si="1"/>
        <v>40.183851692967671</v>
      </c>
      <c r="O30" s="24">
        <f t="shared" si="2"/>
        <v>29.169603186762679</v>
      </c>
      <c r="P30" s="24">
        <f t="shared" si="3"/>
        <v>30.646545120269646</v>
      </c>
      <c r="Q30" t="s">
        <v>143</v>
      </c>
      <c r="R30" t="s">
        <v>119</v>
      </c>
      <c r="S30" s="68">
        <v>44325</v>
      </c>
      <c r="AD30" s="37"/>
      <c r="AE30" s="37"/>
      <c r="AH30" s="37"/>
      <c r="AI30" s="37"/>
      <c r="AJ30" t="s">
        <v>129</v>
      </c>
    </row>
    <row r="31" spans="1:36" s="36" customFormat="1" ht="15" x14ac:dyDescent="0.25">
      <c r="A31">
        <v>2.0699999999999998</v>
      </c>
      <c r="B31">
        <v>3.66</v>
      </c>
      <c r="C31">
        <v>3.61</v>
      </c>
      <c r="D31" s="20">
        <f t="shared" si="0"/>
        <v>3.3324141404768026E-2</v>
      </c>
      <c r="E31" s="17">
        <f>IF(OR($A31="",$B31="",$C31=""),"",A31*'MPTO_working_3-way'!$I30)</f>
        <v>2.1389809727078695</v>
      </c>
      <c r="F31" s="21">
        <f>IF(OR($A31="",$B31="",$C31=""),"",B31*'MPTO_working_3-way'!$I30)</f>
        <v>3.7819663575414513</v>
      </c>
      <c r="G31" s="22">
        <f>IF(OR($A31="",$B31="",$C31=""),"",C31*'MPTO_working_3-way'!$I30)</f>
        <v>3.7303001504712126</v>
      </c>
      <c r="H31" s="17">
        <f>IF(OR($A31="",$B31="",$C31=""),"",'MPTO_working_3-way'!E30)</f>
        <v>2.1187170544359137</v>
      </c>
      <c r="I31" s="21">
        <f>IF(OR($A31="",$B31="",$C31=""),"",'MPTO_working_3-way'!F30)</f>
        <v>3.8151048125415166</v>
      </c>
      <c r="J31" s="22">
        <f>IF(OR($A31="",$B31="",$C31=""),"",'MPTO_working_3-way'!G30)</f>
        <v>3.7608086140547394</v>
      </c>
      <c r="K31" s="17">
        <f>IF(OR($A31="",$B31="",$C31=""),"",'OddsRatio_working_3-way'!H30)</f>
        <v>2.1268606446887004</v>
      </c>
      <c r="L31" s="21">
        <f>IF(OR($A31="",$B31="",$C31=""),"",'OddsRatio_working_3-way'!I30)</f>
        <v>3.8013544998803215</v>
      </c>
      <c r="M31" s="22">
        <f>IF(OR($A31="",$B31="",$C31=""),"",'OddsRatio_working_3-way'!J30)</f>
        <v>3.7486974604088856</v>
      </c>
      <c r="N31" s="23">
        <f t="shared" si="1"/>
        <v>46.751234010933608</v>
      </c>
      <c r="O31" s="24">
        <f t="shared" si="2"/>
        <v>26.441271694708345</v>
      </c>
      <c r="P31" s="24">
        <f t="shared" si="3"/>
        <v>26.807494294358047</v>
      </c>
      <c r="Q31" t="s">
        <v>104</v>
      </c>
      <c r="R31" t="s">
        <v>102</v>
      </c>
      <c r="S31" s="68">
        <v>44325</v>
      </c>
      <c r="AD31" s="37"/>
      <c r="AE31" s="37"/>
      <c r="AH31" s="37"/>
      <c r="AI31" s="37"/>
      <c r="AJ31" t="s">
        <v>129</v>
      </c>
    </row>
    <row r="32" spans="1:36" s="36" customFormat="1" ht="15" x14ac:dyDescent="0.25">
      <c r="A32">
        <v>2.54</v>
      </c>
      <c r="B32">
        <v>3.57</v>
      </c>
      <c r="C32">
        <v>2.79</v>
      </c>
      <c r="D32" s="20">
        <f t="shared" si="0"/>
        <v>3.2235771287602244E-2</v>
      </c>
      <c r="E32" s="17">
        <f>IF(OR($A32="",$B32="",$C32=""),"",A32*'MPTO_working_3-way'!$I31)</f>
        <v>2.6218788590705095</v>
      </c>
      <c r="F32" s="21">
        <f>IF(OR($A32="",$B32="",$C32=""),"",B32*'MPTO_working_3-way'!$I31)</f>
        <v>3.6850817034967398</v>
      </c>
      <c r="G32" s="22">
        <f>IF(OR($A32="",$B32="",$C32=""),"",C32*'MPTO_working_3-way'!$I31)</f>
        <v>2.8799378018924102</v>
      </c>
      <c r="H32" s="17">
        <f>IF(OR($A32="",$B32="",$C32=""),"",'MPTO_working_3-way'!E31)</f>
        <v>2.6112692489431231</v>
      </c>
      <c r="I32" s="21">
        <f>IF(OR($A32="",$B32="",$C32=""),"",'MPTO_working_3-way'!F31)</f>
        <v>3.7124101618341609</v>
      </c>
      <c r="J32" s="22">
        <f>IF(OR($A32="",$B32="",$C32=""),"",'MPTO_working_3-way'!G31)</f>
        <v>2.8762271835437065</v>
      </c>
      <c r="K32" s="17">
        <f>IF(OR($A32="",$B32="",$C32=""),"",'OddsRatio_working_3-way'!H31)</f>
        <v>2.6164595136634987</v>
      </c>
      <c r="L32" s="21">
        <f>IF(OR($A32="",$B32="",$C32=""),"",'OddsRatio_working_3-way'!I31)</f>
        <v>3.6975980195553184</v>
      </c>
      <c r="M32" s="22">
        <f>IF(OR($A32="",$B32="",$C32=""),"",'OddsRatio_working_3-way'!J31)</f>
        <v>2.8788717723751054</v>
      </c>
      <c r="N32" s="23">
        <f t="shared" si="1"/>
        <v>38.140587485209487</v>
      </c>
      <c r="O32" s="24">
        <f t="shared" si="2"/>
        <v>27.136440395639244</v>
      </c>
      <c r="P32" s="24">
        <f t="shared" si="3"/>
        <v>34.722972119151287</v>
      </c>
      <c r="Q32" t="s">
        <v>106</v>
      </c>
      <c r="R32" t="s">
        <v>105</v>
      </c>
      <c r="S32" s="68">
        <v>44325</v>
      </c>
      <c r="AD32" s="37"/>
      <c r="AE32" s="37"/>
      <c r="AH32" s="37"/>
      <c r="AI32" s="37"/>
      <c r="AJ32" t="s">
        <v>129</v>
      </c>
    </row>
    <row r="33" spans="1:36" s="36" customFormat="1" ht="15" x14ac:dyDescent="0.25">
      <c r="A33">
        <v>2.1</v>
      </c>
      <c r="B33">
        <v>3.37</v>
      </c>
      <c r="C33">
        <v>3.75</v>
      </c>
      <c r="D33" s="20">
        <f t="shared" si="0"/>
        <v>3.9593047901653078E-2</v>
      </c>
      <c r="E33" s="17">
        <f>IF(OR($A33="",$B33="",$C33=""),"",A33*'MPTO_working_3-way'!$I32)</f>
        <v>2.1831454005934714</v>
      </c>
      <c r="F33" s="21">
        <f>IF(OR($A33="",$B33="",$C33=""),"",B33*'MPTO_working_3-way'!$I32)</f>
        <v>3.5034285714285711</v>
      </c>
      <c r="G33" s="22">
        <f>IF(OR($A33="",$B33="",$C33=""),"",C33*'MPTO_working_3-way'!$I32)</f>
        <v>3.8984739296311992</v>
      </c>
      <c r="H33" s="17">
        <f>IF(OR($A33="",$B33="",$C33=""),"",'MPTO_working_3-way'!E32)</f>
        <v>2.1598608313495697</v>
      </c>
      <c r="I33" s="21">
        <f>IF(OR($A33="",$B33="",$C33=""),"",'MPTO_working_3-way'!F32)</f>
        <v>3.5268613575201826</v>
      </c>
      <c r="J33" s="22">
        <f>IF(OR($A33="",$B33="",$C33=""),"",'MPTO_working_3-way'!G32)</f>
        <v>3.9452558813691598</v>
      </c>
      <c r="K33" s="17">
        <f>IF(OR($A33="",$B33="",$C33=""),"",'OddsRatio_working_3-way'!H32)</f>
        <v>2.1693282754903085</v>
      </c>
      <c r="L33" s="21">
        <f>IF(OR($A33="",$B33="",$C33=""),"",'OddsRatio_working_3-way'!I32)</f>
        <v>3.5193709208291182</v>
      </c>
      <c r="M33" s="22">
        <f>IF(OR($A33="",$B33="",$C33=""),"",'OddsRatio_working_3-way'!J32)</f>
        <v>3.9233206887257701</v>
      </c>
      <c r="N33" s="23">
        <f t="shared" si="1"/>
        <v>45.805469472081775</v>
      </c>
      <c r="O33" s="24">
        <f t="shared" si="2"/>
        <v>28.543467623552445</v>
      </c>
      <c r="P33" s="24">
        <f t="shared" si="3"/>
        <v>25.651062904365794</v>
      </c>
      <c r="Q33" t="s">
        <v>94</v>
      </c>
      <c r="R33" t="s">
        <v>113</v>
      </c>
      <c r="S33" s="68">
        <v>44356</v>
      </c>
      <c r="AD33" s="37"/>
      <c r="AE33" s="37"/>
      <c r="AH33" s="37"/>
      <c r="AI33" s="37"/>
      <c r="AJ33" t="s">
        <v>125</v>
      </c>
    </row>
    <row r="34" spans="1:36" s="36" customFormat="1" ht="15" x14ac:dyDescent="0.25">
      <c r="A34">
        <v>2.31</v>
      </c>
      <c r="B34">
        <v>3.2</v>
      </c>
      <c r="C34">
        <v>3.42</v>
      </c>
      <c r="D34" s="20">
        <f t="shared" si="0"/>
        <v>3.779809371914622E-2</v>
      </c>
      <c r="E34" s="17">
        <f>IF(OR($A34="",$B34="",$C34=""),"",A34*'MPTO_working_3-way'!$I33)</f>
        <v>2.397313596491228</v>
      </c>
      <c r="F34" s="21">
        <f>IF(OR($A34="",$B34="",$C34=""),"",B34*'MPTO_working_3-way'!$I33)</f>
        <v>3.320953899901268</v>
      </c>
      <c r="G34" s="22">
        <f>IF(OR($A34="",$B34="",$C34=""),"",C34*'MPTO_working_3-way'!$I33)</f>
        <v>3.54926948051948</v>
      </c>
      <c r="H34" s="17">
        <f>IF(OR($A34="",$B34="",$C34=""),"",'MPTO_working_3-way'!E33)</f>
        <v>2.3792468669650688</v>
      </c>
      <c r="I34" s="21">
        <f>IF(OR($A34="",$B34="",$C34=""),"",'MPTO_working_3-way'!F33)</f>
        <v>3.3344377499446032</v>
      </c>
      <c r="J34" s="22">
        <f>IF(OR($A34="",$B34="",$C34=""),"",'MPTO_working_3-way'!G33)</f>
        <v>3.5740031780679375</v>
      </c>
      <c r="K34" s="17">
        <f>IF(OR($A34="",$B34="",$C34=""),"",'OddsRatio_working_3-way'!H33)</f>
        <v>2.3870424834812236</v>
      </c>
      <c r="L34" s="21">
        <f>IF(OR($A34="",$B34="",$C34=""),"",'OddsRatio_working_3-way'!I33)</f>
        <v>3.3293843234035818</v>
      </c>
      <c r="M34" s="22">
        <f>IF(OR($A34="",$B34="",$C34=""),"",'OddsRatio_working_3-way'!J33)</f>
        <v>3.5623227557439399</v>
      </c>
      <c r="N34" s="23">
        <f t="shared" si="1"/>
        <v>41.713357879570978</v>
      </c>
      <c r="O34" s="24">
        <f t="shared" si="2"/>
        <v>30.111830219315301</v>
      </c>
      <c r="P34" s="24">
        <f t="shared" si="3"/>
        <v>28.174811901113735</v>
      </c>
      <c r="Q34" t="s">
        <v>112</v>
      </c>
      <c r="R34" t="s">
        <v>121</v>
      </c>
      <c r="S34" s="68">
        <v>44356</v>
      </c>
      <c r="AD34" s="37"/>
      <c r="AE34" s="37"/>
      <c r="AH34" s="37"/>
      <c r="AI34" s="37"/>
      <c r="AJ34" t="s">
        <v>125</v>
      </c>
    </row>
    <row r="35" spans="1:36" s="36" customFormat="1" ht="15" x14ac:dyDescent="0.25">
      <c r="A35">
        <v>1.88</v>
      </c>
      <c r="B35">
        <v>3.65</v>
      </c>
      <c r="C35">
        <v>4.24</v>
      </c>
      <c r="D35" s="20">
        <f t="shared" si="0"/>
        <v>4.1736552960520923E-2</v>
      </c>
      <c r="E35" s="17">
        <f>IF(OR($A35="",$B35="",$C35=""),"",A35*'MPTO_working_3-way'!$I34)</f>
        <v>1.9584647195657792</v>
      </c>
      <c r="F35" s="21">
        <f>IF(OR($A35="",$B35="",$C35=""),"",B35*'MPTO_working_3-way'!$I34)</f>
        <v>3.8023384183059012</v>
      </c>
      <c r="G35" s="22">
        <f>IF(OR($A35="",$B35="",$C35=""),"",C35*'MPTO_working_3-way'!$I34)</f>
        <v>4.4169629845526091</v>
      </c>
      <c r="H35" s="17">
        <f>IF(OR($A35="",$B35="",$C35=""),"",'MPTO_working_3-way'!E34)</f>
        <v>1.9304918334450989</v>
      </c>
      <c r="I35" s="21">
        <f>IF(OR($A35="",$B35="",$C35=""),"",'MPTO_working_3-way'!F34)</f>
        <v>3.8452602901942261</v>
      </c>
      <c r="J35" s="22">
        <f>IF(OR($A35="",$B35="",$C35=""),"",'MPTO_working_3-way'!G34)</f>
        <v>4.5057857656124822</v>
      </c>
      <c r="K35" s="17">
        <f>IF(OR($A35="",$B35="",$C35=""),"",'OddsRatio_working_3-way'!H34)</f>
        <v>1.9410429266962683</v>
      </c>
      <c r="L35" s="21">
        <f>IF(OR($A35="",$B35="",$C35=""),"",'OddsRatio_working_3-way'!I34)</f>
        <v>3.8338224497103544</v>
      </c>
      <c r="M35" s="22">
        <f>IF(OR($A35="",$B35="",$C35=""),"",'OddsRatio_working_3-way'!J34)</f>
        <v>4.4647489573817163</v>
      </c>
      <c r="N35" s="23">
        <f t="shared" si="1"/>
        <v>51.060404101724885</v>
      </c>
      <c r="O35" s="24">
        <f t="shared" si="2"/>
        <v>26.299605400340493</v>
      </c>
      <c r="P35" s="24">
        <f t="shared" si="3"/>
        <v>22.639990497934619</v>
      </c>
      <c r="Q35" t="s">
        <v>93</v>
      </c>
      <c r="R35" t="s">
        <v>95</v>
      </c>
      <c r="S35" s="68">
        <v>44386</v>
      </c>
      <c r="AD35" s="37"/>
      <c r="AE35" s="37"/>
      <c r="AH35" s="37"/>
      <c r="AI35" s="37"/>
      <c r="AJ35" t="s">
        <v>125</v>
      </c>
    </row>
    <row r="36" spans="1:36" s="36" customFormat="1" ht="15" x14ac:dyDescent="0.25">
      <c r="A36">
        <v>3.95</v>
      </c>
      <c r="B36">
        <v>3.15</v>
      </c>
      <c r="C36">
        <v>2.0099999999999998</v>
      </c>
      <c r="D36" s="20">
        <f t="shared" si="0"/>
        <v>6.8137312233288228E-2</v>
      </c>
      <c r="E36" s="17">
        <f>IF(OR($A36="",$B36="",$C36=""),"",A36*'MPTO_working_3-way'!$I35)</f>
        <v>4.2191423833214889</v>
      </c>
      <c r="F36" s="21">
        <f>IF(OR($A36="",$B36="",$C36=""),"",B36*'MPTO_working_3-way'!$I35)</f>
        <v>3.3646325335348579</v>
      </c>
      <c r="G36" s="22">
        <f>IF(OR($A36="",$B36="",$C36=""),"",C36*'MPTO_working_3-way'!$I35)</f>
        <v>2.146955997588909</v>
      </c>
      <c r="H36" s="17">
        <f>IF(OR($A36="",$B36="",$C36=""),"",'MPTO_working_3-way'!E35)</f>
        <v>4.3392961711467484</v>
      </c>
      <c r="I36" s="21">
        <f>IF(OR($A36="",$B36="",$C36=""),"",'MPTO_working_3-way'!F35)</f>
        <v>3.3927300845488868</v>
      </c>
      <c r="J36" s="22">
        <f>IF(OR($A36="",$B36="",$C36=""),"",'MPTO_working_3-way'!G35)</f>
        <v>2.1061499561033226</v>
      </c>
      <c r="K36" s="17">
        <f>IF(OR($A36="",$B36="",$C36=""),"",'OddsRatio_working_3-way'!H35)</f>
        <v>4.2780476670149659</v>
      </c>
      <c r="L36" s="21">
        <f>IF(OR($A36="",$B36="",$C36=""),"",'OddsRatio_working_3-way'!I35)</f>
        <v>3.3890855878244666</v>
      </c>
      <c r="M36" s="22">
        <f>IF(OR($A36="",$B36="",$C36=""),"",'OddsRatio_working_3-way'!J35)</f>
        <v>2.1223146249780047</v>
      </c>
      <c r="N36" s="23">
        <f t="shared" si="1"/>
        <v>23.701499241956309</v>
      </c>
      <c r="O36" s="24">
        <f t="shared" si="2"/>
        <v>29.720927620865851</v>
      </c>
      <c r="P36" s="24">
        <f t="shared" si="3"/>
        <v>46.577573137177829</v>
      </c>
      <c r="Q36" t="s">
        <v>118</v>
      </c>
      <c r="R36" t="s">
        <v>83</v>
      </c>
      <c r="S36" s="68">
        <v>44417</v>
      </c>
      <c r="AD36" s="37"/>
      <c r="AE36" s="37"/>
      <c r="AH36" s="37"/>
      <c r="AI36" s="37"/>
      <c r="AJ36" t="s">
        <v>127</v>
      </c>
    </row>
    <row r="37" spans="1:36" s="65" customFormat="1" ht="15" x14ac:dyDescent="0.25">
      <c r="A37" s="58">
        <v>1.66</v>
      </c>
      <c r="B37" s="58">
        <v>3.4</v>
      </c>
      <c r="C37" s="58">
        <v>5.65</v>
      </c>
      <c r="D37" s="59">
        <f t="shared" si="0"/>
        <v>7.3518436055518332E-2</v>
      </c>
      <c r="E37" s="60">
        <f>IF(OR($A37="",$B37="",$C37=""),"",A37*'MPTO_working_3-way'!$I36)</f>
        <v>1.7820406038521603</v>
      </c>
      <c r="F37" s="61">
        <f>IF(OR($A37="",$B37="",$C37=""),"",B37*'MPTO_working_3-way'!$I36)</f>
        <v>3.6499626825887623</v>
      </c>
      <c r="G37" s="62">
        <f>IF(OR($A37="",$B37="",$C37=""),"",C37*'MPTO_working_3-way'!$I36)</f>
        <v>6.0653791637136791</v>
      </c>
      <c r="H37" s="60">
        <f>IF(OR($A37="",$B37="",$C37=""),"",'MPTO_working_3-way'!E36)</f>
        <v>1.7303927243260451</v>
      </c>
      <c r="I37" s="61">
        <f>IF(OR($A37="",$B37="",$C37=""),"",'MPTO_working_3-way'!F36)</f>
        <v>3.7090405775299895</v>
      </c>
      <c r="J37" s="62">
        <f>IF(OR($A37="",$B37="",$C37=""),"",'MPTO_working_3-way'!G36)</f>
        <v>6.558021881598072</v>
      </c>
      <c r="K37" s="60">
        <f>IF(OR($A37="",$B37="",$C37=""),"",'OddsRatio_working_3-way'!H36)</f>
        <v>1.7485061739263654</v>
      </c>
      <c r="L37" s="61">
        <f>IF(OR($A37="",$B37="",$C37=""),"",'OddsRatio_working_3-way'!I36)</f>
        <v>3.7218406324595099</v>
      </c>
      <c r="M37" s="62">
        <f>IF(OR($A37="",$B37="",$C37=""),"",'OddsRatio_working_3-way'!J36)</f>
        <v>6.2735662253903017</v>
      </c>
      <c r="N37" s="63">
        <f t="shared" si="1"/>
        <v>56.115444162065842</v>
      </c>
      <c r="O37" s="64">
        <f t="shared" si="2"/>
        <v>27.397540385008618</v>
      </c>
      <c r="P37" s="64">
        <f t="shared" si="3"/>
        <v>16.487015452925537</v>
      </c>
      <c r="Q37" s="58" t="s">
        <v>124</v>
      </c>
      <c r="R37" s="58" t="s">
        <v>117</v>
      </c>
      <c r="S37" s="69">
        <v>44417</v>
      </c>
      <c r="AD37" s="66"/>
      <c r="AE37" s="66"/>
      <c r="AH37" s="66"/>
      <c r="AI37" s="66"/>
      <c r="AJ37" s="58" t="s">
        <v>127</v>
      </c>
    </row>
    <row r="38" spans="1:36" s="36" customFormat="1" ht="15" x14ac:dyDescent="0.25">
      <c r="A38">
        <v>3.27</v>
      </c>
      <c r="B38">
        <v>3.2</v>
      </c>
      <c r="C38">
        <v>2.41</v>
      </c>
      <c r="D38" s="20">
        <f t="shared" si="0"/>
        <v>3.3248156889616354E-2</v>
      </c>
      <c r="E38" s="17">
        <f>IF(OR($A38="",$B38="",$C38=""),"",A38*'MPTO_working_3-way'!$I37)</f>
        <v>3.3787214730290454</v>
      </c>
      <c r="F38" s="21">
        <f>IF(OR($A38="",$B38="",$C38=""),"",B38*'MPTO_working_3-way'!$I37)</f>
        <v>3.3063941020467724</v>
      </c>
      <c r="G38" s="22">
        <f>IF(OR($A38="",$B38="",$C38=""),"",C38*'MPTO_working_3-way'!$I37)</f>
        <v>2.4901280581039758</v>
      </c>
      <c r="H38" s="17">
        <f>IF(OR($A38="",$B38="",$C38=""),"",'MPTO_working_3-way'!E37)</f>
        <v>3.3929626317522019</v>
      </c>
      <c r="I38" s="21">
        <f>IF(OR($A38="",$B38="",$C38=""),"",'MPTO_working_3-way'!F37)</f>
        <v>3.3176598122054202</v>
      </c>
      <c r="J38" s="22">
        <f>IF(OR($A38="",$B38="",$C38=""),"",'MPTO_working_3-way'!G37)</f>
        <v>2.4761359894794519</v>
      </c>
      <c r="K38" s="17">
        <f>IF(OR($A38="",$B38="",$C38=""),"",'OddsRatio_working_3-way'!H37)</f>
        <v>3.3864337021574888</v>
      </c>
      <c r="L38" s="21">
        <f>IF(OR($A38="",$B38="",$C38=""),"",'OddsRatio_working_3-way'!I37)</f>
        <v>3.3128432355711341</v>
      </c>
      <c r="M38" s="22">
        <f>IF(OR($A38="",$B38="",$C38=""),"",'OddsRatio_working_3-way'!J37)</f>
        <v>2.4823222555251356</v>
      </c>
      <c r="N38" s="23">
        <f t="shared" ref="N38:N39" si="4">(1/E38)* 100</f>
        <v>29.596994247161</v>
      </c>
      <c r="O38" s="24">
        <f t="shared" ref="O38:O39" si="5">(1/F38)* 100</f>
        <v>30.244428496317649</v>
      </c>
      <c r="P38" s="24">
        <f t="shared" ref="P38:P39" si="6">(1/G38)* 100</f>
        <v>40.158577256521347</v>
      </c>
      <c r="Q38" t="s">
        <v>74</v>
      </c>
      <c r="R38" t="s">
        <v>146</v>
      </c>
      <c r="S38" s="68" t="s">
        <v>149</v>
      </c>
      <c r="AD38" s="37"/>
      <c r="AE38" s="37"/>
      <c r="AH38" s="37"/>
      <c r="AI38" s="37"/>
      <c r="AJ38" t="s">
        <v>126</v>
      </c>
    </row>
    <row r="39" spans="1:36" s="65" customFormat="1" ht="15" x14ac:dyDescent="0.25">
      <c r="A39" s="58">
        <v>2.2599999999999998</v>
      </c>
      <c r="B39" s="58">
        <v>3.57</v>
      </c>
      <c r="C39" s="58">
        <v>3.21</v>
      </c>
      <c r="D39" s="59">
        <f t="shared" si="0"/>
        <v>3.4116400674900627E-2</v>
      </c>
      <c r="E39" s="60">
        <f>IF(OR($A39="",$B39="",$C39=""),"",A39*'MPTO_working_3-way'!$I40)</f>
        <v>2.3371030655252754</v>
      </c>
      <c r="F39" s="61">
        <f>IF(OR($A39="",$B39="",$C39=""),"",B39*'MPTO_working_3-way'!$I40)</f>
        <v>3.6917955504093949</v>
      </c>
      <c r="G39" s="62">
        <f>IF(OR($A39="",$B39="",$C39=""),"",C39*'MPTO_working_3-way'!$I40)</f>
        <v>3.3195136461664312</v>
      </c>
      <c r="H39" s="60">
        <f>IF(OR($A39="",$B39="",$C39=""),"",'MPTO_working_3-way'!E40)</f>
        <v>2.3196165147090406</v>
      </c>
      <c r="I39" s="61">
        <f>IF(OR($A39="",$B39="",$C39=""),"",'MPTO_working_3-way'!F40)</f>
        <v>3.7210699196588992</v>
      </c>
      <c r="J39" s="62">
        <f>IF(OR($A39="",$B39="",$C39=""),"",'MPTO_working_3-way'!G40)</f>
        <v>3.3316192575093835</v>
      </c>
      <c r="K39" s="60">
        <f>IF(OR($A39="",$B39="",$C39=""),"",'OddsRatio_working_3-way'!H40)</f>
        <v>2.3270958197411322</v>
      </c>
      <c r="L39" s="61">
        <f>IF(OR($A39="",$B39="",$C39=""),"",'OddsRatio_working_3-way'!I40)</f>
        <v>3.7068541720116754</v>
      </c>
      <c r="M39" s="62">
        <f>IF(OR($A39="",$B39="",$C39=""),"",'OddsRatio_working_3-way'!J40)</f>
        <v>3.3276839377999234</v>
      </c>
      <c r="N39" s="63">
        <f t="shared" si="4"/>
        <v>42.78801456174741</v>
      </c>
      <c r="O39" s="64">
        <f t="shared" si="5"/>
        <v>27.087090450854106</v>
      </c>
      <c r="P39" s="64">
        <f t="shared" si="6"/>
        <v>30.124894987398488</v>
      </c>
      <c r="Q39" s="58" t="s">
        <v>147</v>
      </c>
      <c r="R39" s="58" t="s">
        <v>148</v>
      </c>
      <c r="S39" s="69" t="s">
        <v>150</v>
      </c>
      <c r="AD39" s="66"/>
      <c r="AE39" s="66"/>
      <c r="AH39" s="66"/>
      <c r="AI39" s="66"/>
      <c r="AJ39" s="58" t="s">
        <v>128</v>
      </c>
    </row>
    <row r="40" spans="1:36" s="36" customFormat="1" ht="15" x14ac:dyDescent="0.25">
      <c r="A40">
        <v>1.56</v>
      </c>
      <c r="B40">
        <v>4.58</v>
      </c>
      <c r="C40">
        <v>5.74</v>
      </c>
      <c r="D40" s="20">
        <f t="shared" si="0"/>
        <v>3.3582280253917185E-2</v>
      </c>
      <c r="E40" s="17">
        <f>IF(OR($A40="",$B40="",$C40=""),"",A40*'MPTO_working_3-way'!$I41)</f>
        <v>1.6123883571961108</v>
      </c>
      <c r="F40" s="21">
        <f>IF(OR($A40="",$B40="",$C40=""),"",B40*'MPTO_working_3-way'!$I41)</f>
        <v>4.7338068435629408</v>
      </c>
      <c r="G40" s="22">
        <f>IF(OR($A40="",$B40="",$C40=""),"",C40*'MPTO_working_3-way'!$I41)</f>
        <v>5.9327622886574849</v>
      </c>
      <c r="H40" s="17">
        <f>IF(OR($A40="",$B40="",$C40=""),"",'MPTO_working_3-way'!E41)</f>
        <v>1.5877261210531086</v>
      </c>
      <c r="I40" s="21">
        <f>IF(OR($A40="",$B40="",$C40=""),"",'MPTO_working_3-way'!F41)</f>
        <v>4.8275008914715052</v>
      </c>
      <c r="J40" s="22">
        <f>IF(OR($A40="",$B40="",$C40=""),"",'MPTO_working_3-way'!G41)</f>
        <v>6.134143870475727</v>
      </c>
      <c r="K40" s="17">
        <f>IF(OR($A40="",$B40="",$C40=""),"",'OddsRatio_working_3-way'!H41)</f>
        <v>1.5958825739893161</v>
      </c>
      <c r="L40" s="21">
        <f>IF(OR($A40="",$B40="",$C40=""),"",'OddsRatio_working_3-way'!I41)</f>
        <v>4.8093921694316988</v>
      </c>
      <c r="M40" s="22">
        <f>IF(OR($A40="",$B40="",$C40=""),"",'OddsRatio_working_3-way'!J41)</f>
        <v>6.0437203584095682</v>
      </c>
      <c r="N40" s="23">
        <f t="shared" ref="N40:N94" si="7">(1/E40)* 100</f>
        <v>62.019797869228377</v>
      </c>
      <c r="O40" s="24">
        <f t="shared" ref="O40:O94" si="8">(1/F40)* 100</f>
        <v>21.124647309169493</v>
      </c>
      <c r="P40" s="24">
        <f t="shared" ref="P40:P94" si="9">(1/G40)* 100</f>
        <v>16.855554821602137</v>
      </c>
      <c r="Q40" t="s">
        <v>151</v>
      </c>
      <c r="R40" t="s">
        <v>152</v>
      </c>
      <c r="S40" s="68">
        <v>44449</v>
      </c>
      <c r="AD40" s="37"/>
      <c r="AE40" s="37"/>
      <c r="AH40" s="37"/>
      <c r="AI40" s="37"/>
      <c r="AJ40" t="s">
        <v>328</v>
      </c>
    </row>
    <row r="41" spans="1:36" s="36" customFormat="1" ht="15" x14ac:dyDescent="0.25">
      <c r="A41">
        <v>1.81</v>
      </c>
      <c r="B41">
        <v>4.03</v>
      </c>
      <c r="C41">
        <v>4.3899999999999997</v>
      </c>
      <c r="D41" s="20">
        <f t="shared" si="0"/>
        <v>2.8415578463503399E-2</v>
      </c>
      <c r="E41" s="17">
        <f>IF(OR($A41="",$B41="",$C41=""),"",A41*'MPTO_working_3-way'!$I42)</f>
        <v>1.8614321970189411</v>
      </c>
      <c r="F41" s="21">
        <f>IF(OR($A41="",$B41="",$C41=""),"",B41*'MPTO_working_3-way'!$I42)</f>
        <v>4.1445147812079188</v>
      </c>
      <c r="G41" s="22">
        <f>IF(OR($A41="",$B41="",$C41=""),"",C41*'MPTO_working_3-way'!$I42)</f>
        <v>4.5147443894547798</v>
      </c>
      <c r="H41" s="17">
        <f>IF(OR($A41="",$B41="",$C41=""),"",'MPTO_working_3-way'!E42)</f>
        <v>1.8415720318556572</v>
      </c>
      <c r="I41" s="21">
        <f>IF(OR($A41="",$B41="",$C41=""),"",'MPTO_working_3-way'!F42)</f>
        <v>4.1899365559949402</v>
      </c>
      <c r="J41" s="22">
        <f>IF(OR($A41="",$B41="",$C41=""),"",'MPTO_working_3-way'!G42)</f>
        <v>4.5804623254009185</v>
      </c>
      <c r="K41" s="17">
        <f>IF(OR($A41="",$B41="",$C41=""),"",'OddsRatio_working_3-way'!H42)</f>
        <v>1.8488977937913911</v>
      </c>
      <c r="L41" s="21">
        <f>IF(OR($A41="",$B41="",$C41=""),"",'OddsRatio_working_3-way'!I42)</f>
        <v>4.1755065619603906</v>
      </c>
      <c r="M41" s="22">
        <f>IF(OR($A41="",$B41="",$C41=""),"",'OddsRatio_working_3-way'!J42)</f>
        <v>4.5527944703121195</v>
      </c>
      <c r="N41" s="23">
        <f t="shared" si="7"/>
        <v>53.722074948606057</v>
      </c>
      <c r="O41" s="24">
        <f t="shared" si="8"/>
        <v>24.128276837959543</v>
      </c>
      <c r="P41" s="24">
        <f t="shared" si="9"/>
        <v>22.149648213434389</v>
      </c>
      <c r="Q41" t="s">
        <v>153</v>
      </c>
      <c r="R41" t="s">
        <v>154</v>
      </c>
      <c r="S41" s="68">
        <v>44449</v>
      </c>
      <c r="AD41" s="37"/>
      <c r="AE41" s="37"/>
      <c r="AH41" s="37"/>
      <c r="AI41" s="37"/>
      <c r="AJ41" t="s">
        <v>328</v>
      </c>
    </row>
    <row r="42" spans="1:36" s="36" customFormat="1" ht="15" x14ac:dyDescent="0.25">
      <c r="A42">
        <v>2.09</v>
      </c>
      <c r="B42">
        <v>3.44</v>
      </c>
      <c r="C42">
        <v>3.87</v>
      </c>
      <c r="D42" s="20">
        <f t="shared" si="0"/>
        <v>2.7564506756673435E-2</v>
      </c>
      <c r="E42" s="17">
        <f>IF(OR($A42="",$B42="",$C42=""),"",A42*'MPTO_working_3-way'!$I43)</f>
        <v>2.1476098191214472</v>
      </c>
      <c r="F42" s="21">
        <f>IF(OR($A42="",$B42="",$C42=""),"",B42*'MPTO_working_3-way'!$I43)</f>
        <v>3.5348219032429564</v>
      </c>
      <c r="G42" s="22">
        <f>IF(OR($A42="",$B42="",$C42=""),"",C42*'MPTO_working_3-way'!$I43)</f>
        <v>3.9766746411483265</v>
      </c>
      <c r="H42" s="17">
        <f>IF(OR($A42="",$B42="",$C42=""),"",'MPTO_working_3-way'!E43)</f>
        <v>2.1309206510904932</v>
      </c>
      <c r="I42" s="21">
        <f>IF(OR($A42="",$B42="",$C42=""),"",'MPTO_working_3-way'!F43)</f>
        <v>3.5522779176670385</v>
      </c>
      <c r="J42" s="22">
        <f>IF(OR($A42="",$B42="",$C42=""),"",'MPTO_working_3-way'!G43)</f>
        <v>4.0126838706476722</v>
      </c>
      <c r="K42" s="17">
        <f>IF(OR($A42="",$B42="",$C42=""),"",'OddsRatio_working_3-way'!H43)</f>
        <v>2.1377251301133158</v>
      </c>
      <c r="L42" s="21">
        <f>IF(OR($A42="",$B42="",$C42=""),"",'OddsRatio_working_3-way'!I43)</f>
        <v>3.5468342362169651</v>
      </c>
      <c r="M42" s="22">
        <f>IF(OR($A42="",$B42="",$C42=""),"",'OddsRatio_working_3-way'!J43)</f>
        <v>3.9956615811240526</v>
      </c>
      <c r="N42" s="23">
        <f t="shared" si="7"/>
        <v>46.563392991427278</v>
      </c>
      <c r="O42" s="24">
        <f t="shared" si="8"/>
        <v>28.289968416303203</v>
      </c>
      <c r="P42" s="24">
        <f t="shared" si="9"/>
        <v>25.146638592269504</v>
      </c>
      <c r="Q42" t="s">
        <v>155</v>
      </c>
      <c r="R42" t="s">
        <v>131</v>
      </c>
      <c r="S42" s="68">
        <v>44449</v>
      </c>
      <c r="AD42" s="37"/>
      <c r="AE42" s="37"/>
      <c r="AH42" s="37"/>
      <c r="AI42" s="37"/>
      <c r="AJ42" t="s">
        <v>139</v>
      </c>
    </row>
    <row r="43" spans="1:36" s="36" customFormat="1" ht="15" x14ac:dyDescent="0.25">
      <c r="A43">
        <v>4.3600000000000003</v>
      </c>
      <c r="B43">
        <v>3.81</v>
      </c>
      <c r="C43">
        <v>1.86</v>
      </c>
      <c r="D43" s="20">
        <f t="shared" si="0"/>
        <v>2.9459398368337997E-2</v>
      </c>
      <c r="E43" s="17">
        <f>IF(OR($A43="",$B43="",$C43=""),"",A43*'MPTO_working_3-way'!$I44)</f>
        <v>4.4884429768859544</v>
      </c>
      <c r="F43" s="21">
        <f>IF(OR($A43="",$B43="",$C43=""),"",B43*'MPTO_working_3-way'!$I44)</f>
        <v>3.9222403077833676</v>
      </c>
      <c r="G43" s="22">
        <f>IF(OR($A43="",$B43="",$C43=""),"",C43*'MPTO_working_3-way'!$I44)</f>
        <v>1.9147944809651087</v>
      </c>
      <c r="H43" s="17">
        <f>IF(OR($A43="",$B43="",$C43=""),"",'MPTO_working_3-way'!E44)</f>
        <v>4.5550201144240061</v>
      </c>
      <c r="I43" s="21">
        <f>IF(OR($A43="",$B43="",$C43=""),"",'MPTO_working_3-way'!F44)</f>
        <v>3.958085581292389</v>
      </c>
      <c r="J43" s="22">
        <f>IF(OR($A43="",$B43="",$C43=""),"",'MPTO_working_3-way'!G44)</f>
        <v>1.8946046256997711</v>
      </c>
      <c r="K43" s="17">
        <f>IF(OR($A43="",$B43="",$C43=""),"",'OddsRatio_working_3-way'!H44)</f>
        <v>4.5249194566414044</v>
      </c>
      <c r="L43" s="21">
        <f>IF(OR($A43="",$B43="",$C43=""),"",'OddsRatio_working_3-way'!I44)</f>
        <v>3.9479237122506983</v>
      </c>
      <c r="M43" s="22">
        <f>IF(OR($A43="",$B43="",$C43=""),"",'OddsRatio_working_3-way'!J44)</f>
        <v>1.9022115275927409</v>
      </c>
      <c r="N43" s="23">
        <f t="shared" si="7"/>
        <v>22.279440891856712</v>
      </c>
      <c r="O43" s="24">
        <f t="shared" si="8"/>
        <v>25.495633146586687</v>
      </c>
      <c r="P43" s="24">
        <f t="shared" si="9"/>
        <v>52.2249259615566</v>
      </c>
      <c r="Q43" t="s">
        <v>134</v>
      </c>
      <c r="R43" t="s">
        <v>156</v>
      </c>
      <c r="S43" s="68">
        <v>44449</v>
      </c>
      <c r="AD43" s="37"/>
      <c r="AE43" s="37"/>
      <c r="AH43" s="37"/>
      <c r="AI43" s="37"/>
      <c r="AJ43" t="s">
        <v>139</v>
      </c>
    </row>
    <row r="44" spans="1:36" s="36" customFormat="1" ht="15" x14ac:dyDescent="0.25">
      <c r="A44">
        <v>3.06</v>
      </c>
      <c r="B44">
        <v>3.07</v>
      </c>
      <c r="C44">
        <v>2.67</v>
      </c>
      <c r="D44" s="20">
        <f t="shared" si="0"/>
        <v>2.7062119849708965E-2</v>
      </c>
      <c r="E44" s="17">
        <f>IF(OR($A44="",$B44="",$C44=""),"",A44*'MPTO_working_3-way'!$I45)</f>
        <v>3.1428100867401096</v>
      </c>
      <c r="F44" s="21">
        <f>IF(OR($A44="",$B44="",$C44=""),"",B44*'MPTO_working_3-way'!$I45)</f>
        <v>3.1530807079386065</v>
      </c>
      <c r="G44" s="22">
        <f>IF(OR($A44="",$B44="",$C44=""),"",C44*'MPTO_working_3-way'!$I45)</f>
        <v>2.742255859998723</v>
      </c>
      <c r="H44" s="17">
        <f>IF(OR($A44="",$B44="",$C44=""),"",'MPTO_working_3-way'!E45)</f>
        <v>3.1468640276976578</v>
      </c>
      <c r="I44" s="21">
        <f>IF(OR($A44="",$B44="",$C44=""),"",'MPTO_working_3-way'!F45)</f>
        <v>3.1574408058068935</v>
      </c>
      <c r="J44" s="22">
        <f>IF(OR($A44="",$B44="",$C44=""),"",'MPTO_working_3-way'!G45)</f>
        <v>2.7358948108069669</v>
      </c>
      <c r="K44" s="17">
        <f>IF(OR($A44="",$B44="",$C44=""),"",'OddsRatio_working_3-way'!H45)</f>
        <v>3.1449672121562258</v>
      </c>
      <c r="L44" s="21">
        <f>IF(OR($A44="",$B44="",$C44=""),"",'OddsRatio_working_3-way'!I45)</f>
        <v>3.1553796743511597</v>
      </c>
      <c r="M44" s="22">
        <f>IF(OR($A44="",$B44="",$C44=""),"",'OddsRatio_working_3-way'!J45)</f>
        <v>2.7388811865538338</v>
      </c>
      <c r="N44" s="23">
        <f t="shared" si="7"/>
        <v>31.818658219887965</v>
      </c>
      <c r="O44" s="24">
        <f t="shared" si="8"/>
        <v>31.71501438203817</v>
      </c>
      <c r="P44" s="24">
        <f t="shared" si="9"/>
        <v>36.466327398073851</v>
      </c>
      <c r="Q44" t="s">
        <v>132</v>
      </c>
      <c r="R44" t="s">
        <v>137</v>
      </c>
      <c r="S44" s="68">
        <v>44449</v>
      </c>
      <c r="AD44" s="37"/>
      <c r="AE44" s="37"/>
      <c r="AH44" s="37"/>
      <c r="AI44" s="37"/>
      <c r="AJ44" t="s">
        <v>139</v>
      </c>
    </row>
    <row r="45" spans="1:36" s="36" customFormat="1" ht="15" x14ac:dyDescent="0.25">
      <c r="A45">
        <v>1.36</v>
      </c>
      <c r="B45">
        <v>4.97</v>
      </c>
      <c r="C45">
        <v>10.63</v>
      </c>
      <c r="D45" s="20">
        <f t="shared" si="0"/>
        <v>3.0574738342066032E-2</v>
      </c>
      <c r="E45" s="17">
        <f>IF(OR($A45="",$B45="",$C45=""),"",A45*'MPTO_working_3-way'!$I46)</f>
        <v>1.4015816441452098</v>
      </c>
      <c r="F45" s="21">
        <f>IF(OR($A45="",$B45="",$C45=""),"",B45*'MPTO_working_3-way'!$I46)</f>
        <v>5.1219564495600682</v>
      </c>
      <c r="G45" s="22">
        <f>IF(OR($A45="",$B45="",$C45=""),"",C45*'MPTO_working_3-way'!$I46)</f>
        <v>10.955009468576163</v>
      </c>
      <c r="H45" s="17">
        <f>IF(OR($A45="",$B45="",$C45=""),"",'MPTO_working_3-way'!E46)</f>
        <v>1.3791152937939184</v>
      </c>
      <c r="I45" s="21">
        <f>IF(OR($A45="",$B45="",$C45=""),"",'MPTO_working_3-way'!F46)</f>
        <v>5.2351727548888363</v>
      </c>
      <c r="J45" s="22">
        <f>IF(OR($A45="",$B45="",$C45=""),"",'MPTO_working_3-way'!G46)</f>
        <v>11.921537525228421</v>
      </c>
      <c r="K45" s="17">
        <f>IF(OR($A45="",$B45="",$C45=""),"",'OddsRatio_working_3-way'!H46)</f>
        <v>1.3860262875270304</v>
      </c>
      <c r="L45" s="21">
        <f>IF(OR($A45="",$B45="",$C45=""),"",'OddsRatio_working_3-way'!I46)</f>
        <v>5.2570121152286386</v>
      </c>
      <c r="M45" s="22">
        <f>IF(OR($A45="",$B45="",$C45=""),"",'OddsRatio_working_3-way'!J46)</f>
        <v>11.326203191348061</v>
      </c>
      <c r="N45" s="23">
        <f t="shared" si="7"/>
        <v>71.347966361950711</v>
      </c>
      <c r="O45" s="24">
        <f t="shared" si="8"/>
        <v>19.523789587978463</v>
      </c>
      <c r="P45" s="24">
        <f t="shared" si="9"/>
        <v>9.1282440500708333</v>
      </c>
      <c r="Q45" t="s">
        <v>136</v>
      </c>
      <c r="R45" t="s">
        <v>135</v>
      </c>
      <c r="S45" s="68">
        <v>44449</v>
      </c>
      <c r="AD45" s="37"/>
      <c r="AE45" s="37"/>
      <c r="AH45" s="37"/>
      <c r="AI45" s="37"/>
      <c r="AJ45" t="s">
        <v>139</v>
      </c>
    </row>
    <row r="46" spans="1:36" s="36" customFormat="1" ht="15" x14ac:dyDescent="0.25">
      <c r="A46">
        <v>1.74</v>
      </c>
      <c r="B46">
        <v>3.51</v>
      </c>
      <c r="C46">
        <v>5.85</v>
      </c>
      <c r="D46" s="20">
        <f t="shared" si="0"/>
        <v>3.0553099518616733E-2</v>
      </c>
      <c r="E46" s="17">
        <f>IF(OR($A46="",$B46="",$C46=""),"",A46*'MPTO_working_3-way'!$I47)</f>
        <v>1.793162393162393</v>
      </c>
      <c r="F46" s="21">
        <f>IF(OR($A46="",$B46="",$C46=""),"",B46*'MPTO_working_3-way'!$I47)</f>
        <v>3.6172413793103444</v>
      </c>
      <c r="G46" s="22">
        <f>IF(OR($A46="",$B46="",$C46=""),"",C46*'MPTO_working_3-way'!$I47)</f>
        <v>6.0287356321839072</v>
      </c>
      <c r="H46" s="17">
        <f>IF(OR($A46="",$B46="",$C46=""),"",'MPTO_working_3-way'!E47)</f>
        <v>1.7713904518823598</v>
      </c>
      <c r="I46" s="21">
        <f>IF(OR($A46="",$B46="",$C46=""),"",'MPTO_working_3-way'!F47)</f>
        <v>3.6401239718679217</v>
      </c>
      <c r="J46" s="22">
        <f>IF(OR($A46="",$B46="",$C46=""),"",'MPTO_working_3-way'!G47)</f>
        <v>6.2206151965777137</v>
      </c>
      <c r="K46" s="17">
        <f>IF(OR($A46="",$B46="",$C46=""),"",'OddsRatio_working_3-way'!H47)</f>
        <v>1.7796028822880181</v>
      </c>
      <c r="L46" s="21">
        <f>IF(OR($A46="",$B46="",$C46=""),"",'OddsRatio_working_3-way'!I47)</f>
        <v>3.6443286953282774</v>
      </c>
      <c r="M46" s="22">
        <f>IF(OR($A46="",$B46="",$C46=""),"",'OddsRatio_working_3-way'!J47)</f>
        <v>6.1095594312120109</v>
      </c>
      <c r="N46" s="23">
        <f t="shared" si="7"/>
        <v>55.767397521449006</v>
      </c>
      <c r="O46" s="24">
        <f t="shared" si="8"/>
        <v>27.645376549094379</v>
      </c>
      <c r="P46" s="24">
        <f t="shared" si="9"/>
        <v>16.587225929456629</v>
      </c>
      <c r="Q46" t="s">
        <v>157</v>
      </c>
      <c r="R46" t="s">
        <v>158</v>
      </c>
      <c r="S46" s="68">
        <v>44449</v>
      </c>
      <c r="AD46" s="37"/>
      <c r="AE46" s="37"/>
      <c r="AH46" s="37"/>
      <c r="AI46" s="37"/>
      <c r="AJ46" t="s">
        <v>128</v>
      </c>
    </row>
    <row r="47" spans="1:36" s="36" customFormat="1" ht="15" x14ac:dyDescent="0.25">
      <c r="A47">
        <v>2.87</v>
      </c>
      <c r="B47">
        <v>2.77</v>
      </c>
      <c r="C47">
        <v>3.09</v>
      </c>
      <c r="D47" s="20">
        <f t="shared" si="0"/>
        <v>3.306748154329453E-2</v>
      </c>
      <c r="E47" s="17">
        <f>IF(OR($A47="",$B47="",$C47=""),"",A47*'MPTO_working_3-way'!$I48)</f>
        <v>2.9649036720292554</v>
      </c>
      <c r="F47" s="21">
        <f>IF(OR($A47="",$B47="",$C47=""),"",B47*'MPTO_working_3-way'!$I48)</f>
        <v>2.8615969238749259</v>
      </c>
      <c r="G47" s="22">
        <f>IF(OR($A47="",$B47="",$C47=""),"",C47*'MPTO_working_3-way'!$I48)</f>
        <v>3.19217851796878</v>
      </c>
      <c r="H47" s="17">
        <f>IF(OR($A47="",$B47="",$C47=""),"",'MPTO_working_3-way'!E48)</f>
        <v>2.9637571453660607</v>
      </c>
      <c r="I47" s="21">
        <f>IF(OR($A47="",$B47="",$C47=""),"",'MPTO_working_3-way'!F48)</f>
        <v>2.8572380727473257</v>
      </c>
      <c r="J47" s="22">
        <f>IF(OR($A47="",$B47="",$C47=""),"",'MPTO_working_3-way'!G48)</f>
        <v>3.1989548208822787</v>
      </c>
      <c r="K47" s="17">
        <f>IF(OR($A47="",$B47="",$C47=""),"",'OddsRatio_working_3-way'!H48)</f>
        <v>2.9644162013900948</v>
      </c>
      <c r="L47" s="21">
        <f>IF(OR($A47="",$B47="",$C47=""),"",'OddsRatio_working_3-way'!I48)</f>
        <v>2.8593672066633506</v>
      </c>
      <c r="M47" s="22">
        <f>IF(OR($A47="",$B47="",$C47=""),"",'OddsRatio_working_3-way'!J48)</f>
        <v>3.1955239897889292</v>
      </c>
      <c r="N47" s="23">
        <f t="shared" si="7"/>
        <v>33.727908580435418</v>
      </c>
      <c r="O47" s="24">
        <f t="shared" si="8"/>
        <v>34.945522608609977</v>
      </c>
      <c r="P47" s="24">
        <f t="shared" si="9"/>
        <v>31.32656881095458</v>
      </c>
      <c r="Q47" t="s">
        <v>159</v>
      </c>
      <c r="R47" t="s">
        <v>160</v>
      </c>
      <c r="S47" s="68">
        <v>44449</v>
      </c>
      <c r="AD47" s="37"/>
      <c r="AE47" s="37"/>
      <c r="AH47" s="37"/>
      <c r="AI47" s="37"/>
      <c r="AJ47" t="s">
        <v>329</v>
      </c>
    </row>
    <row r="48" spans="1:36" s="36" customFormat="1" ht="15" x14ac:dyDescent="0.25">
      <c r="A48">
        <v>2.2400000000000002</v>
      </c>
      <c r="B48">
        <v>2.91</v>
      </c>
      <c r="C48">
        <v>4.12</v>
      </c>
      <c r="D48" s="20">
        <f t="shared" si="0"/>
        <v>3.2789629714361945E-2</v>
      </c>
      <c r="E48" s="17">
        <f>IF(OR($A48="",$B48="",$C48=""),"",A48*'MPTO_working_3-way'!$I49)</f>
        <v>2.313448770560171</v>
      </c>
      <c r="F48" s="21">
        <f>IF(OR($A48="",$B48="",$C48=""),"",B48*'MPTO_working_3-way'!$I49)</f>
        <v>3.0054178224687935</v>
      </c>
      <c r="G48" s="22">
        <f>IF(OR($A48="",$B48="",$C48=""),"",C48*'MPTO_working_3-way'!$I49)</f>
        <v>4.2550932744231718</v>
      </c>
      <c r="H48" s="17">
        <f>IF(OR($A48="",$B48="",$C48=""),"",'MPTO_working_3-way'!E49)</f>
        <v>2.296218132933991</v>
      </c>
      <c r="I48" s="21">
        <f>IF(OR($A48="",$B48="",$C48=""),"",'MPTO_working_3-way'!F49)</f>
        <v>3.0055958022231604</v>
      </c>
      <c r="J48" s="22">
        <f>IF(OR($A48="",$B48="",$C48=""),"",'MPTO_working_3-way'!G49)</f>
        <v>4.3142765834763432</v>
      </c>
      <c r="K48" s="17">
        <f>IF(OR($A48="",$B48="",$C48=""),"",'OddsRatio_working_3-way'!H49)</f>
        <v>2.3039978778999473</v>
      </c>
      <c r="L48" s="21">
        <f>IF(OR($A48="",$B48="",$C48=""),"",'OddsRatio_working_3-way'!I49)</f>
        <v>3.00857737644266</v>
      </c>
      <c r="M48" s="22">
        <f>IF(OR($A48="",$B48="",$C48=""),"",'OddsRatio_working_3-way'!J49)</f>
        <v>4.2810269185869627</v>
      </c>
      <c r="N48" s="23">
        <f t="shared" si="7"/>
        <v>43.225508717786013</v>
      </c>
      <c r="O48" s="24">
        <f t="shared" si="8"/>
        <v>33.273243824000232</v>
      </c>
      <c r="P48" s="24">
        <f t="shared" si="9"/>
        <v>23.501247458213754</v>
      </c>
      <c r="Q48" t="s">
        <v>161</v>
      </c>
      <c r="R48" t="s">
        <v>162</v>
      </c>
      <c r="S48" s="68">
        <v>44449</v>
      </c>
      <c r="AD48" s="37"/>
      <c r="AE48" s="37"/>
      <c r="AH48" s="37"/>
      <c r="AI48" s="37"/>
      <c r="AJ48" t="s">
        <v>329</v>
      </c>
    </row>
    <row r="49" spans="1:36" s="36" customFormat="1" ht="15" x14ac:dyDescent="0.25">
      <c r="A49">
        <v>1.44</v>
      </c>
      <c r="B49">
        <v>5</v>
      </c>
      <c r="C49">
        <v>6.89</v>
      </c>
      <c r="D49" s="20">
        <f t="shared" si="0"/>
        <v>3.958232543138207E-2</v>
      </c>
      <c r="E49" s="17">
        <f>IF(OR($A49="",$B49="",$C49=""),"",A49*'MPTO_working_3-way'!$I50)</f>
        <v>1.4969985486211901</v>
      </c>
      <c r="F49" s="21">
        <f>IF(OR($A49="",$B49="",$C49=""),"",B49*'MPTO_working_3-way'!$I50)</f>
        <v>5.1979116271569108</v>
      </c>
      <c r="G49" s="22">
        <f>IF(OR($A49="",$B49="",$C49=""),"",C49*'MPTO_working_3-way'!$I50)</f>
        <v>7.1627222222222224</v>
      </c>
      <c r="H49" s="17">
        <f>IF(OR($A49="",$B49="",$C49=""),"",'MPTO_working_3-way'!E50)</f>
        <v>1.4678891843481967</v>
      </c>
      <c r="I49" s="21">
        <f>IF(OR($A49="",$B49="",$C49=""),"",'MPTO_working_3-way'!F50)</f>
        <v>5.3531502237313502</v>
      </c>
      <c r="J49" s="22">
        <f>IF(OR($A49="",$B49="",$C49=""),"",'MPTO_working_3-way'!G50)</f>
        <v>7.5789859648408058</v>
      </c>
      <c r="K49" s="17">
        <f>IF(OR($A49="",$B49="",$C49=""),"",'OddsRatio_working_3-way'!H50)</f>
        <v>1.4768492988698805</v>
      </c>
      <c r="L49" s="21">
        <f>IF(OR($A49="",$B49="",$C49=""),"",'OddsRatio_working_3-way'!I50)</f>
        <v>5.3349936260898225</v>
      </c>
      <c r="M49" s="22">
        <f>IF(OR($A49="",$B49="",$C49=""),"",'OddsRatio_working_3-way'!J50)</f>
        <v>7.3832781144172674</v>
      </c>
      <c r="N49" s="23">
        <f t="shared" si="7"/>
        <v>66.800331965655516</v>
      </c>
      <c r="O49" s="24">
        <f t="shared" si="8"/>
        <v>19.238495606108785</v>
      </c>
      <c r="P49" s="24">
        <f t="shared" si="9"/>
        <v>13.961172428235697</v>
      </c>
      <c r="Q49" t="s">
        <v>163</v>
      </c>
      <c r="R49" t="s">
        <v>164</v>
      </c>
      <c r="S49" s="68">
        <v>44450</v>
      </c>
      <c r="AD49" s="37"/>
      <c r="AE49" s="37"/>
      <c r="AH49" s="37"/>
      <c r="AI49" s="37"/>
      <c r="AJ49" t="s">
        <v>330</v>
      </c>
    </row>
    <row r="50" spans="1:36" s="36" customFormat="1" ht="15" x14ac:dyDescent="0.25">
      <c r="A50">
        <v>8.9499999999999993</v>
      </c>
      <c r="B50">
        <v>5.88</v>
      </c>
      <c r="C50">
        <v>1.32</v>
      </c>
      <c r="D50" s="20">
        <f t="shared" si="0"/>
        <v>3.9375628362060988E-2</v>
      </c>
      <c r="E50" s="17">
        <f>IF(OR($A50="",$B50="",$C50=""),"",A50*'MPTO_working_3-way'!$I51)</f>
        <v>9.3024118738404447</v>
      </c>
      <c r="F50" s="21">
        <f>IF(OR($A50="",$B50="",$C50=""),"",B50*'MPTO_working_3-way'!$I51)</f>
        <v>6.1115286947689187</v>
      </c>
      <c r="G50" s="22">
        <f>IF(OR($A50="",$B50="",$C50=""),"",C50*'MPTO_working_3-way'!$I51)</f>
        <v>1.3719758294379205</v>
      </c>
      <c r="H50" s="17">
        <f>IF(OR($A50="",$B50="",$C50=""),"",'MPTO_working_3-way'!E51)</f>
        <v>10.141305490347222</v>
      </c>
      <c r="I50" s="21">
        <f>IF(OR($A50="",$B50="",$C50=""),"",'MPTO_working_3-way'!F51)</f>
        <v>6.3717474574032504</v>
      </c>
      <c r="J50" s="22">
        <f>IF(OR($A50="",$B50="",$C50=""),"",'MPTO_working_3-way'!G51)</f>
        <v>1.3432725686387348</v>
      </c>
      <c r="K50" s="17">
        <f>IF(OR($A50="",$B50="",$C50=""),"",'OddsRatio_working_3-way'!H51)</f>
        <v>9.7302702486673542</v>
      </c>
      <c r="L50" s="21">
        <f>IF(OR($A50="",$B50="",$C50=""),"",'OddsRatio_working_3-way'!I51)</f>
        <v>6.3589583413203385</v>
      </c>
      <c r="M50" s="22">
        <f>IF(OR($A50="",$B50="",$C50=""),"",'OddsRatio_working_3-way'!J51)</f>
        <v>1.3514071043488747</v>
      </c>
      <c r="N50" s="23">
        <f t="shared" si="7"/>
        <v>10.74990027921819</v>
      </c>
      <c r="O50" s="24">
        <f t="shared" si="8"/>
        <v>16.362518282143331</v>
      </c>
      <c r="P50" s="24">
        <f t="shared" si="9"/>
        <v>72.887581438638477</v>
      </c>
      <c r="Q50" t="s">
        <v>165</v>
      </c>
      <c r="R50" t="s">
        <v>166</v>
      </c>
      <c r="S50" s="68">
        <v>44450</v>
      </c>
      <c r="AD50" s="37"/>
      <c r="AE50" s="37"/>
      <c r="AH50" s="37"/>
      <c r="AI50" s="37"/>
      <c r="AJ50" t="s">
        <v>330</v>
      </c>
    </row>
    <row r="51" spans="1:36" s="36" customFormat="1" ht="15" x14ac:dyDescent="0.25">
      <c r="A51">
        <v>1.92</v>
      </c>
      <c r="B51">
        <v>4.0199999999999996</v>
      </c>
      <c r="C51">
        <v>3.87</v>
      </c>
      <c r="D51" s="20">
        <f t="shared" si="0"/>
        <v>2.7987485055343431E-2</v>
      </c>
      <c r="E51" s="17">
        <f>IF(OR($A51="",$B51="",$C51=""),"",A51*'MPTO_working_3-way'!$I52)</f>
        <v>1.9737359713062592</v>
      </c>
      <c r="F51" s="21">
        <f>IF(OR($A51="",$B51="",$C51=""),"",B51*'MPTO_working_3-way'!$I52)</f>
        <v>4.1325096899224798</v>
      </c>
      <c r="G51" s="22">
        <f>IF(OR($A51="",$B51="",$C51=""),"",C51*'MPTO_working_3-way'!$I52)</f>
        <v>3.9783115671641793</v>
      </c>
      <c r="H51" s="17">
        <f>IF(OR($A51="",$B51="",$C51=""),"",'MPTO_working_3-way'!E52)</f>
        <v>1.9550182685269253</v>
      </c>
      <c r="I51" s="21">
        <f>IF(OR($A51="",$B51="",$C51=""),"",'MPTO_working_3-way'!F52)</f>
        <v>4.176637392655433</v>
      </c>
      <c r="J51" s="22">
        <f>IF(OR($A51="",$B51="",$C51=""),"",'MPTO_working_3-way'!G52)</f>
        <v>4.0149553693840749</v>
      </c>
      <c r="K51" s="17">
        <f>IF(OR($A51="",$B51="",$C51=""),"",'OddsRatio_working_3-way'!H52)</f>
        <v>1.9621985256434835</v>
      </c>
      <c r="L51" s="21">
        <f>IF(OR($A51="",$B51="",$C51=""),"",'OddsRatio_working_3-way'!I52)</f>
        <v>4.1585212472209969</v>
      </c>
      <c r="M51" s="22">
        <f>IF(OR($A51="",$B51="",$C51=""),"",'OddsRatio_working_3-way'!J52)</f>
        <v>4.0016410528226043</v>
      </c>
      <c r="N51" s="23">
        <f t="shared" si="7"/>
        <v>50.665337944779886</v>
      </c>
      <c r="O51" s="24">
        <f t="shared" si="8"/>
        <v>24.198370361685921</v>
      </c>
      <c r="P51" s="24">
        <f t="shared" si="9"/>
        <v>25.136291693534201</v>
      </c>
      <c r="Q51" t="s">
        <v>167</v>
      </c>
      <c r="R51" t="s">
        <v>168</v>
      </c>
      <c r="S51" s="68">
        <v>44450</v>
      </c>
      <c r="AD51" s="37"/>
      <c r="AE51" s="37"/>
      <c r="AH51" s="37"/>
      <c r="AI51" s="37"/>
      <c r="AJ51" t="s">
        <v>330</v>
      </c>
    </row>
    <row r="52" spans="1:36" s="36" customFormat="1" ht="15" x14ac:dyDescent="0.25">
      <c r="A52">
        <v>2.39</v>
      </c>
      <c r="B52">
        <v>3.25</v>
      </c>
      <c r="C52">
        <v>3.26</v>
      </c>
      <c r="D52" s="20">
        <f t="shared" si="0"/>
        <v>3.2850815790980592E-2</v>
      </c>
      <c r="E52" s="17">
        <f>IF(OR($A52="",$B52="",$C52=""),"",A52*'MPTO_working_3-way'!$I53)</f>
        <v>2.4685134497404437</v>
      </c>
      <c r="F52" s="21">
        <f>IF(OR($A52="",$B52="",$C52=""),"",B52*'MPTO_working_3-way'!$I53)</f>
        <v>3.3567651513206869</v>
      </c>
      <c r="G52" s="22">
        <f>IF(OR($A52="",$B52="",$C52=""),"",C52*'MPTO_working_3-way'!$I53)</f>
        <v>3.3670936594785963</v>
      </c>
      <c r="H52" s="17">
        <f>IF(OR($A52="",$B52="",$C52=""),"",'MPTO_working_3-way'!E53)</f>
        <v>2.454230021823304</v>
      </c>
      <c r="I52" s="21">
        <f>IF(OR($A52="",$B52="",$C52=""),"",'MPTO_working_3-way'!F53)</f>
        <v>3.3699303754932384</v>
      </c>
      <c r="J52" s="22">
        <f>IF(OR($A52="",$B52="",$C52=""),"",'MPTO_working_3-way'!G53)</f>
        <v>3.380683246813065</v>
      </c>
      <c r="K52" s="17">
        <f>IF(OR($A52="",$B52="",$C52=""),"",'OddsRatio_working_3-way'!H53)</f>
        <v>2.4605116928050825</v>
      </c>
      <c r="L52" s="21">
        <f>IF(OR($A52="",$B52="",$C52=""),"",'OddsRatio_working_3-way'!I53)</f>
        <v>3.3641376322384415</v>
      </c>
      <c r="M52" s="22">
        <f>IF(OR($A52="",$B52="",$C52=""),"",'OddsRatio_working_3-way'!J53)</f>
        <v>3.3746449106039464</v>
      </c>
      <c r="N52" s="23">
        <f t="shared" si="7"/>
        <v>40.510210714272056</v>
      </c>
      <c r="O52" s="24">
        <f t="shared" si="8"/>
        <v>29.790585725264684</v>
      </c>
      <c r="P52" s="24">
        <f t="shared" si="9"/>
        <v>29.69920356046326</v>
      </c>
      <c r="Q52" t="s">
        <v>169</v>
      </c>
      <c r="R52" t="s">
        <v>98</v>
      </c>
      <c r="S52" s="68">
        <v>44450</v>
      </c>
      <c r="AD52" s="37"/>
      <c r="AE52" s="37"/>
      <c r="AH52" s="37"/>
      <c r="AI52" s="37"/>
      <c r="AJ52" t="s">
        <v>127</v>
      </c>
    </row>
    <row r="53" spans="1:36" s="36" customFormat="1" ht="15" x14ac:dyDescent="0.25">
      <c r="A53">
        <v>2.37</v>
      </c>
      <c r="B53">
        <v>3.02</v>
      </c>
      <c r="C53">
        <v>3.57</v>
      </c>
      <c r="D53" s="20">
        <f t="shared" si="0"/>
        <v>3.3178800902538885E-2</v>
      </c>
      <c r="E53" s="17">
        <f>IF(OR($A53="",$B53="",$C53=""),"",A53*'MPTO_working_3-way'!$I54)</f>
        <v>2.4486337581390174</v>
      </c>
      <c r="F53" s="21">
        <f>IF(OR($A53="",$B53="",$C53=""),"",B53*'MPTO_working_3-way'!$I54)</f>
        <v>3.1201999787256676</v>
      </c>
      <c r="G53" s="22">
        <f>IF(OR($A53="",$B53="",$C53=""),"",C53*'MPTO_working_3-way'!$I54)</f>
        <v>3.6884483192220636</v>
      </c>
      <c r="H53" s="17">
        <f>IF(OR($A53="",$B53="",$C53=""),"",'MPTO_working_3-way'!E54)</f>
        <v>2.4337927570049396</v>
      </c>
      <c r="I53" s="21">
        <f>IF(OR($A53="",$B53="",$C53=""),"",'MPTO_working_3-way'!F54)</f>
        <v>3.1243533807612485</v>
      </c>
      <c r="J53" s="22">
        <f>IF(OR($A53="",$B53="",$C53=""),"",'MPTO_working_3-way'!G54)</f>
        <v>3.7167474980384898</v>
      </c>
      <c r="K53" s="17">
        <f>IF(OR($A53="",$B53="",$C53=""),"",'OddsRatio_working_3-way'!H54)</f>
        <v>2.4404246517457673</v>
      </c>
      <c r="L53" s="21">
        <f>IF(OR($A53="",$B53="",$C53=""),"",'OddsRatio_working_3-way'!I54)</f>
        <v>3.12383780768354</v>
      </c>
      <c r="M53" s="22">
        <f>IF(OR($A53="",$B53="",$C53=""),"",'OddsRatio_working_3-way'!J54)</f>
        <v>3.7021104780924246</v>
      </c>
      <c r="N53" s="23">
        <f t="shared" si="7"/>
        <v>40.839100444323229</v>
      </c>
      <c r="O53" s="24">
        <f t="shared" si="8"/>
        <v>32.049227832134456</v>
      </c>
      <c r="P53" s="24">
        <f t="shared" si="9"/>
        <v>27.111671723542312</v>
      </c>
      <c r="Q53" t="s">
        <v>117</v>
      </c>
      <c r="R53" t="s">
        <v>123</v>
      </c>
      <c r="S53" s="68">
        <v>44450</v>
      </c>
      <c r="AD53" s="37"/>
      <c r="AE53" s="37"/>
      <c r="AH53" s="37"/>
      <c r="AI53" s="37"/>
      <c r="AJ53" t="s">
        <v>127</v>
      </c>
    </row>
    <row r="54" spans="1:36" s="36" customFormat="1" ht="15" x14ac:dyDescent="0.25">
      <c r="A54">
        <v>1.51</v>
      </c>
      <c r="B54">
        <v>4.43</v>
      </c>
      <c r="C54">
        <v>6.72</v>
      </c>
      <c r="D54" s="20">
        <f t="shared" si="0"/>
        <v>3.6794813750175237E-2</v>
      </c>
      <c r="E54" s="17">
        <f>IF(OR($A54="",$B54="",$C54=""),"",A54*'MPTO_working_3-way'!$I55)</f>
        <v>1.5655601687627647</v>
      </c>
      <c r="F54" s="21">
        <f>IF(OR($A54="",$B54="",$C54=""),"",B54*'MPTO_working_3-way'!$I55)</f>
        <v>4.593001024913276</v>
      </c>
      <c r="G54" s="22">
        <f>IF(OR($A54="",$B54="",$C54=""),"",C54*'MPTO_working_3-way'!$I55)</f>
        <v>6.9672611484011773</v>
      </c>
      <c r="H54" s="17">
        <f>IF(OR($A54="",$B54="",$C54=""),"",'MPTO_working_3-way'!E55)</f>
        <v>1.5384929764710193</v>
      </c>
      <c r="I54" s="21">
        <f>IF(OR($A54="",$B54="",$C54=""),"",'MPTO_working_3-way'!F55)</f>
        <v>4.6845276000121707</v>
      </c>
      <c r="J54" s="22">
        <f>IF(OR($A54="",$B54="",$C54=""),"",'MPTO_working_3-way'!G55)</f>
        <v>7.3236151654163777</v>
      </c>
      <c r="K54" s="17">
        <f>IF(OR($A54="",$B54="",$C54=""),"",'OddsRatio_working_3-way'!H55)</f>
        <v>1.5473121650120853</v>
      </c>
      <c r="L54" s="21">
        <f>IF(OR($A54="",$B54="",$C54=""),"",'OddsRatio_working_3-way'!I55)</f>
        <v>4.6809425999832417</v>
      </c>
      <c r="M54" s="22">
        <f>IF(OR($A54="",$B54="",$C54=""),"",'OddsRatio_working_3-way'!J55)</f>
        <v>7.1384815369982917</v>
      </c>
      <c r="N54" s="23">
        <f t="shared" si="7"/>
        <v>63.874900495857837</v>
      </c>
      <c r="O54" s="24">
        <f t="shared" si="8"/>
        <v>21.772257279626491</v>
      </c>
      <c r="P54" s="24">
        <f t="shared" si="9"/>
        <v>14.352842224515678</v>
      </c>
      <c r="Q54" t="s">
        <v>170</v>
      </c>
      <c r="R54" t="s">
        <v>118</v>
      </c>
      <c r="S54" s="68">
        <v>44450</v>
      </c>
      <c r="AD54" s="37"/>
      <c r="AE54" s="37"/>
      <c r="AH54" s="37"/>
      <c r="AI54" s="37"/>
      <c r="AJ54" t="s">
        <v>127</v>
      </c>
    </row>
    <row r="55" spans="1:36" s="36" customFormat="1" ht="15" x14ac:dyDescent="0.25">
      <c r="A55">
        <v>2.06</v>
      </c>
      <c r="B55">
        <v>3.42</v>
      </c>
      <c r="C55">
        <v>3.89</v>
      </c>
      <c r="D55" s="20">
        <f t="shared" si="0"/>
        <v>3.4903962762956819E-2</v>
      </c>
      <c r="E55" s="17">
        <f>IF(OR($A55="",$B55="",$C55=""),"",A55*'MPTO_working_3-way'!$I56)</f>
        <v>2.131902163291691</v>
      </c>
      <c r="F55" s="21">
        <f>IF(OR($A55="",$B55="",$C55=""),"",B55*'MPTO_working_3-way'!$I56)</f>
        <v>3.5393715526493121</v>
      </c>
      <c r="G55" s="22">
        <f>IF(OR($A55="",$B55="",$C55=""),"",C55*'MPTO_working_3-way'!$I56)</f>
        <v>4.0257764151479023</v>
      </c>
      <c r="H55" s="17">
        <f>IF(OR($A55="",$B55="",$C55=""),"",'MPTO_working_3-way'!E56)</f>
        <v>2.1105852142383994</v>
      </c>
      <c r="I55" s="21">
        <f>IF(OR($A55="",$B55="",$C55=""),"",'MPTO_working_3-way'!F56)</f>
        <v>3.5617227933148112</v>
      </c>
      <c r="J55" s="22">
        <f>IF(OR($A55="",$B55="",$C55=""),"",'MPTO_working_3-way'!G56)</f>
        <v>4.0744025926323113</v>
      </c>
      <c r="K55" s="17">
        <f>IF(OR($A55="",$B55="",$C55=""),"",'OddsRatio_working_3-way'!H56)</f>
        <v>2.1191752678004447</v>
      </c>
      <c r="L55" s="21">
        <f>IF(OR($A55="",$B55="",$C55=""),"",'OddsRatio_working_3-way'!I56)</f>
        <v>3.5550982529029014</v>
      </c>
      <c r="M55" s="22">
        <f>IF(OR($A55="",$B55="",$C55=""),"",'OddsRatio_working_3-way'!J56)</f>
        <v>4.0513363433427205</v>
      </c>
      <c r="N55" s="23">
        <f t="shared" si="7"/>
        <v>46.906467717823595</v>
      </c>
      <c r="O55" s="24">
        <f t="shared" si="8"/>
        <v>28.253603362197843</v>
      </c>
      <c r="P55" s="24">
        <f t="shared" si="9"/>
        <v>24.839928919978561</v>
      </c>
      <c r="Q55" t="s">
        <v>84</v>
      </c>
      <c r="R55" t="s">
        <v>140</v>
      </c>
      <c r="S55" s="68">
        <v>44450</v>
      </c>
      <c r="AD55" s="37"/>
      <c r="AE55" s="37"/>
      <c r="AH55" s="37"/>
      <c r="AI55" s="37"/>
      <c r="AJ55" t="s">
        <v>126</v>
      </c>
    </row>
    <row r="56" spans="1:36" s="36" customFormat="1" ht="15" x14ac:dyDescent="0.25">
      <c r="A56">
        <v>1.93</v>
      </c>
      <c r="B56">
        <v>3.55</v>
      </c>
      <c r="C56">
        <v>4.63</v>
      </c>
      <c r="D56" s="20">
        <f t="shared" si="0"/>
        <v>1.5807577253266647E-2</v>
      </c>
      <c r="E56" s="17">
        <f>IF(OR($A56="",$B56="",$C56=""),"",A56*'MPTO_working_3-way'!$I57)</f>
        <v>1.9605086240988046</v>
      </c>
      <c r="F56" s="21">
        <f>IF(OR($A56="",$B56="",$C56=""),"",B56*'MPTO_working_3-way'!$I57)</f>
        <v>3.6061168992490966</v>
      </c>
      <c r="G56" s="22">
        <f>IF(OR($A56="",$B56="",$C56=""),"",C56*'MPTO_working_3-way'!$I57)</f>
        <v>4.7031890826826244</v>
      </c>
      <c r="H56" s="17">
        <f>IF(OR($A56="",$B56="",$C56=""),"",'MPTO_working_3-way'!E57)</f>
        <v>1.9498288653028413</v>
      </c>
      <c r="I56" s="21">
        <f>IF(OR($A56="",$B56="",$C56=""),"",'MPTO_working_3-way'!F57)</f>
        <v>3.6176708230308052</v>
      </c>
      <c r="J56" s="22">
        <f>IF(OR($A56="",$B56="",$C56=""),"",'MPTO_working_3-way'!G57)</f>
        <v>4.7457797556430963</v>
      </c>
      <c r="K56" s="17">
        <f>IF(OR($A56="",$B56="",$C56=""),"",'OddsRatio_working_3-way'!H57)</f>
        <v>1.9540520791046112</v>
      </c>
      <c r="L56" s="21">
        <f>IF(OR($A56="",$B56="",$C56=""),"",'OddsRatio_working_3-way'!I57)</f>
        <v>3.6159492491578056</v>
      </c>
      <c r="M56" s="22">
        <f>IF(OR($A56="",$B56="",$C56=""),"",'OddsRatio_working_3-way'!J57)</f>
        <v>4.7238806958599353</v>
      </c>
      <c r="N56" s="23">
        <f t="shared" si="7"/>
        <v>51.007171695542752</v>
      </c>
      <c r="O56" s="24">
        <f t="shared" si="8"/>
        <v>27.730659541520424</v>
      </c>
      <c r="P56" s="24">
        <f t="shared" si="9"/>
        <v>21.262168762936824</v>
      </c>
      <c r="Q56" t="s">
        <v>74</v>
      </c>
      <c r="R56" t="s">
        <v>171</v>
      </c>
      <c r="S56" s="68">
        <v>44450</v>
      </c>
      <c r="AD56" s="37"/>
      <c r="AE56" s="37"/>
      <c r="AH56" s="37"/>
      <c r="AI56" s="37"/>
      <c r="AJ56" t="s">
        <v>126</v>
      </c>
    </row>
    <row r="57" spans="1:36" s="36" customFormat="1" ht="15" x14ac:dyDescent="0.25">
      <c r="A57">
        <v>1.34</v>
      </c>
      <c r="B57">
        <v>5.14</v>
      </c>
      <c r="C57">
        <v>10.91</v>
      </c>
      <c r="D57" s="20">
        <f t="shared" si="0"/>
        <v>3.2480214313596045E-2</v>
      </c>
      <c r="E57" s="17">
        <f>IF(OR($A57="",$B57="",$C57=""),"",A57*'MPTO_working_3-way'!$I58)</f>
        <v>1.3835234871802189</v>
      </c>
      <c r="F57" s="21">
        <f>IF(OR($A57="",$B57="",$C57=""),"",B57*'MPTO_working_3-way'!$I58)</f>
        <v>5.3069483015718832</v>
      </c>
      <c r="G57" s="22">
        <f>IF(OR($A57="",$B57="",$C57=""),"",C57*'MPTO_working_3-way'!$I58)</f>
        <v>11.264359138161334</v>
      </c>
      <c r="H57" s="17">
        <f>IF(OR($A57="",$B57="",$C57=""),"",'MPTO_working_3-way'!E58)</f>
        <v>1.3597266822748639</v>
      </c>
      <c r="I57" s="21">
        <f>IF(OR($A57="",$B57="",$C57=""),"",'MPTO_working_3-way'!F58)</f>
        <v>5.4428939678564969</v>
      </c>
      <c r="J57" s="22">
        <f>IF(OR($A57="",$B57="",$C57=""),"",'MPTO_working_3-way'!G58)</f>
        <v>12.37129365217519</v>
      </c>
      <c r="K57" s="17">
        <f>IF(OR($A57="",$B57="",$C57=""),"",'OddsRatio_working_3-way'!H58)</f>
        <v>1.3668942172909344</v>
      </c>
      <c r="L57" s="21">
        <f>IF(OR($A57="",$B57="",$C57=""),"",'OddsRatio_working_3-way'!I58)</f>
        <v>5.467476645836669</v>
      </c>
      <c r="M57" s="22">
        <f>IF(OR($A57="",$B57="",$C57=""),"",'OddsRatio_working_3-way'!J58)</f>
        <v>11.69388733339164</v>
      </c>
      <c r="N57" s="23">
        <f t="shared" si="7"/>
        <v>72.279221080526497</v>
      </c>
      <c r="O57" s="24">
        <f t="shared" si="8"/>
        <v>18.843221059903797</v>
      </c>
      <c r="P57" s="24">
        <f t="shared" si="9"/>
        <v>8.8775578595697073</v>
      </c>
      <c r="Q57" t="s">
        <v>172</v>
      </c>
      <c r="R57" t="s">
        <v>173</v>
      </c>
      <c r="S57" s="68">
        <v>44450</v>
      </c>
      <c r="AD57" s="37"/>
      <c r="AE57" s="37"/>
      <c r="AH57" s="37"/>
      <c r="AI57" s="37"/>
      <c r="AJ57" t="s">
        <v>126</v>
      </c>
    </row>
    <row r="58" spans="1:36" s="36" customFormat="1" ht="15" x14ac:dyDescent="0.25">
      <c r="A58">
        <v>2.56</v>
      </c>
      <c r="B58">
        <v>3.22</v>
      </c>
      <c r="C58">
        <v>3.02</v>
      </c>
      <c r="D58" s="20">
        <f t="shared" si="0"/>
        <v>3.2309834025749495E-2</v>
      </c>
      <c r="E58" s="17">
        <f>IF(OR($A58="",$B58="",$C58=""),"",A58*'MPTO_working_3-way'!$I59)</f>
        <v>2.6427131751059187</v>
      </c>
      <c r="F58" s="21">
        <f>IF(OR($A58="",$B58="",$C58=""),"",B58*'MPTO_working_3-way'!$I59)</f>
        <v>3.3240376655629134</v>
      </c>
      <c r="G58" s="22">
        <f>IF(OR($A58="",$B58="",$C58=""),"",C58*'MPTO_working_3-way'!$I59)</f>
        <v>3.1175756987577636</v>
      </c>
      <c r="H58" s="17">
        <f>IF(OR($A58="",$B58="",$C58=""),"",'MPTO_working_3-way'!E59)</f>
        <v>2.6325831023759001</v>
      </c>
      <c r="I58" s="21">
        <f>IF(OR($A58="",$B58="",$C58=""),"",'MPTO_working_3-way'!F59)</f>
        <v>3.3356787431690464</v>
      </c>
      <c r="J58" s="22">
        <f>IF(OR($A58="",$B58="",$C58=""),"",'MPTO_working_3-way'!G59)</f>
        <v>3.1215284395607923</v>
      </c>
      <c r="K58" s="17">
        <f>IF(OR($A58="",$B58="",$C58=""),"",'OddsRatio_working_3-way'!H59)</f>
        <v>2.6372477498999918</v>
      </c>
      <c r="L58" s="21">
        <f>IF(OR($A58="",$B58="",$C58=""),"",'OddsRatio_working_3-way'!I59)</f>
        <v>3.329929490242296</v>
      </c>
      <c r="M58" s="22">
        <f>IF(OR($A58="",$B58="",$C58=""),"",'OddsRatio_working_3-way'!J59)</f>
        <v>3.1200259325628092</v>
      </c>
      <c r="N58" s="23">
        <f t="shared" si="7"/>
        <v>37.839899139259423</v>
      </c>
      <c r="O58" s="24">
        <f t="shared" si="8"/>
        <v>30.083894967858427</v>
      </c>
      <c r="P58" s="24">
        <f t="shared" si="9"/>
        <v>32.076205892882157</v>
      </c>
      <c r="Q58" t="s">
        <v>174</v>
      </c>
      <c r="R58" t="s">
        <v>175</v>
      </c>
      <c r="S58" s="68">
        <v>44450</v>
      </c>
      <c r="AD58" s="37"/>
      <c r="AE58" s="37"/>
      <c r="AH58" s="37"/>
      <c r="AI58" s="37"/>
      <c r="AJ58" t="s">
        <v>126</v>
      </c>
    </row>
    <row r="59" spans="1:36" s="36" customFormat="1" ht="15" x14ac:dyDescent="0.25">
      <c r="A59">
        <v>3.24</v>
      </c>
      <c r="B59">
        <v>3.31</v>
      </c>
      <c r="C59">
        <v>2.36</v>
      </c>
      <c r="D59" s="20">
        <f t="shared" si="0"/>
        <v>3.4485592493341599E-2</v>
      </c>
      <c r="E59" s="17">
        <f>IF(OR($A59="",$B59="",$C59=""),"",A59*'MPTO_working_3-way'!$I60)</f>
        <v>3.3517333196784271</v>
      </c>
      <c r="F59" s="21">
        <f>IF(OR($A59="",$B59="",$C59=""),"",B59*'MPTO_working_3-way'!$I60)</f>
        <v>3.4241473111529608</v>
      </c>
      <c r="G59" s="22">
        <f>IF(OR($A59="",$B59="",$C59=""),"",C59*'MPTO_working_3-way'!$I60)</f>
        <v>2.4413859982842863</v>
      </c>
      <c r="H59" s="17">
        <f>IF(OR($A59="",$B59="",$C59=""),"",'MPTO_working_3-way'!E60)</f>
        <v>3.3653402112154676</v>
      </c>
      <c r="I59" s="21">
        <f>IF(OR($A59="",$B59="",$C59=""),"",'MPTO_working_3-way'!F60)</f>
        <v>3.4409240770939178</v>
      </c>
      <c r="J59" s="22">
        <f>IF(OR($A59="",$B59="",$C59=""),"",'MPTO_working_3-way'!G60)</f>
        <v>2.4258089613213691</v>
      </c>
      <c r="K59" s="17">
        <f>IF(OR($A59="",$B59="",$C59=""),"",'OddsRatio_working_3-way'!H60)</f>
        <v>3.3595879543555029</v>
      </c>
      <c r="L59" s="21">
        <f>IF(OR($A59="",$B59="",$C59=""),"",'OddsRatio_working_3-way'!I60)</f>
        <v>3.4333250779291125</v>
      </c>
      <c r="M59" s="22">
        <f>IF(OR($A59="",$B59="",$C59=""),"",'OddsRatio_working_3-way'!J60)</f>
        <v>2.4326069722872692</v>
      </c>
      <c r="N59" s="23">
        <f t="shared" si="7"/>
        <v>29.835309215350769</v>
      </c>
      <c r="O59" s="24">
        <f t="shared" si="8"/>
        <v>29.204351014421903</v>
      </c>
      <c r="P59" s="24">
        <f t="shared" si="9"/>
        <v>40.960339770227328</v>
      </c>
      <c r="Q59" t="s">
        <v>176</v>
      </c>
      <c r="R59" t="s">
        <v>177</v>
      </c>
      <c r="S59" s="68">
        <v>44450</v>
      </c>
      <c r="AD59" s="37"/>
      <c r="AE59" s="37"/>
      <c r="AH59" s="37"/>
      <c r="AI59" s="37"/>
      <c r="AJ59" t="s">
        <v>126</v>
      </c>
    </row>
    <row r="60" spans="1:36" s="36" customFormat="1" ht="15" x14ac:dyDescent="0.25">
      <c r="A60">
        <v>1.76</v>
      </c>
      <c r="B60">
        <v>4.04</v>
      </c>
      <c r="C60">
        <v>4.66</v>
      </c>
      <c r="D60" s="20">
        <f t="shared" si="0"/>
        <v>3.0298845335177349E-2</v>
      </c>
      <c r="E60" s="17">
        <f>IF(OR($A60="",$B60="",$C60=""),"",A60*'MPTO_working_3-way'!$I61)</f>
        <v>1.8133259677899121</v>
      </c>
      <c r="F60" s="21">
        <f>IF(OR($A60="",$B60="",$C60=""),"",B60*'MPTO_working_3-way'!$I61)</f>
        <v>4.1624073351541169</v>
      </c>
      <c r="G60" s="22">
        <f>IF(OR($A60="",$B60="",$C60=""),"",C60*'MPTO_working_3-way'!$I61)</f>
        <v>4.8011926192619265</v>
      </c>
      <c r="H60" s="17">
        <f>IF(OR($A60="",$B60="",$C60=""),"",'MPTO_working_3-way'!E61)</f>
        <v>1.791850724676137</v>
      </c>
      <c r="I60" s="21">
        <f>IF(OR($A60="",$B60="",$C60=""),"",'MPTO_working_3-way'!F61)</f>
        <v>4.2118539389066436</v>
      </c>
      <c r="J60" s="22">
        <f>IF(OR($A60="",$B60="",$C60=""),"",'MPTO_working_3-way'!G61)</f>
        <v>4.8901510798501961</v>
      </c>
      <c r="K60" s="17">
        <f>IF(OR($A60="",$B60="",$C60=""),"",'OddsRatio_working_3-way'!H61)</f>
        <v>1.7996278299003743</v>
      </c>
      <c r="L60" s="21">
        <f>IF(OR($A60="",$B60="",$C60=""),"",'OddsRatio_working_3-way'!I61)</f>
        <v>4.1985113196014963</v>
      </c>
      <c r="M60" s="22">
        <f>IF(OR($A60="",$B60="",$C60=""),"",'OddsRatio_working_3-way'!J61)</f>
        <v>4.8508392860991698</v>
      </c>
      <c r="N60" s="23">
        <f t="shared" si="7"/>
        <v>55.147282825205636</v>
      </c>
      <c r="O60" s="24">
        <f t="shared" si="8"/>
        <v>24.024558854545024</v>
      </c>
      <c r="P60" s="24">
        <f t="shared" si="9"/>
        <v>20.828158320249337</v>
      </c>
      <c r="Q60" t="s">
        <v>100</v>
      </c>
      <c r="R60" t="s">
        <v>146</v>
      </c>
      <c r="S60" s="68">
        <v>44450</v>
      </c>
      <c r="AD60" s="37"/>
      <c r="AE60" s="37"/>
      <c r="AH60" s="37"/>
      <c r="AI60" s="37"/>
      <c r="AJ60" t="s">
        <v>126</v>
      </c>
    </row>
    <row r="61" spans="1:36" s="36" customFormat="1" ht="15" x14ac:dyDescent="0.25">
      <c r="A61">
        <v>6.9</v>
      </c>
      <c r="B61">
        <v>4.1399999999999997</v>
      </c>
      <c r="C61">
        <v>1.53</v>
      </c>
      <c r="D61" s="20">
        <f t="shared" si="0"/>
        <v>4.0068201193520947E-2</v>
      </c>
      <c r="E61" s="17">
        <f>IF(OR($A61="",$B61="",$C61=""),"",A61*'MPTO_working_3-way'!$I62)</f>
        <v>7.1764705882352953</v>
      </c>
      <c r="F61" s="21">
        <f>IF(OR($A61="",$B61="",$C61=""),"",B61*'MPTO_working_3-way'!$I62)</f>
        <v>4.3058823529411763</v>
      </c>
      <c r="G61" s="22">
        <f>IF(OR($A61="",$B61="",$C61=""),"",C61*'MPTO_working_3-way'!$I62)</f>
        <v>1.5913043478260871</v>
      </c>
      <c r="H61" s="17">
        <f>IF(OR($A61="",$B61="",$C61=""),"",'MPTO_working_3-way'!E62)</f>
        <v>7.600431965442767</v>
      </c>
      <c r="I61" s="21">
        <f>IF(OR($A61="",$B61="",$C61=""),"",'MPTO_working_3-way'!F62)</f>
        <v>4.3823163138231624</v>
      </c>
      <c r="J61" s="22">
        <f>IF(OR($A61="",$B61="",$C61=""),"",'MPTO_working_3-way'!G62)</f>
        <v>1.5619174434087881</v>
      </c>
      <c r="K61" s="17">
        <f>IF(OR($A61="",$B61="",$C61=""),"",'OddsRatio_working_3-way'!H62)</f>
        <v>7.3640757672157511</v>
      </c>
      <c r="L61" s="21">
        <f>IF(OR($A61="",$B61="",$C61=""),"",'OddsRatio_working_3-way'!I62)</f>
        <v>4.3869826964504171</v>
      </c>
      <c r="M61" s="22">
        <f>IF(OR($A61="",$B61="",$C61=""),"",'OddsRatio_working_3-way'!J62)</f>
        <v>1.5716881621397203</v>
      </c>
      <c r="N61" s="23">
        <f t="shared" si="7"/>
        <v>13.934426229508196</v>
      </c>
      <c r="O61" s="24">
        <f t="shared" si="8"/>
        <v>23.224043715846996</v>
      </c>
      <c r="P61" s="24">
        <f t="shared" si="9"/>
        <v>62.841530054644799</v>
      </c>
      <c r="Q61" t="s">
        <v>138</v>
      </c>
      <c r="R61" t="s">
        <v>133</v>
      </c>
      <c r="S61" s="68">
        <v>44450</v>
      </c>
      <c r="AD61" s="37"/>
      <c r="AE61" s="37"/>
      <c r="AH61" s="37"/>
      <c r="AI61" s="37"/>
      <c r="AJ61" t="s">
        <v>139</v>
      </c>
    </row>
    <row r="62" spans="1:36" s="36" customFormat="1" ht="15" x14ac:dyDescent="0.25">
      <c r="A62">
        <v>2.42</v>
      </c>
      <c r="B62">
        <v>3.61</v>
      </c>
      <c r="C62">
        <v>2.96</v>
      </c>
      <c r="D62" s="20">
        <f t="shared" si="0"/>
        <v>2.8069288583012941E-2</v>
      </c>
      <c r="E62" s="17">
        <f>IF(OR($A62="",$B62="",$C62=""),"",A62*'MPTO_working_3-way'!$I63)</f>
        <v>2.4879276783708915</v>
      </c>
      <c r="F62" s="21">
        <f>IF(OR($A62="",$B62="",$C62=""),"",B62*'MPTO_working_3-way'!$I63)</f>
        <v>3.7113301317846767</v>
      </c>
      <c r="G62" s="22">
        <f>IF(OR($A62="",$B62="",$C62=""),"",C62*'MPTO_working_3-way'!$I63)</f>
        <v>3.0430850942057184</v>
      </c>
      <c r="H62" s="17">
        <f>IF(OR($A62="",$B62="",$C62=""),"",'MPTO_working_3-way'!E63)</f>
        <v>2.4760644362163009</v>
      </c>
      <c r="I62" s="21">
        <f>IF(OR($A62="",$B62="",$C62=""),"",'MPTO_working_3-way'!F63)</f>
        <v>3.7361964253859319</v>
      </c>
      <c r="J62" s="22">
        <f>IF(OR($A62="",$B62="",$C62=""),"",'MPTO_working_3-way'!G63)</f>
        <v>3.0443123254505631</v>
      </c>
      <c r="K62" s="17">
        <f>IF(OR($A62="",$B62="",$C62=""),"",'OddsRatio_working_3-way'!H63)</f>
        <v>2.4814982912285752</v>
      </c>
      <c r="L62" s="21">
        <f>IF(OR($A62="",$B62="",$C62=""),"",'OddsRatio_working_3-way'!I63)</f>
        <v>3.7230355916243529</v>
      </c>
      <c r="M62" s="22">
        <f>IF(OR($A62="",$B62="",$C62=""),"",'OddsRatio_working_3-way'!J63)</f>
        <v>3.0448849653577517</v>
      </c>
      <c r="N62" s="23">
        <f t="shared" si="7"/>
        <v>40.194094414143315</v>
      </c>
      <c r="O62" s="24">
        <f t="shared" si="8"/>
        <v>26.944517585104389</v>
      </c>
      <c r="P62" s="24">
        <f t="shared" si="9"/>
        <v>32.861388000752306</v>
      </c>
      <c r="Q62" t="s">
        <v>148</v>
      </c>
      <c r="R62" t="s">
        <v>147</v>
      </c>
      <c r="S62" s="68">
        <v>44450</v>
      </c>
      <c r="AD62" s="37"/>
      <c r="AE62" s="37"/>
      <c r="AH62" s="37"/>
      <c r="AI62" s="37"/>
      <c r="AJ62" t="s">
        <v>128</v>
      </c>
    </row>
    <row r="63" spans="1:36" s="36" customFormat="1" ht="15" x14ac:dyDescent="0.25">
      <c r="A63">
        <v>1.56</v>
      </c>
      <c r="B63">
        <v>4.25</v>
      </c>
      <c r="C63">
        <v>6.37</v>
      </c>
      <c r="D63" s="20">
        <f t="shared" si="0"/>
        <v>3.330562994428532E-2</v>
      </c>
      <c r="E63" s="17">
        <f>IF(OR($A63="",$B63="",$C63=""),"",A63*'MPTO_working_3-way'!$I64)</f>
        <v>1.6119567827130852</v>
      </c>
      <c r="F63" s="21">
        <f>IF(OR($A63="",$B63="",$C63=""),"",B63*'MPTO_working_3-way'!$I64)</f>
        <v>4.3915489272632122</v>
      </c>
      <c r="G63" s="22">
        <f>IF(OR($A63="",$B63="",$C63=""),"",C63*'MPTO_working_3-way'!$I64)</f>
        <v>6.5821568627450979</v>
      </c>
      <c r="H63" s="17">
        <f>IF(OR($A63="",$B63="",$C63=""),"",'MPTO_working_3-way'!E64)</f>
        <v>1.5874936882054955</v>
      </c>
      <c r="I63" s="21">
        <f>IF(OR($A63="",$B63="",$C63=""),"",'MPTO_working_3-way'!F64)</f>
        <v>4.4604576659038893</v>
      </c>
      <c r="J63" s="22">
        <f>IF(OR($A63="",$B63="",$C63=""),"",'MPTO_working_3-way'!G64)</f>
        <v>6.8547615698410445</v>
      </c>
      <c r="K63" s="17">
        <f>IF(OR($A63="",$B63="",$C63=""),"",'OddsRatio_working_3-way'!H64)</f>
        <v>1.5957226575042565</v>
      </c>
      <c r="L63" s="21">
        <f>IF(OR($A63="",$B63="",$C63=""),"",'OddsRatio_working_3-way'!I64)</f>
        <v>4.4573189944443463</v>
      </c>
      <c r="M63" s="22">
        <f>IF(OR($A63="",$B63="",$C63=""),"",'OddsRatio_working_3-way'!J64)</f>
        <v>6.7125547692818879</v>
      </c>
      <c r="N63" s="23">
        <f t="shared" si="7"/>
        <v>62.036402633381996</v>
      </c>
      <c r="O63" s="24">
        <f t="shared" si="8"/>
        <v>22.7710089666061</v>
      </c>
      <c r="P63" s="24">
        <f t="shared" si="9"/>
        <v>15.192588400011916</v>
      </c>
      <c r="Q63" t="s">
        <v>178</v>
      </c>
      <c r="R63" t="s">
        <v>179</v>
      </c>
      <c r="S63" s="68">
        <v>44450</v>
      </c>
      <c r="AD63" s="37"/>
      <c r="AE63" s="37"/>
      <c r="AH63" s="37"/>
      <c r="AI63" s="37"/>
      <c r="AJ63" t="s">
        <v>128</v>
      </c>
    </row>
    <row r="64" spans="1:36" s="36" customFormat="1" ht="15" x14ac:dyDescent="0.25">
      <c r="A64">
        <v>3.6</v>
      </c>
      <c r="B64">
        <v>3.43</v>
      </c>
      <c r="C64">
        <v>2.1800000000000002</v>
      </c>
      <c r="D64" s="20">
        <f t="shared" si="0"/>
        <v>2.8038563612426071E-2</v>
      </c>
      <c r="E64" s="17">
        <f>IF(OR($A64="",$B64="",$C64=""),"",A64*'MPTO_working_3-way'!$I65)</f>
        <v>3.700938829004734</v>
      </c>
      <c r="F64" s="21">
        <f>IF(OR($A64="",$B64="",$C64=""),"",B64*'MPTO_working_3-way'!$I65)</f>
        <v>3.5261722731906215</v>
      </c>
      <c r="G64" s="22">
        <f>IF(OR($A64="",$B64="",$C64=""),"",C64*'MPTO_working_3-way'!$I65)</f>
        <v>2.2411240686750888</v>
      </c>
      <c r="H64" s="17">
        <f>IF(OR($A64="",$B64="",$C64=""),"",'MPTO_working_3-way'!E65)</f>
        <v>3.7253439520533789</v>
      </c>
      <c r="I64" s="21">
        <f>IF(OR($A64="",$B64="",$C64=""),"",'MPTO_working_3-way'!F65)</f>
        <v>3.5435986456766435</v>
      </c>
      <c r="J64" s="22">
        <f>IF(OR($A64="",$B64="",$C64=""),"",'MPTO_working_3-way'!G65)</f>
        <v>2.2253406243834259</v>
      </c>
      <c r="K64" s="17">
        <f>IF(OR($A64="",$B64="",$C64=""),"",'OddsRatio_working_3-way'!H65)</f>
        <v>3.7143961672168668</v>
      </c>
      <c r="L64" s="21">
        <f>IF(OR($A64="",$B64="",$C64=""),"",'OddsRatio_working_3-way'!I65)</f>
        <v>3.5369164178219177</v>
      </c>
      <c r="M64" s="22">
        <f>IF(OR($A64="",$B64="",$C64=""),"",'OddsRatio_working_3-way'!J65)</f>
        <v>2.2319182605061165</v>
      </c>
      <c r="N64" s="23">
        <f t="shared" si="7"/>
        <v>27.020170994529042</v>
      </c>
      <c r="O64" s="24">
        <f t="shared" si="8"/>
        <v>28.359363142945938</v>
      </c>
      <c r="P64" s="24">
        <f t="shared" si="9"/>
        <v>44.62046586252503</v>
      </c>
      <c r="Q64" t="s">
        <v>180</v>
      </c>
      <c r="R64" t="s">
        <v>181</v>
      </c>
      <c r="S64" s="68">
        <v>44450</v>
      </c>
      <c r="AD64" s="37"/>
      <c r="AE64" s="37"/>
      <c r="AH64" s="37"/>
      <c r="AI64" s="37"/>
      <c r="AJ64" t="s">
        <v>128</v>
      </c>
    </row>
    <row r="65" spans="1:36" s="36" customFormat="1" ht="15" x14ac:dyDescent="0.25">
      <c r="A65">
        <v>2.89</v>
      </c>
      <c r="B65">
        <v>3.2</v>
      </c>
      <c r="C65">
        <v>2.72</v>
      </c>
      <c r="D65" s="20">
        <f t="shared" si="0"/>
        <v>2.6167820069204151E-2</v>
      </c>
      <c r="E65" s="17">
        <f>IF(OR($A65="",$B65="",$C65=""),"",A65*'MPTO_working_3-way'!$I66)</f>
        <v>2.9656250000000002</v>
      </c>
      <c r="F65" s="21">
        <f>IF(OR($A65="",$B65="",$C65=""),"",B65*'MPTO_working_3-way'!$I66)</f>
        <v>3.2837370242214536</v>
      </c>
      <c r="G65" s="22">
        <f>IF(OR($A65="",$B65="",$C65=""),"",C65*'MPTO_working_3-way'!$I66)</f>
        <v>2.7911764705882356</v>
      </c>
      <c r="H65" s="17">
        <f>IF(OR($A65="",$B65="",$C65=""),"",'MPTO_working_3-way'!E66)</f>
        <v>2.9647360547125454</v>
      </c>
      <c r="I65" s="21">
        <f>IF(OR($A65="",$B65="",$C65=""),"",'MPTO_working_3-way'!F66)</f>
        <v>3.2918841955386813</v>
      </c>
      <c r="J65" s="22">
        <f>IF(OR($A65="",$B65="",$C65=""),"",'MPTO_working_3-way'!G66)</f>
        <v>2.7861016268326977</v>
      </c>
      <c r="K65" s="17">
        <f>IF(OR($A65="",$B65="",$C65=""),"",'OddsRatio_working_3-way'!H66)</f>
        <v>2.9653438389071503</v>
      </c>
      <c r="L65" s="21">
        <f>IF(OR($A65="",$B65="",$C65=""),"",'OddsRatio_working_3-way'!I66)</f>
        <v>3.287701823066524</v>
      </c>
      <c r="M65" s="22">
        <f>IF(OR($A65="",$B65="",$C65=""),"",'OddsRatio_working_3-way'!J66)</f>
        <v>2.7885668798520102</v>
      </c>
      <c r="N65" s="23">
        <f t="shared" si="7"/>
        <v>33.719704952581665</v>
      </c>
      <c r="O65" s="24">
        <f t="shared" si="8"/>
        <v>30.453108535300309</v>
      </c>
      <c r="P65" s="24">
        <f t="shared" si="9"/>
        <v>35.827186512118011</v>
      </c>
      <c r="Q65" t="s">
        <v>182</v>
      </c>
      <c r="R65" t="s">
        <v>183</v>
      </c>
      <c r="S65" s="68">
        <v>44450</v>
      </c>
      <c r="AD65" s="37"/>
      <c r="AE65" s="37"/>
      <c r="AH65" s="37"/>
      <c r="AI65" s="37"/>
      <c r="AJ65" t="s">
        <v>128</v>
      </c>
    </row>
    <row r="66" spans="1:36" s="36" customFormat="1" ht="15" x14ac:dyDescent="0.25">
      <c r="A66">
        <v>2.14</v>
      </c>
      <c r="B66">
        <v>3.37</v>
      </c>
      <c r="C66">
        <v>3.79</v>
      </c>
      <c r="D66" s="20">
        <f t="shared" si="0"/>
        <v>2.7877867414741964E-2</v>
      </c>
      <c r="E66" s="17">
        <f>IF(OR($A66="",$B66="",$C66=""),"",A66*'MPTO_working_3-way'!$I67)</f>
        <v>2.1996586362675479</v>
      </c>
      <c r="F66" s="21">
        <f>IF(OR($A66="",$B66="",$C66=""),"",B66*'MPTO_working_3-way'!$I67)</f>
        <v>3.4639484131876803</v>
      </c>
      <c r="G66" s="22">
        <f>IF(OR($A66="",$B66="",$C66=""),"",C66*'MPTO_working_3-way'!$I67)</f>
        <v>3.8956571175018722</v>
      </c>
      <c r="H66" s="17">
        <f>IF(OR($A66="",$B66="",$C66=""),"",'MPTO_working_3-way'!E67)</f>
        <v>2.1834199522502002</v>
      </c>
      <c r="I66" s="21">
        <f>IF(OR($A66="",$B66="",$C66=""),"",'MPTO_working_3-way'!F67)</f>
        <v>3.4789471893338861</v>
      </c>
      <c r="J66" s="22">
        <f>IF(OR($A66="",$B66="",$C66=""),"",'MPTO_working_3-way'!G67)</f>
        <v>3.9283528115322928</v>
      </c>
      <c r="K66" s="17">
        <f>IF(OR($A66="",$B66="",$C66=""),"",'OddsRatio_working_3-way'!H67)</f>
        <v>2.1901436057472567</v>
      </c>
      <c r="L66" s="21">
        <f>IF(OR($A66="",$B66="",$C66=""),"",'OddsRatio_working_3-way'!I67)</f>
        <v>3.4742459172114022</v>
      </c>
      <c r="M66" s="22">
        <f>IF(OR($A66="",$B66="",$C66=""),"",'OddsRatio_working_3-way'!J67)</f>
        <v>3.912719877223549</v>
      </c>
      <c r="N66" s="23">
        <f t="shared" si="7"/>
        <v>45.461599518770441</v>
      </c>
      <c r="O66" s="24">
        <f t="shared" si="8"/>
        <v>28.868790198863131</v>
      </c>
      <c r="P66" s="24">
        <f t="shared" si="9"/>
        <v>25.669610282366424</v>
      </c>
      <c r="Q66" t="s">
        <v>184</v>
      </c>
      <c r="R66" t="s">
        <v>185</v>
      </c>
      <c r="S66" s="68">
        <v>44450</v>
      </c>
      <c r="AD66" s="37"/>
      <c r="AE66" s="37"/>
      <c r="AH66" s="37"/>
      <c r="AI66" s="37"/>
      <c r="AJ66" t="s">
        <v>128</v>
      </c>
    </row>
    <row r="67" spans="1:36" s="36" customFormat="1" ht="15" x14ac:dyDescent="0.25">
      <c r="A67">
        <v>3.44</v>
      </c>
      <c r="B67">
        <v>4.26</v>
      </c>
      <c r="C67">
        <v>1.99</v>
      </c>
      <c r="D67" s="20">
        <f t="shared" si="0"/>
        <v>2.7952021270233551E-2</v>
      </c>
      <c r="E67" s="17">
        <f>IF(OR($A67="",$B67="",$C67=""),"",A67*'MPTO_working_3-way'!$I68)</f>
        <v>3.5361549531696035</v>
      </c>
      <c r="F67" s="21">
        <f>IF(OR($A67="",$B67="",$C67=""),"",B67*'MPTO_working_3-way'!$I68)</f>
        <v>4.3790756106111948</v>
      </c>
      <c r="G67" s="22">
        <f>IF(OR($A67="",$B67="",$C67=""),"",C67*'MPTO_working_3-way'!$I68)</f>
        <v>2.0456245223277647</v>
      </c>
      <c r="H67" s="17">
        <f>IF(OR($A67="",$B67="",$C67=""),"",'MPTO_working_3-way'!E68)</f>
        <v>3.5539086396033706</v>
      </c>
      <c r="I67" s="21">
        <f>IF(OR($A67="",$B67="",$C67=""),"",'MPTO_working_3-way'!F68)</f>
        <v>4.4360761591217281</v>
      </c>
      <c r="J67" s="22">
        <f>IF(OR($A67="",$B67="",$C67=""),"",'MPTO_working_3-way'!G68)</f>
        <v>2.0275946615068823</v>
      </c>
      <c r="K67" s="17">
        <f>IF(OR($A67="",$B67="",$C67=""),"",'OddsRatio_working_3-way'!H68)</f>
        <v>3.5503784030300682</v>
      </c>
      <c r="L67" s="21">
        <f>IF(OR($A67="",$B67="",$C67=""),"",'OddsRatio_working_3-way'!I68)</f>
        <v>4.4074727843762389</v>
      </c>
      <c r="M67" s="22">
        <f>IF(OR($A67="",$B67="",$C67=""),"",'OddsRatio_working_3-way'!J68)</f>
        <v>2.0347846799179372</v>
      </c>
      <c r="N67" s="23">
        <f t="shared" si="7"/>
        <v>28.279303742152422</v>
      </c>
      <c r="O67" s="24">
        <f t="shared" si="8"/>
        <v>22.835869688498672</v>
      </c>
      <c r="P67" s="24">
        <f t="shared" si="9"/>
        <v>48.884826569348917</v>
      </c>
      <c r="Q67" t="s">
        <v>142</v>
      </c>
      <c r="R67" t="s">
        <v>186</v>
      </c>
      <c r="S67" s="68">
        <v>44450</v>
      </c>
      <c r="AD67" s="37"/>
      <c r="AE67" s="37"/>
      <c r="AH67" s="37"/>
      <c r="AI67" s="37"/>
      <c r="AJ67" t="s">
        <v>128</v>
      </c>
    </row>
    <row r="68" spans="1:36" s="36" customFormat="1" ht="15" x14ac:dyDescent="0.25">
      <c r="A68">
        <v>2.16</v>
      </c>
      <c r="B68">
        <v>3.24</v>
      </c>
      <c r="C68">
        <v>3.88</v>
      </c>
      <c r="D68" s="20">
        <f t="shared" ref="D68:D131" si="10">IF(OR($A68="",$B68="",$C68=""),"",(1/A68)+(1/B68)+(1/C68)-1)</f>
        <v>2.9336897034491383E-2</v>
      </c>
      <c r="E68" s="17">
        <f>IF(OR($A68="",$B68="",$C68=""),"",A68*'MPTO_working_3-way'!$I69)</f>
        <v>2.2233676975945014</v>
      </c>
      <c r="F68" s="21">
        <f>IF(OR($A68="",$B68="",$C68=""),"",B68*'MPTO_working_3-way'!$I69)</f>
        <v>3.3350515463917523</v>
      </c>
      <c r="G68" s="22">
        <f>IF(OR($A68="",$B68="",$C68=""),"",C68*'MPTO_working_3-way'!$I69)</f>
        <v>3.9938271604938262</v>
      </c>
      <c r="H68" s="17">
        <f>IF(OR($A68="",$B68="",$C68=""),"",'MPTO_working_3-way'!E69)</f>
        <v>2.2066092492042686</v>
      </c>
      <c r="I68" s="21">
        <f>IF(OR($A68="",$B68="",$C68=""),"",'MPTO_working_3-way'!F69)</f>
        <v>3.3460146213357933</v>
      </c>
      <c r="J68" s="22">
        <f>IF(OR($A68="",$B68="",$C68=""),"",'MPTO_working_3-way'!G69)</f>
        <v>4.0330224997861226</v>
      </c>
      <c r="K68" s="17">
        <f>IF(OR($A68="",$B68="",$C68=""),"",'OddsRatio_working_3-way'!H69)</f>
        <v>2.2136483949509005</v>
      </c>
      <c r="L68" s="21">
        <f>IF(OR($A68="",$B68="",$C68=""),"",'OddsRatio_working_3-way'!I69)</f>
        <v>3.3435969005948425</v>
      </c>
      <c r="M68" s="22">
        <f>IF(OR($A68="",$B68="",$C68=""),"",'OddsRatio_working_3-way'!J69)</f>
        <v>4.0131960150505099</v>
      </c>
      <c r="N68" s="23">
        <f t="shared" si="7"/>
        <v>44.976816074188569</v>
      </c>
      <c r="O68" s="24">
        <f t="shared" si="8"/>
        <v>29.984544049459043</v>
      </c>
      <c r="P68" s="24">
        <f t="shared" si="9"/>
        <v>25.038639876352402</v>
      </c>
      <c r="Q68" t="s">
        <v>187</v>
      </c>
      <c r="R68" t="s">
        <v>188</v>
      </c>
      <c r="S68" s="68">
        <v>44450</v>
      </c>
      <c r="AD68" s="37"/>
      <c r="AE68" s="37"/>
      <c r="AH68" s="37"/>
      <c r="AI68" s="37"/>
      <c r="AJ68" t="s">
        <v>331</v>
      </c>
    </row>
    <row r="69" spans="1:36" s="36" customFormat="1" ht="15" x14ac:dyDescent="0.25">
      <c r="A69">
        <v>4.18</v>
      </c>
      <c r="B69">
        <v>3.31</v>
      </c>
      <c r="C69">
        <v>2.0499999999999998</v>
      </c>
      <c r="D69" s="20">
        <f t="shared" si="10"/>
        <v>2.9154131434923736E-2</v>
      </c>
      <c r="E69" s="17">
        <f>IF(OR($A69="",$B69="",$C69=""),"",A69*'MPTO_working_3-way'!$I70)</f>
        <v>4.3018642693979805</v>
      </c>
      <c r="F69" s="21">
        <f>IF(OR($A69="",$B69="",$C69=""),"",B69*'MPTO_working_3-way'!$I70)</f>
        <v>3.4065001750495978</v>
      </c>
      <c r="G69" s="22">
        <f>IF(OR($A69="",$B69="",$C69=""),"",C69*'MPTO_working_3-way'!$I70)</f>
        <v>2.1097659694415936</v>
      </c>
      <c r="H69" s="17">
        <f>IF(OR($A69="",$B69="",$C69=""),"",'MPTO_working_3-way'!E70)</f>
        <v>4.3569870130402126</v>
      </c>
      <c r="I69" s="21">
        <f>IF(OR($A69="",$B69="",$C69=""),"",'MPTO_working_3-way'!F70)</f>
        <v>3.4200105385470874</v>
      </c>
      <c r="J69" s="22">
        <f>IF(OR($A69="",$B69="",$C69=""),"",'MPTO_working_3-way'!G70)</f>
        <v>2.09167023307733</v>
      </c>
      <c r="K69" s="17">
        <f>IF(OR($A69="",$B69="",$C69=""),"",'OddsRatio_working_3-way'!H70)</f>
        <v>4.3285861829778494</v>
      </c>
      <c r="L69" s="21">
        <f>IF(OR($A69="",$B69="",$C69=""),"",'OddsRatio_working_3-way'!I70)</f>
        <v>3.4179352461254187</v>
      </c>
      <c r="M69" s="22">
        <f>IF(OR($A69="",$B69="",$C69=""),"",'OddsRatio_working_3-way'!J70)</f>
        <v>2.099061475511554</v>
      </c>
      <c r="N69" s="23">
        <f t="shared" si="7"/>
        <v>23.24573574098245</v>
      </c>
      <c r="O69" s="24">
        <f t="shared" si="8"/>
        <v>29.355642113989916</v>
      </c>
      <c r="P69" s="24">
        <f t="shared" si="9"/>
        <v>47.39862214502763</v>
      </c>
      <c r="Q69" t="s">
        <v>189</v>
      </c>
      <c r="R69" t="s">
        <v>190</v>
      </c>
      <c r="S69" s="68">
        <v>44450</v>
      </c>
      <c r="AD69" s="37"/>
      <c r="AE69" s="37"/>
      <c r="AH69" s="37"/>
      <c r="AI69" s="37"/>
      <c r="AJ69" t="s">
        <v>331</v>
      </c>
    </row>
    <row r="70" spans="1:36" s="36" customFormat="1" ht="15" x14ac:dyDescent="0.25">
      <c r="A70">
        <v>2.46</v>
      </c>
      <c r="B70">
        <v>3.24</v>
      </c>
      <c r="C70">
        <v>3.2</v>
      </c>
      <c r="D70" s="20">
        <f t="shared" si="10"/>
        <v>2.7646040349292411E-2</v>
      </c>
      <c r="E70" s="17">
        <f>IF(OR($A70="",$B70="",$C70=""),"",A70*'MPTO_working_3-way'!$I71)</f>
        <v>2.5280092592592593</v>
      </c>
      <c r="F70" s="21">
        <f>IF(OR($A70="",$B70="",$C70=""),"",B70*'MPTO_working_3-way'!$I71)</f>
        <v>3.3295731707317078</v>
      </c>
      <c r="G70" s="22">
        <f>IF(OR($A70="",$B70="",$C70=""),"",C70*'MPTO_working_3-way'!$I71)</f>
        <v>3.288467329117736</v>
      </c>
      <c r="H70" s="17">
        <f>IF(OR($A70="",$B70="",$C70=""),"",'MPTO_working_3-way'!E71)</f>
        <v>2.5170611548846535</v>
      </c>
      <c r="I70" s="21">
        <f>IF(OR($A70="",$B70="",$C70=""),"",'MPTO_working_3-way'!F71)</f>
        <v>3.3397163269154224</v>
      </c>
      <c r="J70" s="22">
        <f>IF(OR($A70="",$B70="",$C70=""),"",'MPTO_working_3-way'!G71)</f>
        <v>3.2972324494270473</v>
      </c>
      <c r="K70" s="17">
        <f>IF(OR($A70="",$B70="",$C70=""),"",'OddsRatio_working_3-way'!H71)</f>
        <v>2.5219654473654378</v>
      </c>
      <c r="L70" s="21">
        <f>IF(OR($A70="",$B70="",$C70=""),"",'OddsRatio_working_3-way'!I71)</f>
        <v>3.3350702754099868</v>
      </c>
      <c r="M70" s="22">
        <f>IF(OR($A70="",$B70="",$C70=""),"",'OddsRatio_working_3-way'!J71)</f>
        <v>3.2933725919205217</v>
      </c>
      <c r="N70" s="23">
        <f t="shared" si="7"/>
        <v>39.556817141287425</v>
      </c>
      <c r="O70" s="24">
        <f t="shared" si="8"/>
        <v>30.033879681347859</v>
      </c>
      <c r="P70" s="24">
        <f t="shared" si="9"/>
        <v>30.409303177364706</v>
      </c>
      <c r="Q70" t="s">
        <v>191</v>
      </c>
      <c r="R70" t="s">
        <v>192</v>
      </c>
      <c r="S70" s="68">
        <v>44450</v>
      </c>
      <c r="AD70" s="37"/>
      <c r="AE70" s="37"/>
      <c r="AH70" s="37"/>
      <c r="AI70" s="37"/>
      <c r="AJ70" t="s">
        <v>331</v>
      </c>
    </row>
    <row r="71" spans="1:36" s="36" customFormat="1" ht="15" x14ac:dyDescent="0.25">
      <c r="A71">
        <v>2.66</v>
      </c>
      <c r="B71">
        <v>3.21</v>
      </c>
      <c r="C71">
        <v>2.9</v>
      </c>
      <c r="D71" s="20">
        <f t="shared" si="10"/>
        <v>3.2293915581735444E-2</v>
      </c>
      <c r="E71" s="17">
        <f>IF(OR($A71="",$B71="",$C71=""),"",A71*'MPTO_working_3-way'!$I72)</f>
        <v>2.7459018154474166</v>
      </c>
      <c r="F71" s="21">
        <f>IF(OR($A71="",$B71="",$C71=""),"",B71*'MPTO_working_3-way'!$I72)</f>
        <v>3.3136634690173707</v>
      </c>
      <c r="G71" s="22">
        <f>IF(OR($A71="",$B71="",$C71=""),"",C71*'MPTO_working_3-way'!$I72)</f>
        <v>2.9936523551870327</v>
      </c>
      <c r="H71" s="17">
        <f>IF(OR($A71="",$B71="",$C71=""),"",'MPTO_working_3-way'!E72)</f>
        <v>2.7384115066202583</v>
      </c>
      <c r="I71" s="21">
        <f>IF(OR($A71="",$B71="",$C71=""),"",'MPTO_working_3-way'!F72)</f>
        <v>3.3248898727707119</v>
      </c>
      <c r="J71" s="22">
        <f>IF(OR($A71="",$B71="",$C71=""),"",'MPTO_working_3-way'!G72)</f>
        <v>2.9934478125929331</v>
      </c>
      <c r="K71" s="17">
        <f>IF(OR($A71="",$B71="",$C71=""),"",'OddsRatio_working_3-way'!H72)</f>
        <v>2.7419869645281212</v>
      </c>
      <c r="L71" s="21">
        <f>IF(OR($A71="",$B71="",$C71=""),"",'OddsRatio_working_3-way'!I72)</f>
        <v>3.3191513202452696</v>
      </c>
      <c r="M71" s="22">
        <f>IF(OR($A71="",$B71="",$C71=""),"",'OddsRatio_working_3-way'!J72)</f>
        <v>2.9938405015683314</v>
      </c>
      <c r="N71" s="23">
        <f t="shared" si="7"/>
        <v>36.417908112168249</v>
      </c>
      <c r="O71" s="24">
        <f t="shared" si="8"/>
        <v>30.178079619429145</v>
      </c>
      <c r="P71" s="24">
        <f t="shared" si="9"/>
        <v>33.404012268402603</v>
      </c>
      <c r="Q71" t="s">
        <v>193</v>
      </c>
      <c r="R71" t="s">
        <v>194</v>
      </c>
      <c r="S71" s="68">
        <v>44450</v>
      </c>
      <c r="AD71" s="37"/>
      <c r="AE71" s="37"/>
      <c r="AH71" s="37"/>
      <c r="AI71" s="37"/>
      <c r="AJ71" t="s">
        <v>331</v>
      </c>
    </row>
    <row r="72" spans="1:36" s="36" customFormat="1" ht="15" x14ac:dyDescent="0.25">
      <c r="A72">
        <v>1.62</v>
      </c>
      <c r="B72">
        <v>4.2300000000000004</v>
      </c>
      <c r="C72">
        <v>5.41</v>
      </c>
      <c r="D72" s="20">
        <f t="shared" si="10"/>
        <v>3.8533453551610197E-2</v>
      </c>
      <c r="E72" s="17">
        <f>IF(OR($A72="",$B72="",$C72=""),"",A72*'MPTO_working_3-way'!$I73)</f>
        <v>1.6824241947536087</v>
      </c>
      <c r="F72" s="21">
        <f>IF(OR($A72="",$B72="",$C72=""),"",B72*'MPTO_working_3-way'!$I73)</f>
        <v>4.3929965085233116</v>
      </c>
      <c r="G72" s="22">
        <f>IF(OR($A72="",$B72="",$C72=""),"",C72*'MPTO_working_3-way'!$I73)</f>
        <v>5.618465983714211</v>
      </c>
      <c r="H72" s="17">
        <f>IF(OR($A72="",$B72="",$C72=""),"",'MPTO_working_3-way'!E73)</f>
        <v>1.6544253909363758</v>
      </c>
      <c r="I72" s="21">
        <f>IF(OR($A72="",$B72="",$C72=""),"",'MPTO_working_3-way'!F73)</f>
        <v>4.4730293910899377</v>
      </c>
      <c r="J72" s="22">
        <f>IF(OR($A72="",$B72="",$C72=""),"",'MPTO_working_3-way'!G73)</f>
        <v>5.8140076048918985</v>
      </c>
      <c r="K72" s="17">
        <f>IF(OR($A72="",$B72="",$C72=""),"",'OddsRatio_working_3-way'!H73)</f>
        <v>1.6639407744805352</v>
      </c>
      <c r="L72" s="21">
        <f>IF(OR($A72="",$B72="",$C72=""),"",'OddsRatio_working_3-way'!I73)</f>
        <v>4.4589172606002085</v>
      </c>
      <c r="M72" s="22">
        <f>IF(OR($A72="",$B72="",$C72=""),"",'OddsRatio_working_3-way'!J73)</f>
        <v>5.7225464765470315</v>
      </c>
      <c r="N72" s="23">
        <f t="shared" si="7"/>
        <v>59.43804202996796</v>
      </c>
      <c r="O72" s="24">
        <f t="shared" si="8"/>
        <v>22.7635054582856</v>
      </c>
      <c r="P72" s="24">
        <f t="shared" si="9"/>
        <v>17.798452511746415</v>
      </c>
      <c r="Q72" t="s">
        <v>195</v>
      </c>
      <c r="R72" t="s">
        <v>196</v>
      </c>
      <c r="S72" s="68">
        <v>44450</v>
      </c>
      <c r="AD72" s="37"/>
      <c r="AE72" s="37"/>
      <c r="AH72" s="37"/>
      <c r="AI72" s="37"/>
      <c r="AJ72" t="s">
        <v>332</v>
      </c>
    </row>
    <row r="73" spans="1:36" s="36" customFormat="1" ht="15" x14ac:dyDescent="0.25">
      <c r="A73">
        <v>3.37</v>
      </c>
      <c r="B73">
        <v>3.82</v>
      </c>
      <c r="C73">
        <v>2.13</v>
      </c>
      <c r="D73" s="20">
        <f t="shared" si="10"/>
        <v>2.7999577831669509E-2</v>
      </c>
      <c r="E73" s="17">
        <f>IF(OR($A73="",$B73="",$C73=""),"",A73*'MPTO_working_3-way'!$I74)</f>
        <v>3.4643585772927263</v>
      </c>
      <c r="F73" s="21">
        <f>IF(OR($A73="",$B73="",$C73=""),"",B73*'MPTO_working_3-way'!$I74)</f>
        <v>3.9269583873169776</v>
      </c>
      <c r="G73" s="22">
        <f>IF(OR($A73="",$B73="",$C73=""),"",C73*'MPTO_working_3-way'!$I74)</f>
        <v>2.1896391007814557</v>
      </c>
      <c r="H73" s="17">
        <f>IF(OR($A73="",$B73="",$C73=""),"",'MPTO_working_3-way'!E74)</f>
        <v>3.4794382820231848</v>
      </c>
      <c r="I73" s="21">
        <f>IF(OR($A73="",$B73="",$C73=""),"",'MPTO_working_3-way'!F74)</f>
        <v>3.9612288844237997</v>
      </c>
      <c r="J73" s="22">
        <f>IF(OR($A73="",$B73="",$C73=""),"",'MPTO_working_3-way'!G74)</f>
        <v>2.173202616623783</v>
      </c>
      <c r="K73" s="17">
        <f>IF(OR($A73="",$B73="",$C73=""),"",'OddsRatio_working_3-way'!H74)</f>
        <v>3.4748519053263354</v>
      </c>
      <c r="L73" s="21">
        <f>IF(OR($A73="",$B73="",$C73=""),"",'OddsRatio_working_3-way'!I74)</f>
        <v>3.9447604949452586</v>
      </c>
      <c r="M73" s="22">
        <f>IF(OR($A73="",$B73="",$C73=""),"",'OddsRatio_working_3-way'!J74)</f>
        <v>2.1799926805986325</v>
      </c>
      <c r="N73" s="23">
        <f t="shared" si="7"/>
        <v>28.865372267020483</v>
      </c>
      <c r="O73" s="24">
        <f t="shared" si="8"/>
        <v>25.465001188444774</v>
      </c>
      <c r="P73" s="24">
        <f t="shared" si="9"/>
        <v>45.669626544534765</v>
      </c>
      <c r="Q73" t="s">
        <v>197</v>
      </c>
      <c r="R73" t="s">
        <v>198</v>
      </c>
      <c r="S73" s="68">
        <v>44450</v>
      </c>
      <c r="AD73" s="37"/>
      <c r="AE73" s="37"/>
      <c r="AH73" s="37"/>
      <c r="AI73" s="37"/>
      <c r="AJ73" t="s">
        <v>332</v>
      </c>
    </row>
    <row r="74" spans="1:36" s="36" customFormat="1" ht="15" x14ac:dyDescent="0.25">
      <c r="A74">
        <v>2.4300000000000002</v>
      </c>
      <c r="B74">
        <v>3.11</v>
      </c>
      <c r="C74">
        <v>3.28</v>
      </c>
      <c r="D74" s="20">
        <f t="shared" si="10"/>
        <v>3.7944090885472459E-2</v>
      </c>
      <c r="E74" s="17">
        <f>IF(OR($A74="",$B74="",$C74=""),"",A74*'MPTO_working_3-way'!$I75)</f>
        <v>2.5222041408516982</v>
      </c>
      <c r="F74" s="21">
        <f>IF(OR($A74="",$B74="",$C74=""),"",B74*'MPTO_working_3-way'!$I75)</f>
        <v>3.2280061226538193</v>
      </c>
      <c r="G74" s="22">
        <f>IF(OR($A74="",$B74="",$C74=""),"",C74*'MPTO_working_3-way'!$I75)</f>
        <v>3.4044566181043496</v>
      </c>
      <c r="H74" s="17">
        <f>IF(OR($A74="",$B74="",$C74=""),"",'MPTO_working_3-way'!E75)</f>
        <v>2.5070535736078989</v>
      </c>
      <c r="I74" s="21">
        <f>IF(OR($A74="",$B74="",$C74=""),"",'MPTO_working_3-way'!F75)</f>
        <v>3.237342061458965</v>
      </c>
      <c r="J74" s="22">
        <f>IF(OR($A74="",$B74="",$C74=""),"",'MPTO_working_3-way'!G75)</f>
        <v>3.4219619366386178</v>
      </c>
      <c r="K74" s="17">
        <f>IF(OR($A74="",$B74="",$C74=""),"",'OddsRatio_working_3-way'!H75)</f>
        <v>2.513793553944399</v>
      </c>
      <c r="L74" s="21">
        <f>IF(OR($A74="",$B74="",$C74=""),"",'OddsRatio_working_3-way'!I75)</f>
        <v>3.2336394397361405</v>
      </c>
      <c r="M74" s="22">
        <f>IF(OR($A74="",$B74="",$C74=""),"",'OddsRatio_working_3-way'!J75)</f>
        <v>3.4136009111840777</v>
      </c>
      <c r="N74" s="23">
        <f t="shared" si="7"/>
        <v>39.647861321103051</v>
      </c>
      <c r="O74" s="24">
        <f t="shared" si="8"/>
        <v>30.978875566006568</v>
      </c>
      <c r="P74" s="24">
        <f t="shared" si="9"/>
        <v>29.373263112890374</v>
      </c>
      <c r="Q74" t="s">
        <v>199</v>
      </c>
      <c r="R74" t="s">
        <v>200</v>
      </c>
      <c r="S74" s="68">
        <v>44450</v>
      </c>
      <c r="AD74" s="37"/>
      <c r="AE74" s="37"/>
      <c r="AH74" s="37"/>
      <c r="AI74" s="37"/>
      <c r="AJ74" t="s">
        <v>333</v>
      </c>
    </row>
    <row r="75" spans="1:36" s="36" customFormat="1" ht="15" x14ac:dyDescent="0.25">
      <c r="A75">
        <v>2.34</v>
      </c>
      <c r="B75">
        <v>3.16</v>
      </c>
      <c r="C75">
        <v>3.38</v>
      </c>
      <c r="D75" s="20">
        <f t="shared" si="10"/>
        <v>3.9664111718639372E-2</v>
      </c>
      <c r="E75" s="17">
        <f>IF(OR($A75="",$B75="",$C75=""),"",A75*'MPTO_working_3-way'!$I76)</f>
        <v>2.4328140214216161</v>
      </c>
      <c r="F75" s="21">
        <f>IF(OR($A75="",$B75="",$C75=""),"",B75*'MPTO_working_3-way'!$I76)</f>
        <v>3.2853385930309007</v>
      </c>
      <c r="G75" s="22">
        <f>IF(OR($A75="",$B75="",$C75=""),"",C75*'MPTO_working_3-way'!$I76)</f>
        <v>3.5140646976090011</v>
      </c>
      <c r="H75" s="17">
        <f>IF(OR($A75="",$B75="",$C75=""),"",'MPTO_working_3-way'!E76)</f>
        <v>2.4147061975831297</v>
      </c>
      <c r="I75" s="21">
        <f>IF(OR($A75="",$B75="",$C75=""),"",'MPTO_working_3-way'!F76)</f>
        <v>3.2977796887721964</v>
      </c>
      <c r="J75" s="22">
        <f>IF(OR($A75="",$B75="",$C75=""),"",'MPTO_working_3-way'!G76)</f>
        <v>3.5381119704762276</v>
      </c>
      <c r="K75" s="17">
        <f>IF(OR($A75="",$B75="",$C75=""),"",'OddsRatio_working_3-way'!H76)</f>
        <v>2.4225810023653964</v>
      </c>
      <c r="L75" s="21">
        <f>IF(OR($A75="",$B75="",$C75=""),"",'OddsRatio_working_3-way'!I76)</f>
        <v>3.293115645603923</v>
      </c>
      <c r="M75" s="22">
        <f>IF(OR($A75="",$B75="",$C75=""),"",'OddsRatio_working_3-way'!J76)</f>
        <v>3.526673720619137</v>
      </c>
      <c r="N75" s="23">
        <f t="shared" si="7"/>
        <v>41.104662797678607</v>
      </c>
      <c r="O75" s="24">
        <f t="shared" si="8"/>
        <v>30.438262957774665</v>
      </c>
      <c r="P75" s="24">
        <f t="shared" si="9"/>
        <v>28.457074244546732</v>
      </c>
      <c r="Q75" t="s">
        <v>201</v>
      </c>
      <c r="R75" t="s">
        <v>202</v>
      </c>
      <c r="S75" s="68">
        <v>44450</v>
      </c>
      <c r="AD75" s="37"/>
      <c r="AE75" s="37"/>
      <c r="AH75" s="37"/>
      <c r="AI75" s="37"/>
      <c r="AJ75" t="s">
        <v>333</v>
      </c>
    </row>
    <row r="76" spans="1:36" s="36" customFormat="1" ht="15" x14ac:dyDescent="0.25">
      <c r="A76">
        <v>1.95</v>
      </c>
      <c r="B76">
        <v>3.66</v>
      </c>
      <c r="C76">
        <v>4.0199999999999996</v>
      </c>
      <c r="D76" s="20">
        <f t="shared" si="10"/>
        <v>3.4800775441832466E-2</v>
      </c>
      <c r="E76" s="17">
        <f>IF(OR($A76="",$B76="",$C76=""),"",A76*'MPTO_working_3-way'!$I77)</f>
        <v>2.0178615121115731</v>
      </c>
      <c r="F76" s="21">
        <f>IF(OR($A76="",$B76="",$C76=""),"",B76*'MPTO_working_3-way'!$I77)</f>
        <v>3.787370838117107</v>
      </c>
      <c r="G76" s="22">
        <f>IF(OR($A76="",$B76="",$C76=""),"",C76*'MPTO_working_3-way'!$I77)</f>
        <v>4.1598991172761659</v>
      </c>
      <c r="H76" s="17">
        <f>IF(OR($A76="",$B76="",$C76=""),"",'MPTO_working_3-way'!E77)</f>
        <v>1.9951308658046587</v>
      </c>
      <c r="I76" s="21">
        <f>IF(OR($A76="",$B76="",$C76=""),"",'MPTO_working_3-way'!F77)</f>
        <v>3.8222824392700416</v>
      </c>
      <c r="J76" s="22">
        <f>IF(OR($A76="",$B76="",$C76=""),"",'MPTO_working_3-way'!G77)</f>
        <v>4.2166344805692964</v>
      </c>
      <c r="K76" s="17">
        <f>IF(OR($A76="",$B76="",$C76=""),"",'OddsRatio_working_3-way'!H77)</f>
        <v>2.0039282754283918</v>
      </c>
      <c r="L76" s="21">
        <f>IF(OR($A76="",$B76="",$C76=""),"",'OddsRatio_working_3-way'!I77)</f>
        <v>3.810999171199497</v>
      </c>
      <c r="M76" s="22">
        <f>IF(OR($A76="",$B76="",$C76=""),"",'OddsRatio_working_3-way'!J77)</f>
        <v>4.1914351492565718</v>
      </c>
      <c r="N76" s="23">
        <f t="shared" si="7"/>
        <v>49.557414817509404</v>
      </c>
      <c r="O76" s="24">
        <f t="shared" si="8"/>
        <v>26.403540681459926</v>
      </c>
      <c r="P76" s="24">
        <f t="shared" si="9"/>
        <v>24.039044501030681</v>
      </c>
      <c r="Q76" t="s">
        <v>203</v>
      </c>
      <c r="R76" t="s">
        <v>204</v>
      </c>
      <c r="S76" s="68">
        <v>44450</v>
      </c>
      <c r="AD76" s="37"/>
      <c r="AE76" s="37"/>
      <c r="AH76" s="37"/>
      <c r="AI76" s="37"/>
      <c r="AJ76" t="s">
        <v>333</v>
      </c>
    </row>
    <row r="77" spans="1:36" s="36" customFormat="1" ht="15" x14ac:dyDescent="0.25">
      <c r="A77">
        <v>3.41</v>
      </c>
      <c r="B77">
        <v>3.45</v>
      </c>
      <c r="C77">
        <v>2.19</v>
      </c>
      <c r="D77" s="20">
        <f t="shared" si="10"/>
        <v>3.9731208994787437E-2</v>
      </c>
      <c r="E77" s="17">
        <f>IF(OR($A77="",$B77="",$C77=""),"",A77*'MPTO_working_3-way'!$I78)</f>
        <v>3.5454834226722252</v>
      </c>
      <c r="F77" s="21">
        <f>IF(OR($A77="",$B77="",$C77=""),"",B77*'MPTO_working_3-way'!$I78)</f>
        <v>3.5870726710320167</v>
      </c>
      <c r="G77" s="22">
        <f>IF(OR($A77="",$B77="",$C77=""),"",C77*'MPTO_working_3-way'!$I78)</f>
        <v>2.2770113476985845</v>
      </c>
      <c r="H77" s="17">
        <f>IF(OR($A77="",$B77="",$C77=""),"",'MPTO_working_3-way'!E78)</f>
        <v>3.5712832248795268</v>
      </c>
      <c r="I77" s="21">
        <f>IF(OR($A77="",$B77="",$C77=""),"",'MPTO_working_3-way'!F78)</f>
        <v>3.6151808309192841</v>
      </c>
      <c r="J77" s="22">
        <f>IF(OR($A77="",$B77="",$C77=""),"",'MPTO_working_3-way'!G78)</f>
        <v>2.2554155831706901</v>
      </c>
      <c r="K77" s="17">
        <f>IF(OR($A77="",$B77="",$C77=""),"",'OddsRatio_working_3-way'!H78)</f>
        <v>3.5606620628032037</v>
      </c>
      <c r="L77" s="21">
        <f>IF(OR($A77="",$B77="",$C77=""),"",'OddsRatio_working_3-way'!I78)</f>
        <v>3.6031626779534638</v>
      </c>
      <c r="M77" s="22">
        <f>IF(OR($A77="",$B77="",$C77=""),"",'OddsRatio_working_3-way'!J78)</f>
        <v>2.2643933007202537</v>
      </c>
      <c r="N77" s="23">
        <f t="shared" si="7"/>
        <v>28.204898480284012</v>
      </c>
      <c r="O77" s="24">
        <f t="shared" si="8"/>
        <v>27.877885164570575</v>
      </c>
      <c r="P77" s="24">
        <f t="shared" si="9"/>
        <v>43.91721635514542</v>
      </c>
      <c r="Q77" t="s">
        <v>205</v>
      </c>
      <c r="R77" t="s">
        <v>206</v>
      </c>
      <c r="S77" s="68">
        <v>44450</v>
      </c>
      <c r="AD77" s="37"/>
      <c r="AE77" s="37"/>
      <c r="AH77" s="37"/>
      <c r="AI77" s="37"/>
      <c r="AJ77" t="s">
        <v>333</v>
      </c>
    </row>
    <row r="78" spans="1:36" s="36" customFormat="1" ht="15" x14ac:dyDescent="0.25">
      <c r="A78">
        <v>2.54</v>
      </c>
      <c r="B78">
        <v>3.04</v>
      </c>
      <c r="C78">
        <v>3.17</v>
      </c>
      <c r="D78" s="20">
        <f t="shared" si="10"/>
        <v>3.8105569071838818E-2</v>
      </c>
      <c r="E78" s="17">
        <f>IF(OR($A78="",$B78="",$C78=""),"",A78*'MPTO_working_3-way'!$I79)</f>
        <v>2.6367881454424706</v>
      </c>
      <c r="F78" s="21">
        <f>IF(OR($A78="",$B78="",$C78=""),"",B78*'MPTO_working_3-way'!$I79)</f>
        <v>3.1558409299783898</v>
      </c>
      <c r="G78" s="22">
        <f>IF(OR($A78="",$B78="",$C78=""),"",C78*'MPTO_working_3-way'!$I79)</f>
        <v>3.2907946539577289</v>
      </c>
      <c r="H78" s="17">
        <f>IF(OR($A78="",$B78="",$C78=""),"",'MPTO_working_3-way'!E79)</f>
        <v>2.6246792799629648</v>
      </c>
      <c r="I78" s="21">
        <f>IF(OR($A78="",$B78="",$C78=""),"",'MPTO_working_3-way'!F79)</f>
        <v>3.1621002096571833</v>
      </c>
      <c r="J78" s="22">
        <f>IF(OR($A78="",$B78="",$C78=""),"",'MPTO_working_3-way'!G79)</f>
        <v>3.3029947006288931</v>
      </c>
      <c r="K78" s="17">
        <f>IF(OR($A78="",$B78="",$C78=""),"",'OddsRatio_working_3-way'!H79)</f>
        <v>2.6302080328046378</v>
      </c>
      <c r="L78" s="21">
        <f>IF(OR($A78="",$B78="",$C78=""),"",'OddsRatio_working_3-way'!I79)</f>
        <v>3.1594963551438058</v>
      </c>
      <c r="M78" s="22">
        <f>IF(OR($A78="",$B78="",$C78=""),"",'OddsRatio_working_3-way'!J79)</f>
        <v>3.2971113189519907</v>
      </c>
      <c r="N78" s="23">
        <f t="shared" si="7"/>
        <v>37.924927784905272</v>
      </c>
      <c r="O78" s="24">
        <f t="shared" si="8"/>
        <v>31.687275188703751</v>
      </c>
      <c r="P78" s="24">
        <f t="shared" si="9"/>
        <v>30.387797026390977</v>
      </c>
      <c r="Q78" t="s">
        <v>207</v>
      </c>
      <c r="R78" t="s">
        <v>208</v>
      </c>
      <c r="S78" s="68">
        <v>44450</v>
      </c>
      <c r="AD78" s="37"/>
      <c r="AE78" s="37"/>
      <c r="AH78" s="37"/>
      <c r="AI78" s="37"/>
      <c r="AJ78" t="s">
        <v>329</v>
      </c>
    </row>
    <row r="79" spans="1:36" s="36" customFormat="1" ht="15" x14ac:dyDescent="0.25">
      <c r="A79">
        <v>5.28</v>
      </c>
      <c r="B79">
        <v>3.43</v>
      </c>
      <c r="C79">
        <v>1.76</v>
      </c>
      <c r="D79" s="20">
        <f t="shared" si="10"/>
        <v>4.9120947080130817E-2</v>
      </c>
      <c r="E79" s="17">
        <f>IF(OR($A79="",$B79="",$C79=""),"",A79*'MPTO_working_3-way'!$I80)</f>
        <v>5.5393586005830908</v>
      </c>
      <c r="F79" s="21">
        <f>IF(OR($A79="",$B79="",$C79=""),"",B79*'MPTO_working_3-way'!$I80)</f>
        <v>3.5984848484848491</v>
      </c>
      <c r="G79" s="22">
        <f>IF(OR($A79="",$B79="",$C79=""),"",C79*'MPTO_working_3-way'!$I80)</f>
        <v>1.8464528668610303</v>
      </c>
      <c r="H79" s="17">
        <f>IF(OR($A79="",$B79="",$C79=""),"",'MPTO_working_3-way'!E80)</f>
        <v>5.7796689502574363</v>
      </c>
      <c r="I79" s="21">
        <f>IF(OR($A79="",$B79="",$C79=""),"",'MPTO_working_3-way'!F80)</f>
        <v>3.6340967465753433</v>
      </c>
      <c r="J79" s="22">
        <f>IF(OR($A79="",$B79="",$C79=""),"",'MPTO_working_3-way'!G80)</f>
        <v>1.8122239863377407</v>
      </c>
      <c r="K79" s="17">
        <f>IF(OR($A79="",$B79="",$C79=""),"",'OddsRatio_working_3-way'!H80)</f>
        <v>5.6456554906965586</v>
      </c>
      <c r="L79" s="21">
        <f>IF(OR($A79="",$B79="",$C79=""),"",'OddsRatio_working_3-way'!I80)</f>
        <v>3.6376034678487472</v>
      </c>
      <c r="M79" s="22">
        <f>IF(OR($A79="",$B79="",$C79=""),"",'OddsRatio_working_3-way'!J80)</f>
        <v>1.824929479656398</v>
      </c>
      <c r="N79" s="23">
        <f t="shared" si="7"/>
        <v>18.052631578947366</v>
      </c>
      <c r="O79" s="24">
        <f t="shared" si="8"/>
        <v>27.78947368421052</v>
      </c>
      <c r="P79" s="24">
        <f t="shared" si="9"/>
        <v>54.157894736842103</v>
      </c>
      <c r="Q79" t="s">
        <v>209</v>
      </c>
      <c r="R79" t="s">
        <v>210</v>
      </c>
      <c r="S79" s="68">
        <v>44450</v>
      </c>
      <c r="AD79" s="37"/>
      <c r="AE79" s="37"/>
      <c r="AH79" s="37"/>
      <c r="AI79" s="37"/>
      <c r="AJ79" t="s">
        <v>329</v>
      </c>
    </row>
    <row r="80" spans="1:36" s="36" customFormat="1" ht="15" x14ac:dyDescent="0.25">
      <c r="A80">
        <v>1.79</v>
      </c>
      <c r="B80">
        <v>3.84</v>
      </c>
      <c r="C80">
        <v>4.57</v>
      </c>
      <c r="D80" s="20">
        <f t="shared" si="10"/>
        <v>3.7894265287744089E-2</v>
      </c>
      <c r="E80" s="17">
        <f>IF(OR($A80="",$B80="",$C80=""),"",A80*'MPTO_working_3-way'!$I81)</f>
        <v>1.857830734865062</v>
      </c>
      <c r="F80" s="21">
        <f>IF(OR($A80="",$B80="",$C80=""),"",B80*'MPTO_working_3-way'!$I81)</f>
        <v>3.9855139787049372</v>
      </c>
      <c r="G80" s="22">
        <f>IF(OR($A80="",$B80="",$C80=""),"",C80*'MPTO_working_3-way'!$I81)</f>
        <v>4.7431767923649906</v>
      </c>
      <c r="H80" s="17">
        <f>IF(OR($A80="",$B80="",$C80=""),"",'MPTO_working_3-way'!E81)</f>
        <v>1.8314085969906901</v>
      </c>
      <c r="I80" s="21">
        <f>IF(OR($A80="",$B80="",$C80=""),"",'MPTO_working_3-way'!F81)</f>
        <v>4.0357528164644672</v>
      </c>
      <c r="J80" s="22">
        <f>IF(OR($A80="",$B80="",$C80=""),"",'MPTO_working_3-way'!G81)</f>
        <v>4.8499672575810377</v>
      </c>
      <c r="K80" s="17">
        <f>IF(OR($A80="",$B80="",$C80=""),"",'OddsRatio_working_3-way'!H81)</f>
        <v>1.8410640260288538</v>
      </c>
      <c r="L80" s="21">
        <f>IF(OR($A80="",$B80="",$C80=""),"",'OddsRatio_working_3-way'!I81)</f>
        <v>4.023571941673346</v>
      </c>
      <c r="M80" s="22">
        <f>IF(OR($A80="",$B80="",$C80=""),"",'OddsRatio_working_3-way'!J81)</f>
        <v>4.8007576872443112</v>
      </c>
      <c r="N80" s="23">
        <f t="shared" si="7"/>
        <v>53.826216847070953</v>
      </c>
      <c r="O80" s="24">
        <f t="shared" si="8"/>
        <v>25.090866707358593</v>
      </c>
      <c r="P80" s="24">
        <f t="shared" si="9"/>
        <v>21.082916445570461</v>
      </c>
      <c r="Q80" t="s">
        <v>211</v>
      </c>
      <c r="R80" t="s">
        <v>212</v>
      </c>
      <c r="S80" s="68">
        <v>44450</v>
      </c>
      <c r="AD80" s="37"/>
      <c r="AE80" s="37"/>
      <c r="AH80" s="37"/>
      <c r="AI80" s="37"/>
      <c r="AJ80" t="s">
        <v>334</v>
      </c>
    </row>
    <row r="81" spans="1:36" s="36" customFormat="1" ht="15" x14ac:dyDescent="0.25">
      <c r="A81">
        <v>1.37</v>
      </c>
      <c r="B81">
        <v>5.31</v>
      </c>
      <c r="C81">
        <v>8.8000000000000007</v>
      </c>
      <c r="D81" s="20">
        <f t="shared" si="10"/>
        <v>3.1887288073110032E-2</v>
      </c>
      <c r="E81" s="17">
        <f>IF(OR($A81="",$B81="",$C81=""),"",A81*'MPTO_working_3-way'!$I82)</f>
        <v>1.4136855846601608</v>
      </c>
      <c r="F81" s="21">
        <f>IF(OR($A81="",$B81="",$C81=""),"",B81*'MPTO_working_3-way'!$I82)</f>
        <v>5.479321499668214</v>
      </c>
      <c r="G81" s="22">
        <f>IF(OR($A81="",$B81="",$C81=""),"",C81*'MPTO_working_3-way'!$I82)</f>
        <v>9.0806081350433683</v>
      </c>
      <c r="H81" s="17">
        <f>IF(OR($A81="",$B81="",$C81=""),"",'MPTO_working_3-way'!E82)</f>
        <v>1.3902445486426858</v>
      </c>
      <c r="I81" s="21">
        <f>IF(OR($A81="",$B81="",$C81=""),"",'MPTO_working_3-way'!F82)</f>
        <v>5.6276260261039308</v>
      </c>
      <c r="J81" s="22">
        <f>IF(OR($A81="",$B81="",$C81=""),"",'MPTO_working_3-way'!G82)</f>
        <v>9.708052870276946</v>
      </c>
      <c r="K81" s="17">
        <f>IF(OR($A81="",$B81="",$C81=""),"",'OddsRatio_working_3-way'!H82)</f>
        <v>1.3973084920491019</v>
      </c>
      <c r="L81" s="21">
        <f>IF(OR($A81="",$B81="",$C81=""),"",'OddsRatio_working_3-way'!I82)</f>
        <v>5.6281070290044006</v>
      </c>
      <c r="M81" s="22">
        <f>IF(OR($A81="",$B81="",$C81=""),"",'OddsRatio_working_3-way'!J82)</f>
        <v>9.3756925350891738</v>
      </c>
      <c r="N81" s="23">
        <f t="shared" si="7"/>
        <v>70.73708686365309</v>
      </c>
      <c r="O81" s="24">
        <f t="shared" si="8"/>
        <v>18.2504348405282</v>
      </c>
      <c r="P81" s="24">
        <f t="shared" si="9"/>
        <v>11.01247829581872</v>
      </c>
      <c r="Q81" t="s">
        <v>213</v>
      </c>
      <c r="R81" t="s">
        <v>214</v>
      </c>
      <c r="S81" s="68">
        <v>44450</v>
      </c>
      <c r="AD81" s="37"/>
      <c r="AE81" s="37"/>
      <c r="AH81" s="37"/>
      <c r="AI81" s="37"/>
      <c r="AJ81" t="s">
        <v>334</v>
      </c>
    </row>
    <row r="82" spans="1:36" s="36" customFormat="1" ht="15" x14ac:dyDescent="0.25">
      <c r="A82">
        <v>1.52</v>
      </c>
      <c r="B82">
        <v>4.41</v>
      </c>
      <c r="C82">
        <v>6.6</v>
      </c>
      <c r="D82" s="20">
        <f t="shared" si="10"/>
        <v>3.616725797176934E-2</v>
      </c>
      <c r="E82" s="17">
        <f>IF(OR($A82="",$B82="",$C82=""),"",A82*'MPTO_working_3-way'!$I83)</f>
        <v>1.5749742321170894</v>
      </c>
      <c r="F82" s="21">
        <f>IF(OR($A82="",$B82="",$C82=""),"",B82*'MPTO_working_3-way'!$I83)</f>
        <v>4.5694976076555029</v>
      </c>
      <c r="G82" s="22">
        <f>IF(OR($A82="",$B82="",$C82=""),"",C82*'MPTO_working_3-way'!$I83)</f>
        <v>6.8387039026136769</v>
      </c>
      <c r="H82" s="17">
        <f>IF(OR($A82="",$B82="",$C82=""),"",'MPTO_working_3-way'!E83)</f>
        <v>1.5483735489615242</v>
      </c>
      <c r="I82" s="21">
        <f>IF(OR($A82="",$B82="",$C82=""),"",'MPTO_working_3-way'!F83)</f>
        <v>4.6576267760437293</v>
      </c>
      <c r="J82" s="22">
        <f>IF(OR($A82="",$B82="",$C82=""),"",'MPTO_working_3-way'!G83)</f>
        <v>7.1705457515916144</v>
      </c>
      <c r="K82" s="17">
        <f>IF(OR($A82="",$B82="",$C82=""),"",'OddsRatio_working_3-way'!H83)</f>
        <v>1.5570869216864904</v>
      </c>
      <c r="L82" s="21">
        <f>IF(OR($A82="",$B82="",$C82=""),"",'OddsRatio_working_3-way'!I83)</f>
        <v>4.6532046210594871</v>
      </c>
      <c r="M82" s="22">
        <f>IF(OR($A82="",$B82="",$C82=""),"",'OddsRatio_working_3-way'!J83)</f>
        <v>6.999397618162206</v>
      </c>
      <c r="N82" s="23">
        <f t="shared" si="7"/>
        <v>63.493102274809551</v>
      </c>
      <c r="O82" s="24">
        <f t="shared" si="8"/>
        <v>21.884243867961569</v>
      </c>
      <c r="P82" s="24">
        <f t="shared" si="9"/>
        <v>14.622653857228867</v>
      </c>
      <c r="Q82" t="s">
        <v>215</v>
      </c>
      <c r="R82" t="s">
        <v>216</v>
      </c>
      <c r="S82" s="68">
        <v>44450</v>
      </c>
      <c r="AD82" s="37"/>
      <c r="AE82" s="37"/>
      <c r="AH82" s="37"/>
      <c r="AI82" s="37"/>
      <c r="AJ82" t="s">
        <v>334</v>
      </c>
    </row>
    <row r="83" spans="1:36" s="36" customFormat="1" ht="15" x14ac:dyDescent="0.25">
      <c r="A83">
        <v>1.64</v>
      </c>
      <c r="B83">
        <v>4.09</v>
      </c>
      <c r="C83">
        <v>5.43</v>
      </c>
      <c r="D83" s="20">
        <f t="shared" si="10"/>
        <v>3.8416937682189456E-2</v>
      </c>
      <c r="E83" s="17">
        <f>IF(OR($A83="",$B83="",$C83=""),"",A83*'MPTO_working_3-way'!$I84)</f>
        <v>1.7030037777987905</v>
      </c>
      <c r="F83" s="21">
        <f>IF(OR($A83="",$B83="",$C83=""),"",B83*'MPTO_working_3-way'!$I84)</f>
        <v>4.2471252751201547</v>
      </c>
      <c r="G83" s="22">
        <f>IF(OR($A83="",$B83="",$C83=""),"",C83*'MPTO_working_3-way'!$I84)</f>
        <v>5.6386039716142884</v>
      </c>
      <c r="H83" s="17">
        <f>IF(OR($A83="",$B83="",$C83=""),"",'MPTO_working_3-way'!E84)</f>
        <v>1.6751809085789617</v>
      </c>
      <c r="I83" s="21">
        <f>IF(OR($A83="",$B83="",$C83=""),"",'MPTO_working_3-way'!F84)</f>
        <v>4.3160537088100472</v>
      </c>
      <c r="J83" s="22">
        <f>IF(OR($A83="",$B83="",$C83=""),"",'MPTO_working_3-way'!G84)</f>
        <v>5.8357896315488595</v>
      </c>
      <c r="K83" s="17">
        <f>IF(OR($A83="",$B83="",$C83=""),"",'OddsRatio_working_3-way'!H84)</f>
        <v>1.6847673855364989</v>
      </c>
      <c r="L83" s="21">
        <f>IF(OR($A83="",$B83="",$C83=""),"",'OddsRatio_working_3-way'!I84)</f>
        <v>4.3061425332934062</v>
      </c>
      <c r="M83" s="22">
        <f>IF(OR($A83="",$B83="",$C83=""),"",'OddsRatio_working_3-way'!J84)</f>
        <v>5.7398742467604515</v>
      </c>
      <c r="N83" s="23">
        <f t="shared" si="7"/>
        <v>58.719775788903142</v>
      </c>
      <c r="O83" s="24">
        <f t="shared" si="8"/>
        <v>23.545337969144533</v>
      </c>
      <c r="P83" s="24">
        <f t="shared" si="9"/>
        <v>17.734886241952328</v>
      </c>
      <c r="Q83" t="s">
        <v>217</v>
      </c>
      <c r="R83" t="s">
        <v>218</v>
      </c>
      <c r="S83" s="68">
        <v>44450</v>
      </c>
      <c r="AD83" s="37"/>
      <c r="AE83" s="37"/>
      <c r="AH83" s="37"/>
      <c r="AI83" s="37"/>
      <c r="AJ83" t="s">
        <v>335</v>
      </c>
    </row>
    <row r="84" spans="1:36" s="36" customFormat="1" ht="15" x14ac:dyDescent="0.25">
      <c r="A84">
        <v>1.61</v>
      </c>
      <c r="B84">
        <v>4.3</v>
      </c>
      <c r="C84">
        <v>5.38</v>
      </c>
      <c r="D84" s="20">
        <f t="shared" si="10"/>
        <v>3.9549757905199323E-2</v>
      </c>
      <c r="E84" s="17">
        <f>IF(OR($A84="",$B84="",$C84=""),"",A84*'MPTO_working_3-way'!$I85)</f>
        <v>1.673675110227371</v>
      </c>
      <c r="F84" s="21">
        <f>IF(OR($A84="",$B84="",$C84=""),"",B84*'MPTO_working_3-way'!$I85)</f>
        <v>4.4700639589923572</v>
      </c>
      <c r="G84" s="22">
        <f>IF(OR($A84="",$B84="",$C84=""),"",C84*'MPTO_working_3-way'!$I85)</f>
        <v>5.5927776975299723</v>
      </c>
      <c r="H84" s="17">
        <f>IF(OR($A84="",$B84="",$C84=""),"",'MPTO_working_3-way'!E85)</f>
        <v>1.6449133462114969</v>
      </c>
      <c r="I84" s="21">
        <f>IF(OR($A84="",$B84="",$C84=""),"",'MPTO_working_3-way'!F85)</f>
        <v>4.5584069085203609</v>
      </c>
      <c r="J84" s="22">
        <f>IF(OR($A84="",$B84="",$C84=""),"",'MPTO_working_3-way'!G85)</f>
        <v>5.79071141390365</v>
      </c>
      <c r="K84" s="17">
        <f>IF(OR($A84="",$B84="",$C84=""),"",'OddsRatio_working_3-way'!H85)</f>
        <v>1.6546107316168057</v>
      </c>
      <c r="L84" s="21">
        <f>IF(OR($A84="",$B84="",$C84=""),"",'OddsRatio_working_3-way'!I85)</f>
        <v>4.5413367448122282</v>
      </c>
      <c r="M84" s="22">
        <f>IF(OR($A84="",$B84="",$C84=""),"",'OddsRatio_working_3-way'!J85)</f>
        <v>5.7003196794780484</v>
      </c>
      <c r="N84" s="23">
        <f t="shared" si="7"/>
        <v>59.748752543983798</v>
      </c>
      <c r="O84" s="24">
        <f t="shared" si="8"/>
        <v>22.371044557166027</v>
      </c>
      <c r="P84" s="24">
        <f t="shared" si="9"/>
        <v>17.880202898850172</v>
      </c>
      <c r="Q84" t="s">
        <v>219</v>
      </c>
      <c r="R84" t="s">
        <v>220</v>
      </c>
      <c r="S84" s="68">
        <v>44450</v>
      </c>
      <c r="AD84" s="37"/>
      <c r="AE84" s="37"/>
      <c r="AH84" s="37"/>
      <c r="AI84" s="37"/>
      <c r="AJ84" t="s">
        <v>335</v>
      </c>
    </row>
    <row r="85" spans="1:36" s="36" customFormat="1" ht="15" x14ac:dyDescent="0.25">
      <c r="A85">
        <v>2.02</v>
      </c>
      <c r="B85">
        <v>3.97</v>
      </c>
      <c r="C85">
        <v>3.42</v>
      </c>
      <c r="D85" s="20">
        <f t="shared" si="10"/>
        <v>3.9336334534951556E-2</v>
      </c>
      <c r="E85" s="17">
        <f>IF(OR($A85="",$B85="",$C85=""),"",A85*'MPTO_working_3-way'!$I86)</f>
        <v>2.099459395760602</v>
      </c>
      <c r="F85" s="21">
        <f>IF(OR($A85="",$B85="",$C85=""),"",B85*'MPTO_working_3-way'!$I86)</f>
        <v>4.1261652481037583</v>
      </c>
      <c r="G85" s="22">
        <f>IF(OR($A85="",$B85="",$C85=""),"",C85*'MPTO_working_3-way'!$I86)</f>
        <v>3.5545302641095344</v>
      </c>
      <c r="H85" s="17">
        <f>IF(OR($A85="",$B85="",$C85=""),"",'MPTO_working_3-way'!E86)</f>
        <v>2.0749583112124608</v>
      </c>
      <c r="I85" s="21">
        <f>IF(OR($A85="",$B85="",$C85=""),"",'MPTO_working_3-way'!F86)</f>
        <v>4.1880070535246547</v>
      </c>
      <c r="J85" s="22">
        <f>IF(OR($A85="",$B85="",$C85=""),"",'MPTO_working_3-way'!G86)</f>
        <v>3.5805647749448766</v>
      </c>
      <c r="K85" s="17">
        <f>IF(OR($A85="",$B85="",$C85=""),"",'OddsRatio_working_3-way'!H86)</f>
        <v>2.0847005653282906</v>
      </c>
      <c r="L85" s="21">
        <f>IF(OR($A85="",$B85="",$C85=""),"",'OddsRatio_working_3-way'!I86)</f>
        <v>4.1583928225735525</v>
      </c>
      <c r="M85" s="22">
        <f>IF(OR($A85="",$B85="",$C85=""),"",'OddsRatio_working_3-way'!J86)</f>
        <v>3.5735052628377106</v>
      </c>
      <c r="N85" s="23">
        <f t="shared" si="7"/>
        <v>47.631309375131558</v>
      </c>
      <c r="O85" s="24">
        <f t="shared" si="8"/>
        <v>24.235578069966181</v>
      </c>
      <c r="P85" s="24">
        <f t="shared" si="9"/>
        <v>28.133112554902262</v>
      </c>
      <c r="Q85" t="s">
        <v>221</v>
      </c>
      <c r="R85" t="s">
        <v>222</v>
      </c>
      <c r="S85" s="68">
        <v>44450</v>
      </c>
      <c r="AD85" s="37"/>
      <c r="AE85" s="37"/>
      <c r="AH85" s="37"/>
      <c r="AI85" s="37"/>
      <c r="AJ85" t="s">
        <v>336</v>
      </c>
    </row>
    <row r="86" spans="1:36" s="36" customFormat="1" ht="15" x14ac:dyDescent="0.25">
      <c r="A86">
        <v>1.47</v>
      </c>
      <c r="B86">
        <v>4.5999999999999996</v>
      </c>
      <c r="C86">
        <v>6.55</v>
      </c>
      <c r="D86" s="20">
        <f t="shared" si="10"/>
        <v>5.0335168916554318E-2</v>
      </c>
      <c r="E86" s="17">
        <f>IF(OR($A86="",$B86="",$C86=""),"",A86*'MPTO_working_3-way'!$I87)</f>
        <v>1.5439926983073349</v>
      </c>
      <c r="F86" s="21">
        <f>IF(OR($A86="",$B86="",$C86=""),"",B86*'MPTO_working_3-way'!$I87)</f>
        <v>4.8315417770161497</v>
      </c>
      <c r="G86" s="22">
        <f>IF(OR($A86="",$B86="",$C86=""),"",C86*'MPTO_working_3-way'!$I87)</f>
        <v>6.8796953564034302</v>
      </c>
      <c r="H86" s="17">
        <f>IF(OR($A86="",$B86="",$C86=""),"",'MPTO_working_3-way'!E87)</f>
        <v>1.5071732724142077</v>
      </c>
      <c r="I86" s="21">
        <f>IF(OR($A86="",$B86="",$C86=""),"",'MPTO_working_3-way'!F87)</f>
        <v>4.9847239468639435</v>
      </c>
      <c r="J86" s="22">
        <f>IF(OR($A86="",$B86="",$C86=""),"",'MPTO_working_3-way'!G87)</f>
        <v>7.3587109422593393</v>
      </c>
      <c r="K86" s="17">
        <f>IF(OR($A86="",$B86="",$C86=""),"",'OddsRatio_working_3-way'!H87)</f>
        <v>1.518589658534061</v>
      </c>
      <c r="L86" s="21">
        <f>IF(OR($A86="",$B86="",$C86=""),"",'OddsRatio_working_3-way'!I87)</f>
        <v>4.9721761079204665</v>
      </c>
      <c r="M86" s="22">
        <f>IF(OR($A86="",$B86="",$C86=""),"",'OddsRatio_working_3-way'!J87)</f>
        <v>7.1237714997107204</v>
      </c>
      <c r="N86" s="23">
        <f t="shared" si="7"/>
        <v>64.767145666964026</v>
      </c>
      <c r="O86" s="24">
        <f t="shared" si="8"/>
        <v>20.697326984877638</v>
      </c>
      <c r="P86" s="24">
        <f t="shared" si="9"/>
        <v>14.53552734815834</v>
      </c>
      <c r="Q86" t="s">
        <v>223</v>
      </c>
      <c r="R86" t="s">
        <v>224</v>
      </c>
      <c r="S86" s="68">
        <v>44450</v>
      </c>
      <c r="AD86" s="37"/>
      <c r="AE86" s="37"/>
      <c r="AH86" s="37"/>
      <c r="AI86" s="37"/>
      <c r="AJ86" t="s">
        <v>336</v>
      </c>
    </row>
    <row r="87" spans="1:36" s="36" customFormat="1" ht="15" x14ac:dyDescent="0.25">
      <c r="A87">
        <v>2.27</v>
      </c>
      <c r="B87">
        <v>3.67</v>
      </c>
      <c r="C87">
        <v>3.18</v>
      </c>
      <c r="D87" s="20">
        <f t="shared" si="10"/>
        <v>2.7473607198962524E-2</v>
      </c>
      <c r="E87" s="17">
        <f>IF(OR($A87="",$B87="",$C87=""),"",A87*'MPTO_working_3-way'!$I88)</f>
        <v>2.3323650883416449</v>
      </c>
      <c r="F87" s="21">
        <f>IF(OR($A87="",$B87="",$C87=""),"",B87*'MPTO_working_3-way'!$I88)</f>
        <v>3.7708281384201925</v>
      </c>
      <c r="G87" s="22">
        <f>IF(OR($A87="",$B87="",$C87=""),"",C87*'MPTO_working_3-way'!$I88)</f>
        <v>3.267366070892701</v>
      </c>
      <c r="H87" s="17">
        <f>IF(OR($A87="",$B87="",$C87=""),"",'MPTO_working_3-way'!E88)</f>
        <v>2.318191403899001</v>
      </c>
      <c r="I87" s="21">
        <f>IF(OR($A87="",$B87="",$C87=""),"",'MPTO_working_3-way'!F88)</f>
        <v>3.7976361960137353</v>
      </c>
      <c r="J87" s="22">
        <f>IF(OR($A87="",$B87="",$C87=""),"",'MPTO_working_3-way'!G88)</f>
        <v>3.2753858645476743</v>
      </c>
      <c r="K87" s="17">
        <f>IF(OR($A87="",$B87="",$C87=""),"",'OddsRatio_working_3-way'!H88)</f>
        <v>2.3243148581033974</v>
      </c>
      <c r="L87" s="21">
        <f>IF(OR($A87="",$B87="",$C87=""),"",'OddsRatio_working_3-way'!I88)</f>
        <v>3.7841895048315521</v>
      </c>
      <c r="M87" s="22">
        <f>IF(OR($A87="",$B87="",$C87=""),"",'OddsRatio_working_3-way'!J88)</f>
        <v>3.2732333784766983</v>
      </c>
      <c r="N87" s="23">
        <f t="shared" si="7"/>
        <v>42.874934331615236</v>
      </c>
      <c r="O87" s="24">
        <f t="shared" si="8"/>
        <v>26.519373551162555</v>
      </c>
      <c r="P87" s="24">
        <f t="shared" si="9"/>
        <v>30.605692117222194</v>
      </c>
      <c r="Q87" t="s">
        <v>225</v>
      </c>
      <c r="R87" t="s">
        <v>145</v>
      </c>
      <c r="S87" s="68">
        <v>44450</v>
      </c>
      <c r="AD87" s="37"/>
      <c r="AE87" s="37"/>
      <c r="AH87" s="37"/>
      <c r="AI87" s="37"/>
      <c r="AJ87" t="s">
        <v>129</v>
      </c>
    </row>
    <row r="88" spans="1:36" s="36" customFormat="1" ht="15" x14ac:dyDescent="0.25">
      <c r="A88">
        <v>2.4500000000000002</v>
      </c>
      <c r="B88">
        <v>3.5</v>
      </c>
      <c r="C88">
        <v>3</v>
      </c>
      <c r="D88" s="20">
        <f t="shared" si="10"/>
        <v>2.7210884353741305E-2</v>
      </c>
      <c r="E88" s="17">
        <f>IF(OR($A88="",$B88="",$C88=""),"",A88*'MPTO_working_3-way'!$I89)</f>
        <v>2.5166666666666662</v>
      </c>
      <c r="F88" s="21">
        <f>IF(OR($A88="",$B88="",$C88=""),"",B88*'MPTO_working_3-way'!$I89)</f>
        <v>3.5952380952380945</v>
      </c>
      <c r="G88" s="22">
        <f>IF(OR($A88="",$B88="",$C88=""),"",C88*'MPTO_working_3-way'!$I89)</f>
        <v>3.0816326530612237</v>
      </c>
      <c r="H88" s="17">
        <f>IF(OR($A88="",$B88="",$C88=""),"",'MPTO_working_3-way'!E89)</f>
        <v>2.5056818181818183</v>
      </c>
      <c r="I88" s="21">
        <f>IF(OR($A88="",$B88="",$C88=""),"",'MPTO_working_3-way'!F89)</f>
        <v>3.6147540983606548</v>
      </c>
      <c r="J88" s="22">
        <f>IF(OR($A88="",$B88="",$C88=""),"",'MPTO_working_3-way'!G89)</f>
        <v>3.0839160839160833</v>
      </c>
      <c r="K88" s="17">
        <f>IF(OR($A88="",$B88="",$C88=""),"",'OddsRatio_working_3-way'!H89)</f>
        <v>2.5106944191791696</v>
      </c>
      <c r="L88" s="21">
        <f>IF(OR($A88="",$B88="",$C88=""),"",'OddsRatio_working_3-way'!I89)</f>
        <v>3.6046455503089123</v>
      </c>
      <c r="M88" s="22">
        <f>IF(OR($A88="",$B88="",$C88=""),"",'OddsRatio_working_3-way'!J89)</f>
        <v>3.0837164402471298</v>
      </c>
      <c r="N88" s="23">
        <f t="shared" si="7"/>
        <v>39.735099337748352</v>
      </c>
      <c r="O88" s="24">
        <f t="shared" si="8"/>
        <v>27.81456953642385</v>
      </c>
      <c r="P88" s="24">
        <f t="shared" si="9"/>
        <v>32.450331125827823</v>
      </c>
      <c r="Q88" t="s">
        <v>109</v>
      </c>
      <c r="R88" t="s">
        <v>101</v>
      </c>
      <c r="S88" s="68">
        <v>44450</v>
      </c>
      <c r="AD88" s="37"/>
      <c r="AE88" s="37"/>
      <c r="AH88" s="37"/>
      <c r="AI88" s="37"/>
      <c r="AJ88" t="s">
        <v>129</v>
      </c>
    </row>
    <row r="89" spans="1:36" s="36" customFormat="1" ht="15" x14ac:dyDescent="0.25">
      <c r="A89">
        <v>1.86</v>
      </c>
      <c r="B89">
        <v>3.93</v>
      </c>
      <c r="C89">
        <v>4.2</v>
      </c>
      <c r="D89" s="20">
        <f t="shared" si="10"/>
        <v>3.0182572906040095E-2</v>
      </c>
      <c r="E89" s="17">
        <f>IF(OR($A89="",$B89="",$C89=""),"",A89*'MPTO_working_3-way'!$I90)</f>
        <v>1.9161395856052348</v>
      </c>
      <c r="F89" s="21">
        <f>IF(OR($A89="",$B89="",$C89=""),"",B89*'MPTO_working_3-way'!$I90)</f>
        <v>4.0486175115207379</v>
      </c>
      <c r="G89" s="22">
        <f>IF(OR($A89="",$B89="",$C89=""),"",C89*'MPTO_working_3-way'!$I90)</f>
        <v>4.3267668062053684</v>
      </c>
      <c r="H89" s="17">
        <f>IF(OR($A89="",$B89="",$C89=""),"",'MPTO_working_3-way'!E90)</f>
        <v>1.895470305832148</v>
      </c>
      <c r="I89" s="21">
        <f>IF(OR($A89="",$B89="",$C89=""),"",'MPTO_working_3-way'!F90)</f>
        <v>4.0917858171000869</v>
      </c>
      <c r="J89" s="22">
        <f>IF(OR($A89="",$B89="",$C89=""),"",'MPTO_working_3-way'!G90)</f>
        <v>4.3853036458065517</v>
      </c>
      <c r="K89" s="17">
        <f>IF(OR($A89="",$B89="",$C89=""),"",'OddsRatio_working_3-way'!H90)</f>
        <v>1.9032251056107126</v>
      </c>
      <c r="L89" s="21">
        <f>IF(OR($A89="",$B89="",$C89=""),"",'OddsRatio_working_3-way'!I90)</f>
        <v>4.0772669295806834</v>
      </c>
      <c r="M89" s="22">
        <f>IF(OR($A89="",$B89="",$C89=""),"",'OddsRatio_working_3-way'!J90)</f>
        <v>4.3608376022724196</v>
      </c>
      <c r="N89" s="23">
        <f t="shared" si="7"/>
        <v>52.188264754424893</v>
      </c>
      <c r="O89" s="24">
        <f t="shared" si="8"/>
        <v>24.699789425758347</v>
      </c>
      <c r="P89" s="24">
        <f t="shared" si="9"/>
        <v>23.111945819816743</v>
      </c>
      <c r="Q89" t="s">
        <v>105</v>
      </c>
      <c r="R89" t="s">
        <v>226</v>
      </c>
      <c r="S89" s="68">
        <v>44450</v>
      </c>
      <c r="AD89" s="37"/>
      <c r="AE89" s="37"/>
      <c r="AH89" s="37"/>
      <c r="AI89" s="37"/>
      <c r="AJ89" t="s">
        <v>129</v>
      </c>
    </row>
    <row r="90" spans="1:36" s="36" customFormat="1" ht="15" x14ac:dyDescent="0.25">
      <c r="A90">
        <v>1.83</v>
      </c>
      <c r="B90">
        <v>3.82</v>
      </c>
      <c r="C90">
        <v>4.4400000000000004</v>
      </c>
      <c r="D90" s="20">
        <f t="shared" si="10"/>
        <v>3.3453417368960903E-2</v>
      </c>
      <c r="E90" s="17">
        <f>IF(OR($A90="",$B90="",$C90=""),"",A90*'MPTO_working_3-way'!$I91)</f>
        <v>1.8912197537851985</v>
      </c>
      <c r="F90" s="21">
        <f>IF(OR($A90="",$B90="",$C90=""),"",B90*'MPTO_working_3-way'!$I91)</f>
        <v>3.9477920543494305</v>
      </c>
      <c r="G90" s="22">
        <f>IF(OR($A90="",$B90="",$C90=""),"",C90*'MPTO_working_3-way'!$I91)</f>
        <v>4.5885331731181864</v>
      </c>
      <c r="H90" s="17">
        <f>IF(OR($A90="",$B90="",$C90=""),"",'MPTO_working_3-way'!E91)</f>
        <v>1.8681219894108152</v>
      </c>
      <c r="I90" s="21">
        <f>IF(OR($A90="",$B90="",$C90=""),"",'MPTO_working_3-way'!F91)</f>
        <v>3.9899618052913128</v>
      </c>
      <c r="J90" s="22">
        <f>IF(OR($A90="",$B90="",$C90=""),"",'MPTO_working_3-way'!G91)</f>
        <v>4.6712800143517441</v>
      </c>
      <c r="K90" s="17">
        <f>IF(OR($A90="",$B90="",$C90=""),"",'OddsRatio_working_3-way'!H91)</f>
        <v>1.8767112918384958</v>
      </c>
      <c r="L90" s="21">
        <f>IF(OR($A90="",$B90="",$C90=""),"",'OddsRatio_working_3-way'!I91)</f>
        <v>3.9787058349211541</v>
      </c>
      <c r="M90" s="22">
        <f>IF(OR($A90="",$B90="",$C90=""),"",'OddsRatio_working_3-way'!J91)</f>
        <v>4.633598607137861</v>
      </c>
      <c r="N90" s="23">
        <f t="shared" si="7"/>
        <v>52.875928246759329</v>
      </c>
      <c r="O90" s="24">
        <f t="shared" si="8"/>
        <v>25.330614840725019</v>
      </c>
      <c r="P90" s="24">
        <f t="shared" si="9"/>
        <v>21.793456912515669</v>
      </c>
      <c r="Q90" t="s">
        <v>227</v>
      </c>
      <c r="R90" t="s">
        <v>228</v>
      </c>
      <c r="S90" s="68">
        <v>44450</v>
      </c>
      <c r="AD90" s="37"/>
      <c r="AE90" s="37"/>
      <c r="AH90" s="37"/>
      <c r="AI90" s="37"/>
      <c r="AJ90" t="s">
        <v>129</v>
      </c>
    </row>
    <row r="91" spans="1:36" s="36" customFormat="1" ht="15" x14ac:dyDescent="0.25">
      <c r="A91">
        <v>2.15</v>
      </c>
      <c r="B91">
        <v>3.68</v>
      </c>
      <c r="C91">
        <v>3.37</v>
      </c>
      <c r="D91" s="20">
        <f t="shared" si="10"/>
        <v>3.3591314549060503E-2</v>
      </c>
      <c r="E91" s="17">
        <f>IF(OR($A91="",$B91="",$C91=""),"",A91*'MPTO_working_3-way'!$I92)</f>
        <v>2.2222213262804802</v>
      </c>
      <c r="F91" s="21">
        <f>IF(OR($A91="",$B91="",$C91=""),"",B91*'MPTO_working_3-way'!$I92)</f>
        <v>3.803616037540543</v>
      </c>
      <c r="G91" s="22">
        <f>IF(OR($A91="",$B91="",$C91=""),"",C91*'MPTO_working_3-way'!$I92)</f>
        <v>3.4832027300303339</v>
      </c>
      <c r="H91" s="17">
        <f>IF(OR($A91="",$B91="",$C91=""),"",'MPTO_working_3-way'!E92)</f>
        <v>2.2030353789706942</v>
      </c>
      <c r="I91" s="21">
        <f>IF(OR($A91="",$B91="",$C91=""),"",'MPTO_working_3-way'!F92)</f>
        <v>3.8381523969283395</v>
      </c>
      <c r="J91" s="22">
        <f>IF(OR($A91="",$B91="",$C91=""),"",'MPTO_working_3-way'!G92)</f>
        <v>3.5021510187676714</v>
      </c>
      <c r="K91" s="17">
        <f>IF(OR($A91="",$B91="",$C91=""),"",'OddsRatio_working_3-way'!H92)</f>
        <v>2.210964540089337</v>
      </c>
      <c r="L91" s="21">
        <f>IF(OR($A91="",$B91="",$C91=""),"",'OddsRatio_working_3-way'!I92)</f>
        <v>3.8220738847299338</v>
      </c>
      <c r="M91" s="22">
        <f>IF(OR($A91="",$B91="",$C91=""),"",'OddsRatio_working_3-way'!J92)</f>
        <v>3.4956399652275905</v>
      </c>
      <c r="N91" s="23">
        <f t="shared" si="7"/>
        <v>45.000018142827592</v>
      </c>
      <c r="O91" s="24">
        <f t="shared" si="8"/>
        <v>26.290771469315033</v>
      </c>
      <c r="P91" s="24">
        <f t="shared" si="9"/>
        <v>28.709210387857365</v>
      </c>
      <c r="Q91" t="s">
        <v>229</v>
      </c>
      <c r="R91" t="s">
        <v>230</v>
      </c>
      <c r="S91" s="68">
        <v>44451</v>
      </c>
      <c r="AD91" s="37"/>
      <c r="AE91" s="37"/>
      <c r="AH91" s="37"/>
      <c r="AI91" s="37"/>
      <c r="AJ91" t="s">
        <v>330</v>
      </c>
    </row>
    <row r="92" spans="1:36" s="36" customFormat="1" ht="15" x14ac:dyDescent="0.25">
      <c r="A92">
        <v>1.77</v>
      </c>
      <c r="B92">
        <v>3.95</v>
      </c>
      <c r="C92">
        <v>4.5999999999999996</v>
      </c>
      <c r="D92" s="20">
        <f t="shared" si="10"/>
        <v>3.5527612722280777E-2</v>
      </c>
      <c r="E92" s="17">
        <f>IF(OR($A92="",$B92="",$C92=""),"",A92*'MPTO_working_3-way'!$I93)</f>
        <v>1.832883874518437</v>
      </c>
      <c r="F92" s="21">
        <f>IF(OR($A92="",$B92="",$C92=""),"",B92*'MPTO_working_3-way'!$I93)</f>
        <v>4.0903340702530091</v>
      </c>
      <c r="G92" s="22">
        <f>IF(OR($A92="",$B92="",$C92=""),"",C92*'MPTO_working_3-way'!$I93)</f>
        <v>4.7634270185224912</v>
      </c>
      <c r="H92" s="17">
        <f>IF(OR($A92="",$B92="",$C92=""),"",'MPTO_working_3-way'!E93)</f>
        <v>1.8078958315376055</v>
      </c>
      <c r="I92" s="21">
        <f>IF(OR($A92="",$B92="",$C92=""),"",'MPTO_working_3-way'!F93)</f>
        <v>4.143840676189904</v>
      </c>
      <c r="J92" s="22">
        <f>IF(OR($A92="",$B92="",$C92=""),"",'MPTO_working_3-way'!G93)</f>
        <v>4.8650255396608486</v>
      </c>
      <c r="K92" s="17">
        <f>IF(OR($A92="",$B92="",$C92=""),"",'OddsRatio_working_3-way'!H93)</f>
        <v>1.8169516136468402</v>
      </c>
      <c r="L92" s="21">
        <f>IF(OR($A92="",$B92="",$C92=""),"",'OddsRatio_working_3-way'!I93)</f>
        <v>4.1298795587768558</v>
      </c>
      <c r="M92" s="22">
        <f>IF(OR($A92="",$B92="",$C92=""),"",'OddsRatio_working_3-way'!J93)</f>
        <v>4.8195140378293813</v>
      </c>
      <c r="N92" s="23">
        <f t="shared" si="7"/>
        <v>54.558830152986928</v>
      </c>
      <c r="O92" s="24">
        <f t="shared" si="8"/>
        <v>24.44788085336376</v>
      </c>
      <c r="P92" s="24">
        <f t="shared" si="9"/>
        <v>20.993288993649315</v>
      </c>
      <c r="Q92" t="s">
        <v>231</v>
      </c>
      <c r="R92" t="s">
        <v>232</v>
      </c>
      <c r="S92" s="68">
        <v>44451</v>
      </c>
      <c r="AD92" s="37"/>
      <c r="AE92" s="37"/>
      <c r="AH92" s="37"/>
      <c r="AI92" s="37"/>
      <c r="AJ92" t="s">
        <v>330</v>
      </c>
    </row>
    <row r="93" spans="1:36" s="36" customFormat="1" ht="15" x14ac:dyDescent="0.25">
      <c r="A93">
        <v>1.51</v>
      </c>
      <c r="B93">
        <v>4.76</v>
      </c>
      <c r="C93">
        <v>6.07</v>
      </c>
      <c r="D93" s="20">
        <f t="shared" si="10"/>
        <v>3.7080335041596024E-2</v>
      </c>
      <c r="E93" s="17">
        <f>IF(OR($A93="",$B93="",$C93=""),"",A93*'MPTO_working_3-way'!$I94)</f>
        <v>1.5659913059128101</v>
      </c>
      <c r="F93" s="21">
        <f>IF(OR($A93="",$B93="",$C93=""),"",B93*'MPTO_working_3-way'!$I94)</f>
        <v>4.9365023947979969</v>
      </c>
      <c r="G93" s="22">
        <f>IF(OR($A93="",$B93="",$C93=""),"",C93*'MPTO_working_3-way'!$I94)</f>
        <v>6.2950776337024879</v>
      </c>
      <c r="H93" s="17">
        <f>IF(OR($A93="",$B93="",$C93=""),"",'MPTO_working_3-way'!E94)</f>
        <v>1.5387182820139591</v>
      </c>
      <c r="I93" s="21">
        <f>IF(OR($A93="",$B93="",$C93=""),"",'MPTO_working_3-way'!F94)</f>
        <v>5.0575569724906346</v>
      </c>
      <c r="J93" s="22">
        <f>IF(OR($A93="",$B93="",$C93=""),"",'MPTO_working_3-way'!G94)</f>
        <v>6.562345751062221</v>
      </c>
      <c r="K93" s="17">
        <f>IF(OR($A93="",$B93="",$C93=""),"",'OddsRatio_working_3-way'!H94)</f>
        <v>1.5474656616234981</v>
      </c>
      <c r="L93" s="21">
        <f>IF(OR($A93="",$B93="",$C93=""),"",'OddsRatio_working_3-way'!I94)</f>
        <v>5.0362174268712794</v>
      </c>
      <c r="M93" s="22">
        <f>IF(OR($A93="",$B93="",$C93=""),"",'OddsRatio_working_3-way'!J94)</f>
        <v>6.4424527537865393</v>
      </c>
      <c r="N93" s="23">
        <f t="shared" si="7"/>
        <v>63.857314930436601</v>
      </c>
      <c r="O93" s="24">
        <f t="shared" si="8"/>
        <v>20.25725746742842</v>
      </c>
      <c r="P93" s="24">
        <f t="shared" si="9"/>
        <v>15.885427602134971</v>
      </c>
      <c r="Q93" t="s">
        <v>233</v>
      </c>
      <c r="R93" t="s">
        <v>234</v>
      </c>
      <c r="S93" s="68">
        <v>44451</v>
      </c>
      <c r="AD93" s="37"/>
      <c r="AE93" s="37"/>
      <c r="AH93" s="37"/>
      <c r="AI93" s="37"/>
      <c r="AJ93" t="s">
        <v>330</v>
      </c>
    </row>
    <row r="94" spans="1:36" s="36" customFormat="1" ht="15" x14ac:dyDescent="0.25">
      <c r="A94">
        <v>2.2200000000000002</v>
      </c>
      <c r="B94">
        <v>3.43</v>
      </c>
      <c r="C94">
        <v>3.43</v>
      </c>
      <c r="D94" s="20">
        <f t="shared" si="10"/>
        <v>3.3540829459196786E-2</v>
      </c>
      <c r="E94" s="17">
        <f>IF(OR($A94="",$B94="",$C94=""),"",A94*'MPTO_working_3-way'!$I95)</f>
        <v>2.2944606413994171</v>
      </c>
      <c r="F94" s="21">
        <f>IF(OR($A94="",$B94="",$C94=""),"",B94*'MPTO_working_3-way'!$I95)</f>
        <v>3.545045045045045</v>
      </c>
      <c r="G94" s="22">
        <f>IF(OR($A94="",$B94="",$C94=""),"",C94*'MPTO_working_3-way'!$I95)</f>
        <v>3.545045045045045</v>
      </c>
      <c r="H94" s="17">
        <f>IF(OR($A94="",$B94="",$C94=""),"",'MPTO_working_3-way'!E95)</f>
        <v>2.2765032985868894</v>
      </c>
      <c r="I94" s="21">
        <f>IF(OR($A94="",$B94="",$C94=""),"",'MPTO_working_3-way'!F95)</f>
        <v>3.5667801267838741</v>
      </c>
      <c r="J94" s="22">
        <f>IF(OR($A94="",$B94="",$C94=""),"",'MPTO_working_3-way'!G95)</f>
        <v>3.5667801267838741</v>
      </c>
      <c r="K94" s="17">
        <f>IF(OR($A94="",$B94="",$C94=""),"",'OddsRatio_working_3-way'!H95)</f>
        <v>2.2840489845444143</v>
      </c>
      <c r="L94" s="21">
        <f>IF(OR($A94="",$B94="",$C94=""),"",'OddsRatio_working_3-way'!I95)</f>
        <v>3.5575729774122342</v>
      </c>
      <c r="M94" s="22">
        <f>IF(OR($A94="",$B94="",$C94=""),"",'OddsRatio_working_3-way'!J95)</f>
        <v>3.5575729774122342</v>
      </c>
      <c r="N94" s="23">
        <f t="shared" si="7"/>
        <v>43.583227445997458</v>
      </c>
      <c r="O94" s="24">
        <f t="shared" si="8"/>
        <v>28.208386277001267</v>
      </c>
      <c r="P94" s="24">
        <f t="shared" si="9"/>
        <v>28.208386277001267</v>
      </c>
      <c r="Q94" t="s">
        <v>99</v>
      </c>
      <c r="R94" t="s">
        <v>96</v>
      </c>
      <c r="S94" s="68">
        <v>44451</v>
      </c>
      <c r="AD94" s="37"/>
      <c r="AE94" s="37"/>
      <c r="AH94" s="37"/>
      <c r="AI94" s="37"/>
      <c r="AJ94" t="s">
        <v>127</v>
      </c>
    </row>
    <row r="95" spans="1:36" s="36" customFormat="1" ht="15" x14ac:dyDescent="0.25">
      <c r="A95">
        <v>2.0499999999999998</v>
      </c>
      <c r="B95">
        <v>3.6</v>
      </c>
      <c r="C95">
        <v>4.0999999999999996</v>
      </c>
      <c r="D95" s="20">
        <f t="shared" si="10"/>
        <v>9.4850948509486166E-3</v>
      </c>
      <c r="E95" s="17">
        <f>IF(OR($A95="",$B95="",$C95=""),"",A95*'MPTO_working_3-way'!$I96)</f>
        <v>2.0694444444444446</v>
      </c>
      <c r="F95" s="21">
        <f>IF(OR($A95="",$B95="",$C95=""),"",B95*'MPTO_working_3-way'!$I96)</f>
        <v>3.6341463414634152</v>
      </c>
      <c r="G95" s="22">
        <f>IF(OR($A95="",$B95="",$C95=""),"",C95*'MPTO_working_3-way'!$I96)</f>
        <v>4.1388888888888893</v>
      </c>
      <c r="H95" s="17">
        <f>IF(OR($A95="",$B95="",$C95=""),"",'MPTO_working_3-way'!E96)</f>
        <v>2.0633737185461323</v>
      </c>
      <c r="I95" s="21">
        <f>IF(OR($A95="",$B95="",$C95=""),"",'MPTO_working_3-way'!F96)</f>
        <v>3.6414473684210535</v>
      </c>
      <c r="J95" s="22">
        <f>IF(OR($A95="",$B95="",$C95=""),"",'MPTO_working_3-way'!G96)</f>
        <v>4.1538461538461542</v>
      </c>
      <c r="K95" s="17">
        <f>IF(OR($A95="",$B95="",$C95=""),"",'OddsRatio_working_3-way'!H96)</f>
        <v>2.0658405581818968</v>
      </c>
      <c r="L95" s="21">
        <f>IF(OR($A95="",$B95="",$C95=""),"",'OddsRatio_working_3-way'!I96)</f>
        <v>3.6392242393075538</v>
      </c>
      <c r="M95" s="22">
        <f>IF(OR($A95="",$B95="",$C95=""),"",'OddsRatio_working_3-way'!J96)</f>
        <v>4.1467673622513148</v>
      </c>
      <c r="N95" s="23">
        <f t="shared" ref="N95:N155" si="11">(1/E95)* 100</f>
        <v>48.322147651006709</v>
      </c>
      <c r="O95" s="24">
        <f t="shared" ref="O95:O155" si="12">(1/F95)* 100</f>
        <v>27.516778523489926</v>
      </c>
      <c r="P95" s="24">
        <f t="shared" ref="P95:P155" si="13">(1/G95)* 100</f>
        <v>24.161073825503355</v>
      </c>
      <c r="Q95" t="s">
        <v>235</v>
      </c>
      <c r="R95" t="s">
        <v>236</v>
      </c>
      <c r="S95" s="68">
        <v>44451</v>
      </c>
      <c r="AD95" s="37"/>
      <c r="AE95" s="37"/>
      <c r="AH95" s="37"/>
      <c r="AI95" s="37"/>
      <c r="AJ95" t="s">
        <v>127</v>
      </c>
    </row>
    <row r="96" spans="1:36" s="36" customFormat="1" ht="15" x14ac:dyDescent="0.25">
      <c r="A96">
        <v>3.75</v>
      </c>
      <c r="B96">
        <v>3.56</v>
      </c>
      <c r="C96">
        <v>2.2000000000000002</v>
      </c>
      <c r="D96" s="20">
        <f t="shared" si="10"/>
        <v>2.1109976166155953E-3</v>
      </c>
      <c r="E96" s="17">
        <f>IF(OR($A96="",$B96="",$C96=""),"",A96*'MPTO_working_3-way'!$I97)</f>
        <v>3.7579162410623086</v>
      </c>
      <c r="F96" s="21">
        <f>IF(OR($A96="",$B96="",$C96=""),"",B96*'MPTO_working_3-way'!$I97)</f>
        <v>3.5675151515151518</v>
      </c>
      <c r="G96" s="22">
        <f>IF(OR($A96="",$B96="",$C96=""),"",C96*'MPTO_working_3-way'!$I97)</f>
        <v>2.2046441947565545</v>
      </c>
      <c r="H96" s="17">
        <f>IF(OR($A96="",$B96="",$C96=""),"",'MPTO_working_3-way'!E97)</f>
        <v>3.7599214816079201</v>
      </c>
      <c r="I96" s="21">
        <f>IF(OR($A96="",$B96="",$C96=""),"",'MPTO_working_3-way'!F97)</f>
        <v>3.5689403758911213</v>
      </c>
      <c r="J96" s="22">
        <f>IF(OR($A96="",$B96="",$C96=""),"",'MPTO_working_3-way'!G97)</f>
        <v>2.2034110233069923</v>
      </c>
      <c r="K96" s="17">
        <f>IF(OR($A96="",$B96="",$C96=""),"",'OddsRatio_working_3-way'!H97)</f>
        <v>3.7590129834743076</v>
      </c>
      <c r="L96" s="21">
        <f>IF(OR($A96="",$B96="",$C96=""),"",'OddsRatio_working_3-way'!I97)</f>
        <v>3.5683902682524464</v>
      </c>
      <c r="M96" s="22">
        <f>IF(OR($A96="",$B96="",$C96=""),"",'OddsRatio_working_3-way'!J97)</f>
        <v>2.2039329382433341</v>
      </c>
      <c r="N96" s="23">
        <f t="shared" si="11"/>
        <v>26.610491981516716</v>
      </c>
      <c r="O96" s="24">
        <f t="shared" si="12"/>
        <v>28.030714868170698</v>
      </c>
      <c r="P96" s="24">
        <f t="shared" si="13"/>
        <v>45.358793150312579</v>
      </c>
      <c r="Q96" t="s">
        <v>97</v>
      </c>
      <c r="R96" t="s">
        <v>237</v>
      </c>
      <c r="S96" s="68">
        <v>44451</v>
      </c>
      <c r="AD96" s="37"/>
      <c r="AE96" s="37"/>
      <c r="AH96" s="37"/>
      <c r="AI96" s="37"/>
      <c r="AJ96" t="s">
        <v>127</v>
      </c>
    </row>
    <row r="97" spans="1:36" s="36" customFormat="1" ht="15" x14ac:dyDescent="0.25">
      <c r="A97">
        <v>3.16</v>
      </c>
      <c r="B97">
        <v>3.58</v>
      </c>
      <c r="C97">
        <v>2.5099999999999998</v>
      </c>
      <c r="D97" s="20">
        <f t="shared" si="10"/>
        <v>-5.8083203569287978E-3</v>
      </c>
      <c r="E97" s="17">
        <f>IF(OR($A97="",$B97="",$C97=""),"",A97*'MPTO_working_3-way'!$I98)</f>
        <v>3.1416457076721049</v>
      </c>
      <c r="F97" s="21">
        <f>IF(OR($A97="",$B97="",$C97=""),"",B97*'MPTO_working_3-way'!$I98)</f>
        <v>3.5592062131221951</v>
      </c>
      <c r="G97" s="22">
        <f>IF(OR($A97="",$B97="",$C97=""),"",C97*'MPTO_working_3-way'!$I98)</f>
        <v>2.4954211159041084</v>
      </c>
      <c r="H97" s="17">
        <f>IF(OR($A97="",$B97="",$C97=""),"",'MPTO_working_3-way'!E98)</f>
        <v>3.1407843751465583</v>
      </c>
      <c r="I97" s="21">
        <f>IF(OR($A97="",$B97="",$C97=""),"",'MPTO_working_3-way'!F98)</f>
        <v>3.5553568888595066</v>
      </c>
      <c r="J97" s="22">
        <f>IF(OR($A97="",$B97="",$C97=""),"",'MPTO_working_3-way'!G98)</f>
        <v>2.4978613230943325</v>
      </c>
      <c r="K97" s="17">
        <f>IF(OR($A97="",$B97="",$C97=""),"",'OddsRatio_working_3-way'!H98)</f>
        <v>3.1410242353294908</v>
      </c>
      <c r="L97" s="21">
        <f>IF(OR($A97="",$B97="",$C97=""),"",'OddsRatio_working_3-way'!I98)</f>
        <v>3.5573345033102259</v>
      </c>
      <c r="M97" s="22">
        <f>IF(OR($A97="",$B97="",$C97=""),"",'OddsRatio_working_3-way'!J98)</f>
        <v>2.496734534883116</v>
      </c>
      <c r="N97" s="23">
        <f t="shared" si="11"/>
        <v>31.830451077215184</v>
      </c>
      <c r="O97" s="24">
        <f t="shared" si="12"/>
        <v>28.096152347486026</v>
      </c>
      <c r="P97" s="24">
        <f t="shared" si="13"/>
        <v>40.073396575298794</v>
      </c>
      <c r="Q97" t="s">
        <v>238</v>
      </c>
      <c r="R97" t="s">
        <v>239</v>
      </c>
      <c r="S97" s="68">
        <v>44451</v>
      </c>
      <c r="AD97" s="37"/>
      <c r="AE97" s="37"/>
      <c r="AH97" s="37"/>
      <c r="AI97" s="37"/>
      <c r="AJ97" t="s">
        <v>127</v>
      </c>
    </row>
    <row r="98" spans="1:36" s="36" customFormat="1" ht="15" x14ac:dyDescent="0.25">
      <c r="A98">
        <v>3.15</v>
      </c>
      <c r="B98">
        <v>3.08</v>
      </c>
      <c r="C98">
        <v>2.68</v>
      </c>
      <c r="D98" s="20">
        <f t="shared" si="10"/>
        <v>1.5269970493851037E-2</v>
      </c>
      <c r="E98" s="17">
        <f>IF(OR($A98="",$B98="",$C98=""),"",A98*'MPTO_working_3-way'!$I99)</f>
        <v>3.1981004070556307</v>
      </c>
      <c r="F98" s="21">
        <f>IF(OR($A98="",$B98="",$C98=""),"",B98*'MPTO_working_3-way'!$I99)</f>
        <v>3.1270315091210614</v>
      </c>
      <c r="G98" s="22">
        <f>IF(OR($A98="",$B98="",$C98=""),"",C98*'MPTO_working_3-way'!$I99)</f>
        <v>2.7209235209235207</v>
      </c>
      <c r="H98" s="17">
        <f>IF(OR($A98="",$B98="",$C98=""),"",'MPTO_working_3-way'!E99)</f>
        <v>3.2013283997150142</v>
      </c>
      <c r="I98" s="21">
        <f>IF(OR($A98="",$B98="",$C98=""),"",'MPTO_working_3-way'!F99)</f>
        <v>3.1290547218977447</v>
      </c>
      <c r="J98" s="22">
        <f>IF(OR($A98="",$B98="",$C98=""),"",'MPTO_working_3-way'!G99)</f>
        <v>2.7170639410135373</v>
      </c>
      <c r="K98" s="17">
        <f>IF(OR($A98="",$B98="",$C98=""),"",'OddsRatio_working_3-way'!H99)</f>
        <v>3.1997614517376389</v>
      </c>
      <c r="L98" s="21">
        <f>IF(OR($A98="",$B98="",$C98=""),"",'OddsRatio_working_3-way'!I99)</f>
        <v>3.1281413114485055</v>
      </c>
      <c r="M98" s="22">
        <f>IF(OR($A98="",$B98="",$C98=""),"",'OddsRatio_working_3-way'!J99)</f>
        <v>2.7188833669391785</v>
      </c>
      <c r="N98" s="23">
        <f t="shared" si="11"/>
        <v>31.268561731014007</v>
      </c>
      <c r="O98" s="24">
        <f t="shared" si="12"/>
        <v>31.979210861264317</v>
      </c>
      <c r="P98" s="24">
        <f t="shared" si="13"/>
        <v>36.752227407721684</v>
      </c>
      <c r="Q98" t="s">
        <v>240</v>
      </c>
      <c r="R98" t="s">
        <v>124</v>
      </c>
      <c r="S98" s="68">
        <v>44451</v>
      </c>
      <c r="AD98" s="37"/>
      <c r="AE98" s="37"/>
      <c r="AH98" s="37"/>
      <c r="AI98" s="37"/>
      <c r="AJ98" t="s">
        <v>127</v>
      </c>
    </row>
    <row r="99" spans="1:36" s="36" customFormat="1" ht="15" x14ac:dyDescent="0.25">
      <c r="A99">
        <v>2.63</v>
      </c>
      <c r="B99">
        <v>3.67</v>
      </c>
      <c r="C99">
        <v>2.62</v>
      </c>
      <c r="D99" s="20">
        <f t="shared" si="10"/>
        <v>3.4387090227804062E-2</v>
      </c>
      <c r="E99" s="17">
        <f>IF(OR($A99="",$B99="",$C99=""),"",A99*'MPTO_working_3-way'!$I100)</f>
        <v>2.7204380472991248</v>
      </c>
      <c r="F99" s="21">
        <f>IF(OR($A99="",$B99="",$C99=""),"",B99*'MPTO_working_3-way'!$I100)</f>
        <v>3.7962006211360406</v>
      </c>
      <c r="G99" s="22">
        <f>IF(OR($A99="",$B99="",$C99=""),"",C99*'MPTO_working_3-way'!$I100)</f>
        <v>2.7100941763968467</v>
      </c>
      <c r="H99" s="17">
        <f>IF(OR($A99="",$B99="",$C99=""),"",'MPTO_working_3-way'!E100)</f>
        <v>2.7117484103323202</v>
      </c>
      <c r="I99" s="21">
        <f>IF(OR($A99="",$B99="",$C99=""),"",'MPTO_working_3-way'!F100)</f>
        <v>3.8311651401192663</v>
      </c>
      <c r="J99" s="22">
        <f>IF(OR($A99="",$B99="",$C99=""),"",'MPTO_working_3-way'!G100)</f>
        <v>2.701118344190073</v>
      </c>
      <c r="K99" s="17">
        <f>IF(OR($A99="",$B99="",$C99=""),"",'OddsRatio_working_3-way'!H100)</f>
        <v>2.7165648239130378</v>
      </c>
      <c r="L99" s="21">
        <f>IF(OR($A99="",$B99="",$C99=""),"",'OddsRatio_working_3-way'!I100)</f>
        <v>3.8117963680047913</v>
      </c>
      <c r="M99" s="22">
        <f>IF(OR($A99="",$B99="",$C99=""),"",'OddsRatio_working_3-way'!J100)</f>
        <v>2.7060337513736941</v>
      </c>
      <c r="N99" s="23">
        <f t="shared" si="11"/>
        <v>36.758785997453934</v>
      </c>
      <c r="O99" s="24">
        <f t="shared" si="12"/>
        <v>26.342127295178162</v>
      </c>
      <c r="P99" s="24">
        <f t="shared" si="13"/>
        <v>36.899086707367886</v>
      </c>
      <c r="Q99" t="s">
        <v>241</v>
      </c>
      <c r="R99" t="s">
        <v>242</v>
      </c>
      <c r="S99" s="68">
        <v>44451</v>
      </c>
      <c r="AD99" s="37"/>
      <c r="AE99" s="37"/>
      <c r="AH99" s="37"/>
      <c r="AI99" s="37"/>
      <c r="AJ99" t="s">
        <v>328</v>
      </c>
    </row>
    <row r="100" spans="1:36" s="36" customFormat="1" ht="15" x14ac:dyDescent="0.25">
      <c r="A100">
        <v>3.62</v>
      </c>
      <c r="B100">
        <v>3.69</v>
      </c>
      <c r="C100">
        <v>2.0299999999999998</v>
      </c>
      <c r="D100" s="20">
        <f t="shared" si="10"/>
        <v>3.9856641388176017E-2</v>
      </c>
      <c r="E100" s="17">
        <f>IF(OR($A100="",$B100="",$C100=""),"",A100*'MPTO_working_3-way'!$I101)</f>
        <v>3.7642810418251971</v>
      </c>
      <c r="F100" s="21">
        <f>IF(OR($A100="",$B100="",$C100=""),"",B100*'MPTO_working_3-way'!$I101)</f>
        <v>3.8370710067223692</v>
      </c>
      <c r="G100" s="22">
        <f>IF(OR($A100="",$B100="",$C100=""),"",C100*'MPTO_working_3-way'!$I101)</f>
        <v>2.1109089820179969</v>
      </c>
      <c r="H100" s="17">
        <f>IF(OR($A100="",$B100="",$C100=""),"",'MPTO_working_3-way'!E101)</f>
        <v>3.8028952285070208</v>
      </c>
      <c r="I100" s="21">
        <f>IF(OR($A100="",$B100="",$C100=""),"",'MPTO_working_3-way'!F101)</f>
        <v>3.8802227556606885</v>
      </c>
      <c r="J100" s="22">
        <f>IF(OR($A100="",$B100="",$C100=""),"",'MPTO_working_3-way'!G101)</f>
        <v>2.0862658829357361</v>
      </c>
      <c r="K100" s="17">
        <f>IF(OR($A100="",$B100="",$C100=""),"",'OddsRatio_working_3-way'!H101)</f>
        <v>3.78791582171631</v>
      </c>
      <c r="L100" s="21">
        <f>IF(OR($A100="",$B100="",$C100=""),"",'OddsRatio_working_3-way'!I101)</f>
        <v>3.8624021222965168</v>
      </c>
      <c r="M100" s="22">
        <f>IF(OR($A100="",$B100="",$C100=""),"",'OddsRatio_working_3-way'!J101)</f>
        <v>2.0960127085373284</v>
      </c>
      <c r="N100" s="23">
        <f t="shared" si="11"/>
        <v>26.565497870348366</v>
      </c>
      <c r="O100" s="24">
        <f t="shared" si="12"/>
        <v>26.061545336222519</v>
      </c>
      <c r="P100" s="24">
        <f t="shared" si="13"/>
        <v>47.372956793429111</v>
      </c>
      <c r="Q100" t="s">
        <v>243</v>
      </c>
      <c r="R100" t="s">
        <v>244</v>
      </c>
      <c r="S100" s="68">
        <v>44451</v>
      </c>
      <c r="AD100" s="37"/>
      <c r="AE100" s="37"/>
      <c r="AH100" s="37"/>
      <c r="AI100" s="37"/>
      <c r="AJ100" t="s">
        <v>328</v>
      </c>
    </row>
    <row r="101" spans="1:36" s="36" customFormat="1" ht="15" x14ac:dyDescent="0.25">
      <c r="A101">
        <v>1.71</v>
      </c>
      <c r="B101">
        <v>3.91</v>
      </c>
      <c r="C101">
        <v>5.0999999999999996</v>
      </c>
      <c r="D101" s="20">
        <f t="shared" si="10"/>
        <v>3.6628228713300626E-2</v>
      </c>
      <c r="E101" s="17">
        <f>IF(OR($A101="",$B101="",$C101=""),"",A101*'MPTO_working_3-way'!$I102)</f>
        <v>1.772634271099744</v>
      </c>
      <c r="F101" s="21">
        <f>IF(OR($A101="",$B101="",$C101=""),"",B101*'MPTO_working_3-way'!$I102)</f>
        <v>4.0532163742690059</v>
      </c>
      <c r="G101" s="22">
        <f>IF(OR($A101="",$B101="",$C101=""),"",C101*'MPTO_working_3-way'!$I102)</f>
        <v>5.2868039664378328</v>
      </c>
      <c r="H101" s="17">
        <f>IF(OR($A101="",$B101="",$C101=""),"",'MPTO_working_3-way'!E102)</f>
        <v>1.7464628083342764</v>
      </c>
      <c r="I101" s="21">
        <f>IF(OR($A101="",$B101="",$C101=""),"",'MPTO_working_3-way'!F102)</f>
        <v>4.1060162535055573</v>
      </c>
      <c r="J101" s="22">
        <f>IF(OR($A101="",$B101="",$C101=""),"",'MPTO_working_3-way'!G102)</f>
        <v>5.4386540495105864</v>
      </c>
      <c r="K101" s="17">
        <f>IF(OR($A101="",$B101="",$C101=""),"",'OddsRatio_working_3-way'!H102)</f>
        <v>1.7557879908396299</v>
      </c>
      <c r="L101" s="21">
        <f>IF(OR($A101="",$B101="",$C101=""),"",'OddsRatio_working_3-way'!I102)</f>
        <v>4.0976662723145392</v>
      </c>
      <c r="M101" s="22">
        <f>IF(OR($A101="",$B101="",$C101=""),"",'OddsRatio_working_3-way'!J102)</f>
        <v>5.3644095245668764</v>
      </c>
      <c r="N101" s="23">
        <f t="shared" si="11"/>
        <v>56.41321598614919</v>
      </c>
      <c r="O101" s="24">
        <f t="shared" si="12"/>
        <v>24.671764536141971</v>
      </c>
      <c r="P101" s="24">
        <f t="shared" si="13"/>
        <v>18.915019477708846</v>
      </c>
      <c r="Q101" t="s">
        <v>245</v>
      </c>
      <c r="R101" t="s">
        <v>246</v>
      </c>
      <c r="S101" s="68">
        <v>44451</v>
      </c>
      <c r="AD101" s="37"/>
      <c r="AE101" s="37"/>
      <c r="AH101" s="37"/>
      <c r="AI101" s="37"/>
      <c r="AJ101" t="s">
        <v>328</v>
      </c>
    </row>
    <row r="102" spans="1:36" s="36" customFormat="1" ht="15" x14ac:dyDescent="0.25">
      <c r="A102">
        <v>2</v>
      </c>
      <c r="B102">
        <v>3.72</v>
      </c>
      <c r="C102">
        <v>3.83</v>
      </c>
      <c r="D102" s="20">
        <f t="shared" si="10"/>
        <v>2.9913810045200551E-2</v>
      </c>
      <c r="E102" s="17">
        <f>IF(OR($A102="",$B102="",$C102=""),"",A102*'MPTO_working_3-way'!$I103)</f>
        <v>2.0598276200904011</v>
      </c>
      <c r="F102" s="21">
        <f>IF(OR($A102="",$B102="",$C102=""),"",B102*'MPTO_working_3-way'!$I103)</f>
        <v>3.8312793733681461</v>
      </c>
      <c r="G102" s="22">
        <f>IF(OR($A102="",$B102="",$C102=""),"",C102*'MPTO_working_3-way'!$I103)</f>
        <v>3.9445698924731181</v>
      </c>
      <c r="H102" s="17">
        <f>IF(OR($A102="",$B102="",$C102=""),"",'MPTO_working_3-way'!E103)</f>
        <v>2.0406966751332045</v>
      </c>
      <c r="I102" s="21">
        <f>IF(OR($A102="",$B102="",$C102=""),"",'MPTO_working_3-way'!F103)</f>
        <v>3.8633019396590678</v>
      </c>
      <c r="J102" s="22">
        <f>IF(OR($A102="",$B102="",$C102=""),"",'MPTO_working_3-way'!G103)</f>
        <v>3.9820753134956863</v>
      </c>
      <c r="K102" s="17">
        <f>IF(OR($A102="",$B102="",$C102=""),"",'OddsRatio_working_3-way'!H103)</f>
        <v>2.0482278880745048</v>
      </c>
      <c r="L102" s="21">
        <f>IF(OR($A102="",$B102="",$C102=""),"",'OddsRatio_working_3-way'!I103)</f>
        <v>3.8511798555626537</v>
      </c>
      <c r="M102" s="22">
        <f>IF(OR($A102="",$B102="",$C102=""),"",'OddsRatio_working_3-way'!J103)</f>
        <v>3.966484923250849</v>
      </c>
      <c r="N102" s="23">
        <f t="shared" si="11"/>
        <v>48.547751775272936</v>
      </c>
      <c r="O102" s="24">
        <f t="shared" si="12"/>
        <v>26.100941814662871</v>
      </c>
      <c r="P102" s="24">
        <f t="shared" si="13"/>
        <v>25.351306410064193</v>
      </c>
      <c r="Q102" t="s">
        <v>247</v>
      </c>
      <c r="R102" t="s">
        <v>248</v>
      </c>
      <c r="S102" s="68">
        <v>44451</v>
      </c>
      <c r="AD102" s="37"/>
      <c r="AE102" s="37"/>
      <c r="AH102" s="37"/>
      <c r="AI102" s="37"/>
      <c r="AJ102" t="s">
        <v>128</v>
      </c>
    </row>
    <row r="103" spans="1:36" s="36" customFormat="1" ht="15" x14ac:dyDescent="0.25">
      <c r="A103">
        <v>2.12</v>
      </c>
      <c r="B103">
        <v>3.6</v>
      </c>
      <c r="C103">
        <v>3.58</v>
      </c>
      <c r="D103" s="20">
        <f t="shared" si="10"/>
        <v>2.8805499923872491E-2</v>
      </c>
      <c r="E103" s="17">
        <f>IF(OR($A103="",$B103="",$C103=""),"",A103*'MPTO_working_3-way'!$I104)</f>
        <v>2.1810676598386096</v>
      </c>
      <c r="F103" s="21">
        <f>IF(OR($A103="",$B103="",$C103=""),"",B103*'MPTO_working_3-way'!$I104)</f>
        <v>3.7036997997259409</v>
      </c>
      <c r="G103" s="22">
        <f>IF(OR($A103="",$B103="",$C103=""),"",C103*'MPTO_working_3-way'!$I104)</f>
        <v>3.6831236897274637</v>
      </c>
      <c r="H103" s="17">
        <f>IF(OR($A103="",$B103="",$C103=""),"",'MPTO_working_3-way'!E104)</f>
        <v>2.1640511804537641</v>
      </c>
      <c r="I103" s="21">
        <f>IF(OR($A103="",$B103="",$C103=""),"",'MPTO_working_3-way'!F104)</f>
        <v>3.7288952294993671</v>
      </c>
      <c r="J103" s="22">
        <f>IF(OR($A103="",$B103="",$C103=""),"",'MPTO_working_3-way'!G104)</f>
        <v>3.7074416887994737</v>
      </c>
      <c r="K103" s="17">
        <f>IF(OR($A103="",$B103="",$C103=""),"",'OddsRatio_working_3-way'!H104)</f>
        <v>2.1710089926491216</v>
      </c>
      <c r="L103" s="21">
        <f>IF(OR($A103="",$B103="",$C103=""),"",'OddsRatio_working_3-way'!I104)</f>
        <v>3.7184137329354603</v>
      </c>
      <c r="M103" s="22">
        <f>IF(OR($A103="",$B103="",$C103=""),"",'OddsRatio_working_3-way'!J104)</f>
        <v>3.6975028580667266</v>
      </c>
      <c r="N103" s="23">
        <f t="shared" si="11"/>
        <v>45.849104932122827</v>
      </c>
      <c r="O103" s="24">
        <f t="shared" si="12"/>
        <v>27.000028460027892</v>
      </c>
      <c r="P103" s="24">
        <f t="shared" si="13"/>
        <v>27.150866607849274</v>
      </c>
      <c r="Q103" t="s">
        <v>249</v>
      </c>
      <c r="R103" t="s">
        <v>250</v>
      </c>
      <c r="S103" s="68">
        <v>44451</v>
      </c>
      <c r="AD103" s="37"/>
      <c r="AE103" s="37"/>
      <c r="AH103" s="37"/>
      <c r="AI103" s="37"/>
      <c r="AJ103" t="s">
        <v>128</v>
      </c>
    </row>
    <row r="104" spans="1:36" s="36" customFormat="1" ht="15" x14ac:dyDescent="0.25">
      <c r="A104">
        <v>2.21</v>
      </c>
      <c r="B104">
        <v>3.42</v>
      </c>
      <c r="C104">
        <v>3.47</v>
      </c>
      <c r="D104" s="20">
        <f t="shared" si="10"/>
        <v>3.3070786641864691E-2</v>
      </c>
      <c r="E104" s="17">
        <f>IF(OR($A104="",$B104="",$C104=""),"",A104*'MPTO_working_3-way'!$I105)</f>
        <v>2.283086438478521</v>
      </c>
      <c r="F104" s="21">
        <f>IF(OR($A104="",$B104="",$C104=""),"",B104*'MPTO_working_3-way'!$I105)</f>
        <v>3.5331020903151771</v>
      </c>
      <c r="G104" s="22">
        <f>IF(OR($A104="",$B104="",$C104=""),"",C104*'MPTO_working_3-way'!$I105)</f>
        <v>3.5847556296472707</v>
      </c>
      <c r="H104" s="17">
        <f>IF(OR($A104="",$B104="",$C104=""),"",'MPTO_working_3-way'!E105)</f>
        <v>2.2651847622563781</v>
      </c>
      <c r="I104" s="21">
        <f>IF(OR($A104="",$B104="",$C104=""),"",'MPTO_working_3-way'!F105)</f>
        <v>3.5539878170198738</v>
      </c>
      <c r="J104" s="22">
        <f>IF(OR($A104="",$B104="",$C104=""),"",'MPTO_working_3-way'!G105)</f>
        <v>3.6080132785173227</v>
      </c>
      <c r="K104" s="17">
        <f>IF(OR($A104="",$B104="",$C104=""),"",'OddsRatio_working_3-way'!H105)</f>
        <v>2.2726878296795374</v>
      </c>
      <c r="L104" s="21">
        <f>IF(OR($A104="",$B104="",$C104=""),"",'OddsRatio_working_3-way'!I105)</f>
        <v>3.5453756593590757</v>
      </c>
      <c r="M104" s="22">
        <f>IF(OR($A104="",$B104="",$C104=""),"",'OddsRatio_working_3-way'!J105)</f>
        <v>3.5979660655441799</v>
      </c>
      <c r="N104" s="23">
        <f t="shared" si="11"/>
        <v>43.800356532554815</v>
      </c>
      <c r="O104" s="24">
        <f t="shared" si="12"/>
        <v>28.303739162849752</v>
      </c>
      <c r="P104" s="24">
        <f t="shared" si="13"/>
        <v>27.895904304595433</v>
      </c>
      <c r="Q104" t="s">
        <v>251</v>
      </c>
      <c r="R104" t="s">
        <v>252</v>
      </c>
      <c r="S104" s="68">
        <v>44451</v>
      </c>
      <c r="AD104" s="37"/>
      <c r="AE104" s="37"/>
      <c r="AH104" s="37"/>
      <c r="AI104" s="37"/>
      <c r="AJ104" t="s">
        <v>331</v>
      </c>
    </row>
    <row r="105" spans="1:36" s="36" customFormat="1" ht="15" x14ac:dyDescent="0.25">
      <c r="A105">
        <v>1.4</v>
      </c>
      <c r="B105">
        <v>4.87</v>
      </c>
      <c r="C105">
        <v>8.85</v>
      </c>
      <c r="D105" s="20">
        <f t="shared" si="10"/>
        <v>3.261887360310789E-2</v>
      </c>
      <c r="E105" s="17">
        <f>IF(OR($A105="",$B105="",$C105=""),"",A105*'MPTO_working_3-way'!$I106)</f>
        <v>1.445666423044351</v>
      </c>
      <c r="F105" s="21">
        <f>IF(OR($A105="",$B105="",$C105=""),"",B105*'MPTO_working_3-way'!$I106)</f>
        <v>5.0288539144471356</v>
      </c>
      <c r="G105" s="22">
        <f>IF(OR($A105="",$B105="",$C105=""),"",C105*'MPTO_working_3-way'!$I106)</f>
        <v>9.1386770313875036</v>
      </c>
      <c r="H105" s="17">
        <f>IF(OR($A105="",$B105="",$C105=""),"",'MPTO_working_3-way'!E106)</f>
        <v>1.4216404108055976</v>
      </c>
      <c r="I105" s="21">
        <f>IF(OR($A105="",$B105="",$C105=""),"",'MPTO_working_3-way'!F106)</f>
        <v>5.1422910192092459</v>
      </c>
      <c r="J105" s="22">
        <f>IF(OR($A105="",$B105="",$C105=""),"",'MPTO_working_3-way'!G106)</f>
        <v>9.7922675783574444</v>
      </c>
      <c r="K105" s="17">
        <f>IF(OR($A105="",$B105="",$C105=""),"",'OddsRatio_working_3-way'!H106)</f>
        <v>1.4291023908128631</v>
      </c>
      <c r="L105" s="21">
        <f>IF(OR($A105="",$B105="",$C105=""),"",'OddsRatio_working_3-way'!I106)</f>
        <v>5.1515656311144493</v>
      </c>
      <c r="M105" s="22">
        <f>IF(OR($A105="",$B105="",$C105=""),"",'OddsRatio_working_3-way'!J106)</f>
        <v>9.4211344197024349</v>
      </c>
      <c r="N105" s="23">
        <f t="shared" si="11"/>
        <v>69.172250531637431</v>
      </c>
      <c r="O105" s="24">
        <f t="shared" si="12"/>
        <v>19.885246559402958</v>
      </c>
      <c r="P105" s="24">
        <f t="shared" si="13"/>
        <v>10.942502908959597</v>
      </c>
      <c r="Q105" t="s">
        <v>253</v>
      </c>
      <c r="R105" t="s">
        <v>254</v>
      </c>
      <c r="S105" s="68">
        <v>44451</v>
      </c>
      <c r="AD105" s="37"/>
      <c r="AE105" s="37"/>
      <c r="AH105" s="37"/>
      <c r="AI105" s="37"/>
      <c r="AJ105" t="s">
        <v>331</v>
      </c>
    </row>
    <row r="106" spans="1:36" s="36" customFormat="1" ht="15" x14ac:dyDescent="0.25">
      <c r="A106">
        <v>2.65</v>
      </c>
      <c r="B106">
        <v>3.12</v>
      </c>
      <c r="C106">
        <v>2.99</v>
      </c>
      <c r="D106" s="20">
        <f t="shared" si="10"/>
        <v>3.2319471613975193E-2</v>
      </c>
      <c r="E106" s="17">
        <f>IF(OR($A106="",$B106="",$C106=""),"",A106*'MPTO_working_3-way'!$I107)</f>
        <v>2.7356465997770343</v>
      </c>
      <c r="F106" s="21">
        <f>IF(OR($A106="",$B106="",$C106=""),"",B106*'MPTO_working_3-way'!$I107)</f>
        <v>3.2208367514356029</v>
      </c>
      <c r="G106" s="22">
        <f>IF(OR($A106="",$B106="",$C106=""),"",C106*'MPTO_working_3-way'!$I107)</f>
        <v>3.0866352201257858</v>
      </c>
      <c r="H106" s="17">
        <f>IF(OR($A106="",$B106="",$C106=""),"",'MPTO_working_3-way'!E107)</f>
        <v>2.7278778199623206</v>
      </c>
      <c r="I106" s="21">
        <f>IF(OR($A106="",$B106="",$C106=""),"",'MPTO_working_3-way'!F107)</f>
        <v>3.2285177471930457</v>
      </c>
      <c r="J106" s="22">
        <f>IF(OR($A106="",$B106="",$C106=""),"",'MPTO_working_3-way'!G107)</f>
        <v>3.0895187756560918</v>
      </c>
      <c r="K106" s="17">
        <f>IF(OR($A106="",$B106="",$C106=""),"",'OddsRatio_working_3-way'!H107)</f>
        <v>2.7315195219002106</v>
      </c>
      <c r="L106" s="21">
        <f>IF(OR($A106="",$B106="",$C106=""),"",'OddsRatio_working_3-way'!I107)</f>
        <v>3.224740234199059</v>
      </c>
      <c r="M106" s="22">
        <f>IF(OR($A106="",$B106="",$C106=""),"",'OddsRatio_working_3-way'!J107)</f>
        <v>3.0883174839887388</v>
      </c>
      <c r="N106" s="23">
        <f t="shared" si="11"/>
        <v>36.554429219092256</v>
      </c>
      <c r="O106" s="24">
        <f t="shared" si="12"/>
        <v>31.047832509805918</v>
      </c>
      <c r="P106" s="24">
        <f t="shared" si="13"/>
        <v>32.397738271101836</v>
      </c>
      <c r="Q106" t="s">
        <v>255</v>
      </c>
      <c r="R106" t="s">
        <v>256</v>
      </c>
      <c r="S106" s="68">
        <v>44451</v>
      </c>
      <c r="AD106" s="37"/>
      <c r="AE106" s="37"/>
      <c r="AH106" s="37"/>
      <c r="AI106" s="37"/>
      <c r="AJ106" t="s">
        <v>331</v>
      </c>
    </row>
    <row r="107" spans="1:36" s="36" customFormat="1" ht="15" x14ac:dyDescent="0.25">
      <c r="A107">
        <v>1.38</v>
      </c>
      <c r="B107">
        <v>5.48</v>
      </c>
      <c r="C107">
        <v>7.98</v>
      </c>
      <c r="D107" s="20">
        <f t="shared" si="10"/>
        <v>3.243271619225796E-2</v>
      </c>
      <c r="E107" s="17">
        <f>IF(OR($A107="",$B107="",$C107=""),"",A107*'MPTO_working_3-way'!$I108)</f>
        <v>1.4247571483453159</v>
      </c>
      <c r="F107" s="21">
        <f>IF(OR($A107="",$B107="",$C107=""),"",B107*'MPTO_working_3-way'!$I108)</f>
        <v>5.6577312847335737</v>
      </c>
      <c r="G107" s="22">
        <f>IF(OR($A107="",$B107="",$C107=""),"",C107*'MPTO_working_3-way'!$I108)</f>
        <v>8.2388130752142192</v>
      </c>
      <c r="H107" s="17">
        <f>IF(OR($A107="",$B107="",$C107=""),"",'MPTO_working_3-way'!E108)</f>
        <v>1.4009000978318764</v>
      </c>
      <c r="I107" s="21">
        <f>IF(OR($A107="",$B107="",$C107=""),"",'MPTO_working_3-way'!F108)</f>
        <v>5.8251008881867019</v>
      </c>
      <c r="J107" s="22">
        <f>IF(OR($A107="",$B107="",$C107=""),"",'MPTO_working_3-way'!G108)</f>
        <v>8.7334430875672098</v>
      </c>
      <c r="K107" s="17">
        <f>IF(OR($A107="",$B107="",$C107=""),"",'OddsRatio_working_3-way'!H108)</f>
        <v>1.4080604432620913</v>
      </c>
      <c r="L107" s="21">
        <f>IF(OR($A107="",$B107="",$C107=""),"",'OddsRatio_working_3-way'!I108)</f>
        <v>5.8108178574057128</v>
      </c>
      <c r="M107" s="22">
        <f>IF(OR($A107="",$B107="",$C107=""),"",'OddsRatio_working_3-way'!J108)</f>
        <v>8.4954260367615788</v>
      </c>
      <c r="N107" s="23">
        <f t="shared" si="11"/>
        <v>70.187400088596135</v>
      </c>
      <c r="O107" s="24">
        <f t="shared" si="12"/>
        <v>17.674929219390993</v>
      </c>
      <c r="P107" s="24">
        <f t="shared" si="13"/>
        <v>12.137670692012865</v>
      </c>
      <c r="Q107" t="s">
        <v>257</v>
      </c>
      <c r="R107" t="s">
        <v>258</v>
      </c>
      <c r="S107" s="68">
        <v>44451</v>
      </c>
      <c r="AD107" s="37"/>
      <c r="AE107" s="37"/>
      <c r="AH107" s="37"/>
      <c r="AI107" s="37"/>
      <c r="AJ107" t="s">
        <v>332</v>
      </c>
    </row>
    <row r="108" spans="1:36" s="36" customFormat="1" ht="15" x14ac:dyDescent="0.25">
      <c r="A108">
        <v>1.93</v>
      </c>
      <c r="B108">
        <v>3.62</v>
      </c>
      <c r="C108">
        <v>4.28</v>
      </c>
      <c r="D108" s="20">
        <f t="shared" si="10"/>
        <v>2.8022668761642722E-2</v>
      </c>
      <c r="E108" s="17">
        <f>IF(OR($A108="",$B108="",$C108=""),"",A108*'MPTO_working_3-way'!$I109)</f>
        <v>1.9840837507099705</v>
      </c>
      <c r="F108" s="21">
        <f>IF(OR($A108="",$B108="",$C108=""),"",B108*'MPTO_working_3-way'!$I109)</f>
        <v>3.7214420609171466</v>
      </c>
      <c r="G108" s="22">
        <f>IF(OR($A108="",$B108="",$C108=""),"",C108*'MPTO_working_3-way'!$I109)</f>
        <v>4.3999370222998309</v>
      </c>
      <c r="H108" s="17">
        <f>IF(OR($A108="",$B108="",$C108=""),"",'MPTO_working_3-way'!E109)</f>
        <v>1.9654326566124882</v>
      </c>
      <c r="I108" s="21">
        <f>IF(OR($A108="",$B108="",$C108=""),"",'MPTO_working_3-way'!F109)</f>
        <v>3.746690674548415</v>
      </c>
      <c r="J108" s="22">
        <f>IF(OR($A108="",$B108="",$C108=""),"",'MPTO_working_3-way'!G109)</f>
        <v>4.4582358439443537</v>
      </c>
      <c r="K108" s="17">
        <f>IF(OR($A108="",$B108="",$C108=""),"",'OddsRatio_working_3-way'!H109)</f>
        <v>1.9726706008341415</v>
      </c>
      <c r="L108" s="21">
        <f>IF(OR($A108="",$B108="",$C108=""),"",'OddsRatio_working_3-way'!I109)</f>
        <v>3.7402118001994094</v>
      </c>
      <c r="M108" s="22">
        <f>IF(OR($A108="",$B108="",$C108=""),"",'OddsRatio_working_3-way'!J109)</f>
        <v>4.4304941620817031</v>
      </c>
      <c r="N108" s="23">
        <f t="shared" si="11"/>
        <v>50.401098221895481</v>
      </c>
      <c r="O108" s="24">
        <f t="shared" si="12"/>
        <v>26.871303748137642</v>
      </c>
      <c r="P108" s="24">
        <f t="shared" si="13"/>
        <v>22.727598029966884</v>
      </c>
      <c r="Q108" t="s">
        <v>259</v>
      </c>
      <c r="R108" t="s">
        <v>260</v>
      </c>
      <c r="S108" s="68">
        <v>44451</v>
      </c>
      <c r="AD108" s="37"/>
      <c r="AE108" s="37"/>
      <c r="AH108" s="37"/>
      <c r="AI108" s="37"/>
      <c r="AJ108" t="s">
        <v>332</v>
      </c>
    </row>
    <row r="109" spans="1:36" s="36" customFormat="1" ht="15" x14ac:dyDescent="0.25">
      <c r="A109">
        <v>1.29</v>
      </c>
      <c r="B109">
        <v>6.36</v>
      </c>
      <c r="C109">
        <v>9.7200000000000006</v>
      </c>
      <c r="D109" s="20">
        <f t="shared" si="10"/>
        <v>3.5307161288341993E-2</v>
      </c>
      <c r="E109" s="17">
        <f>IF(OR($A109="",$B109="",$C109=""),"",A109*'MPTO_working_3-way'!$I110)</f>
        <v>1.3355462380619612</v>
      </c>
      <c r="F109" s="21">
        <f>IF(OR($A109="",$B109="",$C109=""),"",B109*'MPTO_working_3-way'!$I110)</f>
        <v>6.5845535457938551</v>
      </c>
      <c r="G109" s="22">
        <f>IF(OR($A109="",$B109="",$C109=""),"",C109*'MPTO_working_3-way'!$I110)</f>
        <v>10.063185607722685</v>
      </c>
      <c r="H109" s="17">
        <f>IF(OR($A109="",$B109="",$C109=""),"",'MPTO_working_3-way'!E110)</f>
        <v>1.3098868054246984</v>
      </c>
      <c r="I109" s="21">
        <f>IF(OR($A109="",$B109="",$C109=""),"",'MPTO_working_3-way'!F110)</f>
        <v>6.8745696646694681</v>
      </c>
      <c r="J109" s="22">
        <f>IF(OR($A109="",$B109="",$C109=""),"",'MPTO_working_3-way'!G110)</f>
        <v>10.975550299923365</v>
      </c>
      <c r="K109" s="17">
        <f>IF(OR($A109="",$B109="",$C109=""),"",'OddsRatio_working_3-way'!H110)</f>
        <v>1.3170358982323542</v>
      </c>
      <c r="L109" s="21">
        <f>IF(OR($A109="",$B109="",$C109=""),"",'OddsRatio_working_3-way'!I110)</f>
        <v>6.8596979811221255</v>
      </c>
      <c r="M109" s="22">
        <f>IF(OR($A109="",$B109="",$C109=""),"",'OddsRatio_working_3-way'!J110)</f>
        <v>10.532941491676297</v>
      </c>
      <c r="N109" s="23">
        <f t="shared" si="11"/>
        <v>74.875730356675689</v>
      </c>
      <c r="O109" s="24">
        <f t="shared" si="12"/>
        <v>15.187058515740823</v>
      </c>
      <c r="P109" s="24">
        <f t="shared" si="13"/>
        <v>9.9372111275835007</v>
      </c>
      <c r="Q109" t="s">
        <v>261</v>
      </c>
      <c r="R109" t="s">
        <v>262</v>
      </c>
      <c r="S109" s="68">
        <v>44451</v>
      </c>
      <c r="AD109" s="37"/>
      <c r="AE109" s="37"/>
      <c r="AH109" s="37"/>
      <c r="AI109" s="37"/>
      <c r="AJ109" t="s">
        <v>332</v>
      </c>
    </row>
    <row r="110" spans="1:36" s="36" customFormat="1" ht="15" x14ac:dyDescent="0.25">
      <c r="A110">
        <v>3.16</v>
      </c>
      <c r="B110">
        <v>3.66</v>
      </c>
      <c r="C110">
        <v>2.2799999999999998</v>
      </c>
      <c r="D110" s="20">
        <f t="shared" si="10"/>
        <v>2.8276231146448838E-2</v>
      </c>
      <c r="E110" s="17">
        <f>IF(OR($A110="",$B110="",$C110=""),"",A110*'MPTO_working_3-way'!$I111)</f>
        <v>3.2493528904227786</v>
      </c>
      <c r="F110" s="21">
        <f>IF(OR($A110="",$B110="",$C110=""),"",B110*'MPTO_working_3-way'!$I111)</f>
        <v>3.7634910059960029</v>
      </c>
      <c r="G110" s="22">
        <f>IF(OR($A110="",$B110="",$C110=""),"",C110*'MPTO_working_3-way'!$I111)</f>
        <v>2.344469807013903</v>
      </c>
      <c r="H110" s="17">
        <f>IF(OR($A110="",$B110="",$C110=""),"",'MPTO_working_3-way'!E111)</f>
        <v>3.2570076835515085</v>
      </c>
      <c r="I110" s="21">
        <f>IF(OR($A110="",$B110="",$C110=""),"",'MPTO_working_3-way'!F111)</f>
        <v>3.7907702074219238</v>
      </c>
      <c r="J110" s="22">
        <f>IF(OR($A110="",$B110="",$C110=""),"",'MPTO_working_3-way'!G111)</f>
        <v>2.330073121490253</v>
      </c>
      <c r="K110" s="17">
        <f>IF(OR($A110="",$B110="",$C110=""),"",'OddsRatio_working_3-way'!H111)</f>
        <v>3.2550297435704465</v>
      </c>
      <c r="L110" s="21">
        <f>IF(OR($A110="",$B110="",$C110=""),"",'OddsRatio_working_3-way'!I111)</f>
        <v>3.7770273693969383</v>
      </c>
      <c r="M110" s="22">
        <f>IF(OR($A110="",$B110="",$C110=""),"",'OddsRatio_working_3-way'!J111)</f>
        <v>2.3363139221158198</v>
      </c>
      <c r="N110" s="23">
        <f t="shared" si="11"/>
        <v>30.775358470525756</v>
      </c>
      <c r="O110" s="24">
        <f t="shared" si="12"/>
        <v>26.571074526464862</v>
      </c>
      <c r="P110" s="24">
        <f t="shared" si="13"/>
        <v>42.653567003009393</v>
      </c>
      <c r="Q110" t="s">
        <v>263</v>
      </c>
      <c r="R110" t="s">
        <v>264</v>
      </c>
      <c r="S110" s="68">
        <v>44451</v>
      </c>
      <c r="AD110" s="37"/>
      <c r="AE110" s="37"/>
      <c r="AH110" s="37"/>
      <c r="AI110" s="37"/>
      <c r="AJ110" t="s">
        <v>332</v>
      </c>
    </row>
    <row r="111" spans="1:36" s="36" customFormat="1" ht="15" x14ac:dyDescent="0.25">
      <c r="A111">
        <v>2.1800000000000002</v>
      </c>
      <c r="B111">
        <v>3.88</v>
      </c>
      <c r="C111">
        <v>3.15</v>
      </c>
      <c r="D111" s="20">
        <f t="shared" si="10"/>
        <v>3.3907872553479379E-2</v>
      </c>
      <c r="E111" s="17">
        <f>IF(OR($A111="",$B111="",$C111=""),"",A111*'MPTO_working_3-way'!$I112)</f>
        <v>2.2539191621665853</v>
      </c>
      <c r="F111" s="21">
        <f>IF(OR($A111="",$B111="",$C111=""),"",B111*'MPTO_working_3-way'!$I112)</f>
        <v>4.0115625455075001</v>
      </c>
      <c r="G111" s="22">
        <f>IF(OR($A111="",$B111="",$C111=""),"",C111*'MPTO_working_3-way'!$I112)</f>
        <v>3.2568097985434599</v>
      </c>
      <c r="H111" s="17">
        <f>IF(OR($A111="",$B111="",$C111=""),"",'MPTO_working_3-way'!E112)</f>
        <v>2.235071538502837</v>
      </c>
      <c r="I111" s="21">
        <f>IF(OR($A111="",$B111="",$C111=""),"",'MPTO_working_3-way'!F112)</f>
        <v>4.0579584476452926</v>
      </c>
      <c r="J111" s="22">
        <f>IF(OR($A111="",$B111="",$C111=""),"",'MPTO_working_3-way'!G112)</f>
        <v>3.2662906141609755</v>
      </c>
      <c r="K111" s="17">
        <f>IF(OR($A111="",$B111="",$C111=""),"",'OddsRatio_working_3-way'!H112)</f>
        <v>2.2430722697362304</v>
      </c>
      <c r="L111" s="21">
        <f>IF(OR($A111="",$B111="",$C111=""),"",'OddsRatio_working_3-way'!I112)</f>
        <v>4.0339390990172408</v>
      </c>
      <c r="M111" s="22">
        <f>IF(OR($A111="",$B111="",$C111=""),"",'OddsRatio_working_3-way'!J112)</f>
        <v>3.2649198135024542</v>
      </c>
      <c r="N111" s="23">
        <f t="shared" si="11"/>
        <v>44.367163507263832</v>
      </c>
      <c r="O111" s="24">
        <f t="shared" si="12"/>
        <v>24.927942382947208</v>
      </c>
      <c r="P111" s="24">
        <f t="shared" si="13"/>
        <v>30.704894109788945</v>
      </c>
      <c r="Q111" t="s">
        <v>265</v>
      </c>
      <c r="R111" t="s">
        <v>266</v>
      </c>
      <c r="S111" s="68">
        <v>44451</v>
      </c>
      <c r="AD111" s="37"/>
      <c r="AE111" s="37"/>
      <c r="AH111" s="37"/>
      <c r="AI111" s="37"/>
      <c r="AJ111" t="s">
        <v>332</v>
      </c>
    </row>
    <row r="112" spans="1:36" s="36" customFormat="1" ht="15" x14ac:dyDescent="0.25">
      <c r="A112">
        <v>1.58</v>
      </c>
      <c r="B112">
        <v>4.58</v>
      </c>
      <c r="C112">
        <v>5.55</v>
      </c>
      <c r="D112" s="20">
        <f t="shared" si="10"/>
        <v>3.1432183938955083E-2</v>
      </c>
      <c r="E112" s="17">
        <f>IF(OR($A112="",$B112="",$C112=""),"",A112*'MPTO_working_3-way'!$I113)</f>
        <v>1.6296628506235491</v>
      </c>
      <c r="F112" s="21">
        <f>IF(OR($A112="",$B112="",$C112=""),"",B112*'MPTO_working_3-way'!$I113)</f>
        <v>4.7239594024404141</v>
      </c>
      <c r="G112" s="22">
        <f>IF(OR($A112="",$B112="",$C112=""),"",C112*'MPTO_working_3-way'!$I113)</f>
        <v>5.7244486208612004</v>
      </c>
      <c r="H112" s="17">
        <f>IF(OR($A112="",$B112="",$C112=""),"",'MPTO_working_3-way'!E113)</f>
        <v>1.6065960464897349</v>
      </c>
      <c r="I112" s="21">
        <f>IF(OR($A112="",$B112="",$C112=""),"",'MPTO_working_3-way'!F113)</f>
        <v>4.8108559842393284</v>
      </c>
      <c r="J112" s="22">
        <f>IF(OR($A112="",$B112="",$C112=""),"",'MPTO_working_3-way'!G113)</f>
        <v>5.8926551903914612</v>
      </c>
      <c r="K112" s="17">
        <f>IF(OR($A112="",$B112="",$C112=""),"",'OddsRatio_working_3-way'!H113)</f>
        <v>1.6143064309123367</v>
      </c>
      <c r="L112" s="21">
        <f>IF(OR($A112="",$B112="",$C112=""),"",'OddsRatio_working_3-way'!I113)</f>
        <v>4.7917534873554581</v>
      </c>
      <c r="M112" s="22">
        <f>IF(OR($A112="",$B112="",$C112=""),"",'OddsRatio_working_3-way'!J113)</f>
        <v>5.8191280356053987</v>
      </c>
      <c r="N112" s="23">
        <f t="shared" si="11"/>
        <v>61.362385453983649</v>
      </c>
      <c r="O112" s="24">
        <f t="shared" si="12"/>
        <v>21.168683191548947</v>
      </c>
      <c r="P112" s="24">
        <f t="shared" si="13"/>
        <v>17.468931354467419</v>
      </c>
      <c r="Q112" t="s">
        <v>267</v>
      </c>
      <c r="R112" t="s">
        <v>268</v>
      </c>
      <c r="S112" s="68">
        <v>44451</v>
      </c>
      <c r="AD112" s="37"/>
      <c r="AE112" s="37"/>
      <c r="AH112" s="37"/>
      <c r="AI112" s="37"/>
      <c r="AJ112" t="s">
        <v>332</v>
      </c>
    </row>
    <row r="113" spans="1:36" s="36" customFormat="1" ht="15" x14ac:dyDescent="0.25">
      <c r="A113">
        <v>1.98</v>
      </c>
      <c r="B113">
        <v>3.51</v>
      </c>
      <c r="C113">
        <v>4.07</v>
      </c>
      <c r="D113" s="20">
        <f t="shared" si="10"/>
        <v>3.5651035651035778E-2</v>
      </c>
      <c r="E113" s="17">
        <f>IF(OR($A113="",$B113="",$C113=""),"",A113*'MPTO_working_3-way'!$I114)</f>
        <v>2.0505890505890507</v>
      </c>
      <c r="F113" s="21">
        <f>IF(OR($A113="",$B113="",$C113=""),"",B113*'MPTO_working_3-way'!$I114)</f>
        <v>3.6351351351351355</v>
      </c>
      <c r="G113" s="22">
        <f>IF(OR($A113="",$B113="",$C113=""),"",C113*'MPTO_working_3-way'!$I114)</f>
        <v>4.2150997150997158</v>
      </c>
      <c r="H113" s="17">
        <f>IF(OR($A113="",$B113="",$C113=""),"",'MPTO_working_3-way'!E114)</f>
        <v>2.0277114077130163</v>
      </c>
      <c r="I113" s="21">
        <f>IF(OR($A113="",$B113="",$C113=""),"",'MPTO_working_3-way'!F114)</f>
        <v>3.662780859264831</v>
      </c>
      <c r="J113" s="22">
        <f>IF(OR($A113="",$B113="",$C113=""),"",'MPTO_working_3-way'!G114)</f>
        <v>4.2768569062041584</v>
      </c>
      <c r="K113" s="17">
        <f>IF(OR($A113="",$B113="",$C113=""),"",'OddsRatio_working_3-way'!H114)</f>
        <v>2.0366957808606316</v>
      </c>
      <c r="L113" s="21">
        <f>IF(OR($A113="",$B113="",$C113=""),"",'OddsRatio_working_3-way'!I114)</f>
        <v>3.6552106224083514</v>
      </c>
      <c r="M113" s="22">
        <f>IF(OR($A113="",$B113="",$C113=""),"",'OddsRatio_working_3-way'!J114)</f>
        <v>4.2476082114715705</v>
      </c>
      <c r="N113" s="23">
        <f t="shared" si="11"/>
        <v>48.7664751605272</v>
      </c>
      <c r="O113" s="24">
        <f t="shared" si="12"/>
        <v>27.509293680297397</v>
      </c>
      <c r="P113" s="24">
        <f t="shared" si="13"/>
        <v>23.724231159175392</v>
      </c>
      <c r="Q113" t="s">
        <v>269</v>
      </c>
      <c r="R113" t="s">
        <v>270</v>
      </c>
      <c r="S113" s="68">
        <v>44451</v>
      </c>
      <c r="AD113" s="37"/>
      <c r="AE113" s="37"/>
      <c r="AH113" s="37"/>
      <c r="AI113" s="37"/>
      <c r="AJ113" t="s">
        <v>333</v>
      </c>
    </row>
    <row r="114" spans="1:36" s="36" customFormat="1" ht="15" x14ac:dyDescent="0.25">
      <c r="A114">
        <v>2.25</v>
      </c>
      <c r="B114">
        <v>3.48</v>
      </c>
      <c r="C114">
        <v>3.26</v>
      </c>
      <c r="D114" s="20">
        <f t="shared" si="10"/>
        <v>3.8549232541193579E-2</v>
      </c>
      <c r="E114" s="17">
        <f>IF(OR($A114="",$B114="",$C114=""),"",A114*'MPTO_working_3-way'!$I115)</f>
        <v>2.3367357732176854</v>
      </c>
      <c r="F114" s="21">
        <f>IF(OR($A114="",$B114="",$C114=""),"",B114*'MPTO_working_3-way'!$I115)</f>
        <v>3.6141513292433536</v>
      </c>
      <c r="G114" s="22">
        <f>IF(OR($A114="",$B114="",$C114=""),"",C114*'MPTO_working_3-way'!$I115)</f>
        <v>3.3856704980842909</v>
      </c>
      <c r="H114" s="17">
        <f>IF(OR($A114="",$B114="",$C114=""),"",'MPTO_working_3-way'!E115)</f>
        <v>2.3169885992302666</v>
      </c>
      <c r="I114" s="21">
        <f>IF(OR($A114="",$B114="",$C114=""),"",'MPTO_working_3-way'!F115)</f>
        <v>3.6428999571856711</v>
      </c>
      <c r="J114" s="22">
        <f>IF(OR($A114="",$B114="",$C114=""),"",'MPTO_working_3-way'!G115)</f>
        <v>3.4025326579578774</v>
      </c>
      <c r="K114" s="17">
        <f>IF(OR($A114="",$B114="",$C114=""),"",'OddsRatio_working_3-way'!H115)</f>
        <v>2.325364522600148</v>
      </c>
      <c r="L114" s="21">
        <f>IF(OR($A114="",$B114="",$C114=""),"",'OddsRatio_working_3-way'!I115)</f>
        <v>3.6295232128386936</v>
      </c>
      <c r="M114" s="22">
        <f>IF(OR($A114="",$B114="",$C114=""),"",'OddsRatio_working_3-way'!J115)</f>
        <v>3.3962590568610684</v>
      </c>
      <c r="N114" s="23">
        <f t="shared" si="11"/>
        <v>42.794740058393508</v>
      </c>
      <c r="O114" s="24">
        <f t="shared" si="12"/>
        <v>27.669012968788902</v>
      </c>
      <c r="P114" s="24">
        <f t="shared" si="13"/>
        <v>29.536246972817604</v>
      </c>
      <c r="Q114" t="s">
        <v>271</v>
      </c>
      <c r="R114" t="s">
        <v>272</v>
      </c>
      <c r="S114" s="68">
        <v>44451</v>
      </c>
      <c r="AD114" s="37"/>
      <c r="AE114" s="37"/>
      <c r="AH114" s="37"/>
      <c r="AI114" s="37"/>
      <c r="AJ114" t="s">
        <v>333</v>
      </c>
    </row>
    <row r="115" spans="1:36" s="36" customFormat="1" ht="15" x14ac:dyDescent="0.25">
      <c r="A115">
        <v>2.77</v>
      </c>
      <c r="B115">
        <v>3.24</v>
      </c>
      <c r="C115">
        <v>2.71</v>
      </c>
      <c r="D115" s="20">
        <f t="shared" si="10"/>
        <v>3.8656495670452262E-2</v>
      </c>
      <c r="E115" s="17">
        <f>IF(OR($A115="",$B115="",$C115=""),"",A115*'MPTO_working_3-way'!$I116)</f>
        <v>2.8770784930071529</v>
      </c>
      <c r="F115" s="21">
        <f>IF(OR($A115="",$B115="",$C115=""),"",B115*'MPTO_working_3-way'!$I116)</f>
        <v>3.3652470459722656</v>
      </c>
      <c r="G115" s="22">
        <f>IF(OR($A115="",$B115="",$C115=""),"",C115*'MPTO_working_3-way'!$I116)</f>
        <v>2.8147591032669257</v>
      </c>
      <c r="H115" s="17">
        <f>IF(OR($A115="",$B115="",$C115=""),"",'MPTO_working_3-way'!E116)</f>
        <v>2.872528680751568</v>
      </c>
      <c r="I115" s="21">
        <f>IF(OR($A115="",$B115="",$C115=""),"",'MPTO_working_3-way'!F116)</f>
        <v>3.3811601050384468</v>
      </c>
      <c r="J115" s="22">
        <f>IF(OR($A115="",$B115="",$C115=""),"",'MPTO_working_3-way'!G116)</f>
        <v>2.8080564933901395</v>
      </c>
      <c r="K115" s="17">
        <f>IF(OR($A115="",$B115="",$C115=""),"",'OddsRatio_working_3-way'!H116)</f>
        <v>2.8749944259523512</v>
      </c>
      <c r="L115" s="21">
        <f>IF(OR($A115="",$B115="",$C115=""),"",'OddsRatio_working_3-way'!I116)</f>
        <v>3.3728743017702079</v>
      </c>
      <c r="M115" s="22">
        <f>IF(OR($A115="",$B115="",$C115=""),"",'OddsRatio_working_3-way'!J116)</f>
        <v>2.8114352928692208</v>
      </c>
      <c r="N115" s="23">
        <f t="shared" si="11"/>
        <v>34.757480632889838</v>
      </c>
      <c r="O115" s="24">
        <f t="shared" si="12"/>
        <v>29.715500417624952</v>
      </c>
      <c r="P115" s="24">
        <f t="shared" si="13"/>
        <v>35.527018949485182</v>
      </c>
      <c r="Q115" t="s">
        <v>273</v>
      </c>
      <c r="R115" t="s">
        <v>274</v>
      </c>
      <c r="S115" s="68">
        <v>44451</v>
      </c>
      <c r="AD115" s="37"/>
      <c r="AE115" s="37"/>
      <c r="AH115" s="37"/>
      <c r="AI115" s="37"/>
      <c r="AJ115" t="s">
        <v>333</v>
      </c>
    </row>
    <row r="116" spans="1:36" s="36" customFormat="1" ht="15" x14ac:dyDescent="0.25">
      <c r="A116">
        <v>2.75</v>
      </c>
      <c r="B116">
        <v>3.05</v>
      </c>
      <c r="C116">
        <v>2.89</v>
      </c>
      <c r="D116" s="20">
        <f t="shared" si="10"/>
        <v>3.7525977341054784E-2</v>
      </c>
      <c r="E116" s="17">
        <f>IF(OR($A116="",$B116="",$C116=""),"",A116*'MPTO_working_3-way'!$I117)</f>
        <v>2.8531964376879007</v>
      </c>
      <c r="F116" s="21">
        <f>IF(OR($A116="",$B116="",$C116=""),"",B116*'MPTO_working_3-way'!$I117)</f>
        <v>3.1644542308902168</v>
      </c>
      <c r="G116" s="22">
        <f>IF(OR($A116="",$B116="",$C116=""),"",C116*'MPTO_working_3-way'!$I117)</f>
        <v>2.9984500745156484</v>
      </c>
      <c r="H116" s="17">
        <f>IF(OR($A116="",$B116="",$C116=""),"",'MPTO_working_3-way'!E117)</f>
        <v>2.847966671725306</v>
      </c>
      <c r="I116" s="21">
        <f>IF(OR($A116="",$B116="",$C116=""),"",'MPTO_working_3-way'!F117)</f>
        <v>3.1709772542692525</v>
      </c>
      <c r="J116" s="22">
        <f>IF(OR($A116="",$B116="",$C116=""),"",'MPTO_working_3-way'!G117)</f>
        <v>2.998391943223226</v>
      </c>
      <c r="K116" s="17">
        <f>IF(OR($A116="",$B116="",$C116=""),"",'OddsRatio_working_3-way'!H117)</f>
        <v>2.8504858133227016</v>
      </c>
      <c r="L116" s="21">
        <f>IF(OR($A116="",$B116="",$C116=""),"",'OddsRatio_working_3-way'!I117)</f>
        <v>3.1677119527494497</v>
      </c>
      <c r="M116" s="22">
        <f>IF(OR($A116="",$B116="",$C116=""),"",'OddsRatio_working_3-way'!J117)</f>
        <v>2.998524678388518</v>
      </c>
      <c r="N116" s="23">
        <f t="shared" si="11"/>
        <v>35.048410505179028</v>
      </c>
      <c r="O116" s="24">
        <f t="shared" si="12"/>
        <v>31.601025865325354</v>
      </c>
      <c r="P116" s="24">
        <f t="shared" si="13"/>
        <v>33.350563629495618</v>
      </c>
      <c r="Q116" t="s">
        <v>275</v>
      </c>
      <c r="R116" t="s">
        <v>276</v>
      </c>
      <c r="S116" s="68">
        <v>44451</v>
      </c>
      <c r="AD116" s="37"/>
      <c r="AE116" s="37"/>
      <c r="AH116" s="37"/>
      <c r="AI116" s="37"/>
      <c r="AJ116" t="s">
        <v>329</v>
      </c>
    </row>
    <row r="117" spans="1:36" s="36" customFormat="1" ht="15" x14ac:dyDescent="0.25">
      <c r="A117">
        <v>1.43</v>
      </c>
      <c r="B117">
        <v>4.58</v>
      </c>
      <c r="C117">
        <v>7.65</v>
      </c>
      <c r="D117" s="20">
        <f t="shared" si="10"/>
        <v>4.8360264902777228E-2</v>
      </c>
      <c r="E117" s="17">
        <f>IF(OR($A117="",$B117="",$C117=""),"",A117*'MPTO_working_3-way'!$I118)</f>
        <v>1.4991551788109714</v>
      </c>
      <c r="F117" s="21">
        <f>IF(OR($A117="",$B117="",$C117=""),"",B117*'MPTO_working_3-way'!$I118)</f>
        <v>4.8014900132547194</v>
      </c>
      <c r="G117" s="22">
        <f>IF(OR($A117="",$B117="",$C117=""),"",C117*'MPTO_working_3-way'!$I118)</f>
        <v>8.0199560265062466</v>
      </c>
      <c r="H117" s="17">
        <f>IF(OR($A117="",$B117="",$C117=""),"",'MPTO_working_3-way'!E118)</f>
        <v>1.4637417747213135</v>
      </c>
      <c r="I117" s="21">
        <f>IF(OR($A117="",$B117="",$C117=""),"",'MPTO_working_3-way'!F118)</f>
        <v>4.9450964961601249</v>
      </c>
      <c r="J117" s="22">
        <f>IF(OR($A117="",$B117="",$C117=""),"",'MPTO_working_3-way'!G118)</f>
        <v>8.7260898415752308</v>
      </c>
      <c r="K117" s="17">
        <f>IF(OR($A117="",$B117="",$C117=""),"",'OddsRatio_working_3-way'!H118)</f>
        <v>1.4746235539955674</v>
      </c>
      <c r="L117" s="21">
        <f>IF(OR($A117="",$B117="",$C117=""),"",'OddsRatio_working_3-way'!I118)</f>
        <v>4.95151703093984</v>
      </c>
      <c r="M117" s="22">
        <f>IF(OR($A117="",$B117="",$C117=""),"",'OddsRatio_working_3-way'!J118)</f>
        <v>8.3401084513267989</v>
      </c>
      <c r="N117" s="23">
        <f t="shared" si="11"/>
        <v>66.704235434328581</v>
      </c>
      <c r="O117" s="24">
        <f t="shared" si="12"/>
        <v>20.826868268796915</v>
      </c>
      <c r="P117" s="24">
        <f t="shared" si="13"/>
        <v>12.468896296874492</v>
      </c>
      <c r="Q117" t="s">
        <v>277</v>
      </c>
      <c r="R117" t="s">
        <v>278</v>
      </c>
      <c r="S117" s="68">
        <v>44451</v>
      </c>
      <c r="AD117" s="37"/>
      <c r="AE117" s="37"/>
      <c r="AH117" s="37"/>
      <c r="AI117" s="37"/>
      <c r="AJ117" t="s">
        <v>329</v>
      </c>
    </row>
    <row r="118" spans="1:36" s="65" customFormat="1" ht="15" x14ac:dyDescent="0.25">
      <c r="A118">
        <v>4.72</v>
      </c>
      <c r="B118">
        <v>3.76</v>
      </c>
      <c r="C118">
        <v>1.79</v>
      </c>
      <c r="D118" s="20">
        <f t="shared" si="10"/>
        <v>3.6481071465266579E-2</v>
      </c>
      <c r="E118" s="17">
        <f>IF(OR($A118="",$B118="",$C118=""),"",A118*'MPTO_working_3-way'!$I119)</f>
        <v>4.8921906573160578</v>
      </c>
      <c r="F118" s="21">
        <f>IF(OR($A118="",$B118="",$C118=""),"",B118*'MPTO_working_3-way'!$I119)</f>
        <v>3.8971688287094022</v>
      </c>
      <c r="G118" s="22">
        <f>IF(OR($A118="",$B118="",$C118=""),"",C118*'MPTO_working_3-way'!$I119)</f>
        <v>1.8553011179228271</v>
      </c>
      <c r="H118" s="17">
        <f>IF(OR($A118="",$B118="",$C118=""),"",'MPTO_working_3-way'!E119)</f>
        <v>5.0074097239386033</v>
      </c>
      <c r="I118" s="21">
        <f>IF(OR($A118="",$B118="",$C118=""),"",'MPTO_working_3-way'!F119)</f>
        <v>3.9401555051934287</v>
      </c>
      <c r="J118" s="22">
        <f>IF(OR($A118="",$B118="",$C118=""),"",'MPTO_working_3-way'!G119)</f>
        <v>1.8298299811253982</v>
      </c>
      <c r="K118" s="17">
        <f>IF(OR($A118="",$B118="",$C118=""),"",'OddsRatio_working_3-way'!H119)</f>
        <v>4.9516574032679372</v>
      </c>
      <c r="L118" s="21">
        <f>IF(OR($A118="",$B118="",$C118=""),"",'OddsRatio_working_3-way'!I119)</f>
        <v>3.9318748475858891</v>
      </c>
      <c r="M118" s="22">
        <f>IF(OR($A118="",$B118="",$C118=""),"",'OddsRatio_working_3-way'!J119)</f>
        <v>1.8391960614466851</v>
      </c>
      <c r="N118" s="23">
        <f t="shared" si="11"/>
        <v>20.440740560765832</v>
      </c>
      <c r="O118" s="24">
        <f t="shared" si="12"/>
        <v>25.659653044365616</v>
      </c>
      <c r="P118" s="24">
        <f t="shared" si="13"/>
        <v>53.899606394868563</v>
      </c>
      <c r="Q118" t="s">
        <v>279</v>
      </c>
      <c r="R118" t="s">
        <v>280</v>
      </c>
      <c r="S118" s="68">
        <v>44451</v>
      </c>
      <c r="AD118" s="66"/>
      <c r="AE118" s="66"/>
      <c r="AH118" s="66"/>
      <c r="AI118" s="66"/>
      <c r="AJ118" t="s">
        <v>334</v>
      </c>
    </row>
    <row r="119" spans="1:36" s="36" customFormat="1" ht="15" x14ac:dyDescent="0.25">
      <c r="A119">
        <v>1.84</v>
      </c>
      <c r="B119">
        <v>3.66</v>
      </c>
      <c r="C119">
        <v>4.57</v>
      </c>
      <c r="D119" s="20">
        <f t="shared" si="10"/>
        <v>3.5520685329394563E-2</v>
      </c>
      <c r="E119" s="17">
        <f>IF(OR($A119="",$B119="",$C119=""),"",A119*'MPTO_working_3-way'!$I120)</f>
        <v>1.9053580610060861</v>
      </c>
      <c r="F119" s="21">
        <f>IF(OR($A119="",$B119="",$C119=""),"",B119*'MPTO_working_3-way'!$I120)</f>
        <v>3.7900057083055843</v>
      </c>
      <c r="G119" s="22">
        <f>IF(OR($A119="",$B119="",$C119=""),"",C119*'MPTO_working_3-way'!$I120)</f>
        <v>4.7323295319553331</v>
      </c>
      <c r="H119" s="17">
        <f>IF(OR($A119="",$B119="",$C119=""),"",'MPTO_working_3-way'!E120)</f>
        <v>1.8809790477854438</v>
      </c>
      <c r="I119" s="21">
        <f>IF(OR($A119="",$B119="",$C119=""),"",'MPTO_working_3-way'!F120)</f>
        <v>3.8257915814590411</v>
      </c>
      <c r="J119" s="22">
        <f>IF(OR($A119="",$B119="",$C119=""),"",'MPTO_working_3-way'!G120)</f>
        <v>4.8314278047397989</v>
      </c>
      <c r="K119" s="17">
        <f>IF(OR($A119="",$B119="",$C119=""),"",'OddsRatio_working_3-way'!H120)</f>
        <v>1.8901326116335553</v>
      </c>
      <c r="L119" s="21">
        <f>IF(OR($A119="",$B119="",$C119=""),"",'OddsRatio_working_3-way'!I120)</f>
        <v>3.8187532701729245</v>
      </c>
      <c r="M119" s="22">
        <f>IF(OR($A119="",$B119="",$C119=""),"",'OddsRatio_working_3-way'!J120)</f>
        <v>4.7830635994426096</v>
      </c>
      <c r="N119" s="23">
        <f t="shared" si="11"/>
        <v>52.483573584692536</v>
      </c>
      <c r="O119" s="24">
        <f t="shared" si="12"/>
        <v>26.385184534380947</v>
      </c>
      <c r="P119" s="24">
        <f t="shared" si="13"/>
        <v>21.131241880926535</v>
      </c>
      <c r="Q119" t="s">
        <v>281</v>
      </c>
      <c r="R119" t="s">
        <v>282</v>
      </c>
      <c r="S119" s="68">
        <v>44451</v>
      </c>
      <c r="AD119" s="37"/>
      <c r="AE119" s="37"/>
      <c r="AH119" s="37"/>
      <c r="AI119" s="37"/>
      <c r="AJ119" t="s">
        <v>334</v>
      </c>
    </row>
    <row r="120" spans="1:36" s="36" customFormat="1" ht="15" x14ac:dyDescent="0.25">
      <c r="A120">
        <v>1.32</v>
      </c>
      <c r="B120">
        <v>5.43</v>
      </c>
      <c r="C120">
        <v>10.14</v>
      </c>
      <c r="D120" s="20">
        <f t="shared" si="10"/>
        <v>4.0357149579419049E-2</v>
      </c>
      <c r="E120" s="17">
        <f>IF(OR($A120="",$B120="",$C120=""),"",A120*'MPTO_working_3-way'!$I121)</f>
        <v>1.3732714374448332</v>
      </c>
      <c r="F120" s="21">
        <f>IF(OR($A120="",$B120="",$C120=""),"",B120*'MPTO_working_3-way'!$I121)</f>
        <v>5.6491393222162447</v>
      </c>
      <c r="G120" s="22">
        <f>IF(OR($A120="",$B120="",$C120=""),"",C120*'MPTO_working_3-way'!$I121)</f>
        <v>10.54922149673531</v>
      </c>
      <c r="H120" s="17">
        <f>IF(OR($A120="",$B120="",$C120=""),"",'MPTO_working_3-way'!E121)</f>
        <v>1.3438631743421272</v>
      </c>
      <c r="I120" s="21">
        <f>IF(OR($A120="",$B120="",$C120=""),"",'MPTO_working_3-way'!F121)</f>
        <v>5.8578986463221669</v>
      </c>
      <c r="J120" s="22">
        <f>IF(OR($A120="",$B120="",$C120=""),"",'MPTO_working_3-way'!G121)</f>
        <v>11.741644436862188</v>
      </c>
      <c r="K120" s="17">
        <f>IF(OR($A120="",$B120="",$C120=""),"",'OddsRatio_working_3-way'!H121)</f>
        <v>1.3523221940089676</v>
      </c>
      <c r="L120" s="21">
        <f>IF(OR($A120="",$B120="",$C120=""),"",'OddsRatio_working_3-way'!I121)</f>
        <v>5.8774603733116422</v>
      </c>
      <c r="M120" s="22">
        <f>IF(OR($A120="",$B120="",$C120=""),"",'OddsRatio_working_3-way'!J121)</f>
        <v>11.063202666381136</v>
      </c>
      <c r="N120" s="23">
        <f t="shared" si="11"/>
        <v>72.818815911633777</v>
      </c>
      <c r="O120" s="24">
        <f t="shared" si="12"/>
        <v>17.701811602828101</v>
      </c>
      <c r="P120" s="24">
        <f t="shared" si="13"/>
        <v>9.4793724855381232</v>
      </c>
      <c r="Q120" t="s">
        <v>283</v>
      </c>
      <c r="R120" t="s">
        <v>284</v>
      </c>
      <c r="S120" s="68">
        <v>44451</v>
      </c>
      <c r="AD120" s="37"/>
      <c r="AE120" s="37"/>
      <c r="AH120" s="37"/>
      <c r="AI120" s="37"/>
      <c r="AJ120" t="s">
        <v>334</v>
      </c>
    </row>
    <row r="121" spans="1:36" s="36" customFormat="1" ht="15" x14ac:dyDescent="0.25">
      <c r="A121">
        <v>2.1800000000000002</v>
      </c>
      <c r="B121">
        <v>3.71</v>
      </c>
      <c r="C121">
        <v>3.27</v>
      </c>
      <c r="D121" s="20">
        <f t="shared" si="10"/>
        <v>3.4067772859533108E-2</v>
      </c>
      <c r="E121" s="17">
        <f>IF(OR($A121="",$B121="",$C121=""),"",A121*'MPTO_working_3-way'!$I122)</f>
        <v>2.2542677448337822</v>
      </c>
      <c r="F121" s="21">
        <f>IF(OR($A121="",$B121="",$C121=""),"",B121*'MPTO_working_3-way'!$I122)</f>
        <v>3.8363914373088677</v>
      </c>
      <c r="G121" s="22">
        <f>IF(OR($A121="",$B121="",$C121=""),"",C121*'MPTO_working_3-way'!$I122)</f>
        <v>3.3814016172506731</v>
      </c>
      <c r="H121" s="17">
        <f>IF(OR($A121="",$B121="",$C121=""),"",'MPTO_working_3-way'!E122)</f>
        <v>2.2353378332729381</v>
      </c>
      <c r="I121" s="21">
        <f>IF(OR($A121="",$B121="",$C121=""),"",'MPTO_working_3-way'!F122)</f>
        <v>3.8731788819479163</v>
      </c>
      <c r="J121" s="22">
        <f>IF(OR($A121="",$B121="",$C121=""),"",'MPTO_working_3-way'!G122)</f>
        <v>3.3961107430458997</v>
      </c>
      <c r="K121" s="17">
        <f>IF(OR($A121="",$B121="",$C121=""),"",'OddsRatio_working_3-way'!H122)</f>
        <v>2.2432636889670658</v>
      </c>
      <c r="L121" s="21">
        <f>IF(OR($A121="",$B121="",$C121=""),"",'OddsRatio_working_3-way'!I122)</f>
        <v>3.8552920314413135</v>
      </c>
      <c r="M121" s="22">
        <f>IF(OR($A121="",$B121="",$C121=""),"",'OddsRatio_working_3-way'!J122)</f>
        <v>3.3917021813179997</v>
      </c>
      <c r="N121" s="23">
        <f t="shared" si="11"/>
        <v>44.360302909525714</v>
      </c>
      <c r="O121" s="24">
        <f t="shared" si="12"/>
        <v>26.066161817457161</v>
      </c>
      <c r="P121" s="24">
        <f t="shared" si="13"/>
        <v>29.573535273017143</v>
      </c>
      <c r="Q121" t="s">
        <v>285</v>
      </c>
      <c r="R121" t="s">
        <v>286</v>
      </c>
      <c r="S121" s="68">
        <v>44451</v>
      </c>
      <c r="AD121" s="37"/>
      <c r="AE121" s="37"/>
      <c r="AH121" s="37"/>
      <c r="AI121" s="37"/>
      <c r="AJ121" t="s">
        <v>335</v>
      </c>
    </row>
    <row r="122" spans="1:36" s="36" customFormat="1" ht="15" x14ac:dyDescent="0.25">
      <c r="A122">
        <v>1.79</v>
      </c>
      <c r="B122">
        <v>3.72</v>
      </c>
      <c r="C122">
        <v>4.7699999999999996</v>
      </c>
      <c r="D122" s="20">
        <f t="shared" si="10"/>
        <v>3.7120028048191145E-2</v>
      </c>
      <c r="E122" s="17">
        <f>IF(OR($A122="",$B122="",$C122=""),"",A122*'MPTO_working_3-way'!$I123)</f>
        <v>1.8564448502062623</v>
      </c>
      <c r="F122" s="21">
        <f>IF(OR($A122="",$B122="",$C122=""),"",B122*'MPTO_working_3-way'!$I123)</f>
        <v>3.8580865043392714</v>
      </c>
      <c r="G122" s="22">
        <f>IF(OR($A122="",$B122="",$C122=""),"",C122*'MPTO_working_3-way'!$I123)</f>
        <v>4.9470625337898717</v>
      </c>
      <c r="H122" s="17">
        <f>IF(OR($A122="",$B122="",$C122=""),"",'MPTO_working_3-way'!E123)</f>
        <v>1.8305433938671893</v>
      </c>
      <c r="I122" s="21">
        <f>IF(OR($A122="",$B122="",$C122=""),"",'MPTO_working_3-way'!F123)</f>
        <v>3.8994889317657364</v>
      </c>
      <c r="J122" s="22">
        <f>IF(OR($A122="",$B122="",$C122=""),"",'MPTO_working_3-way'!G123)</f>
        <v>5.069187741948662</v>
      </c>
      <c r="K122" s="17">
        <f>IF(OR($A122="",$B122="",$C122=""),"",'OddsRatio_working_3-way'!H123)</f>
        <v>1.840086736493689</v>
      </c>
      <c r="L122" s="21">
        <f>IF(OR($A122="",$B122="",$C122=""),"",'OddsRatio_working_3-way'!I123)</f>
        <v>3.8924505357757413</v>
      </c>
      <c r="M122" s="22">
        <f>IF(OR($A122="",$B122="",$C122=""),"",'OddsRatio_working_3-way'!J123)</f>
        <v>5.0090215146597581</v>
      </c>
      <c r="N122" s="23">
        <f t="shared" si="11"/>
        <v>53.86639952643322</v>
      </c>
      <c r="O122" s="24">
        <f t="shared" si="12"/>
        <v>25.919584718364376</v>
      </c>
      <c r="P122" s="24">
        <f t="shared" si="13"/>
        <v>20.214015755202404</v>
      </c>
      <c r="Q122" t="s">
        <v>287</v>
      </c>
      <c r="R122" t="s">
        <v>288</v>
      </c>
      <c r="S122" s="68">
        <v>44451</v>
      </c>
      <c r="AD122" s="37"/>
      <c r="AE122" s="37"/>
      <c r="AH122" s="37"/>
      <c r="AI122" s="37"/>
      <c r="AJ122" t="s">
        <v>335</v>
      </c>
    </row>
    <row r="123" spans="1:36" s="36" customFormat="1" ht="15" x14ac:dyDescent="0.25">
      <c r="A123">
        <v>2.2599999999999998</v>
      </c>
      <c r="B123">
        <v>3.3</v>
      </c>
      <c r="C123">
        <v>3.48</v>
      </c>
      <c r="D123" s="20">
        <f t="shared" si="10"/>
        <v>3.2864500975578137E-2</v>
      </c>
      <c r="E123" s="17">
        <f>IF(OR($A123="",$B123="",$C123=""),"",A123*'MPTO_working_3-way'!$I124)</f>
        <v>2.3342737722048064</v>
      </c>
      <c r="F123" s="21">
        <f>IF(OR($A123="",$B123="",$C123=""),"",B123*'MPTO_working_3-way'!$I124)</f>
        <v>3.4084528532194076</v>
      </c>
      <c r="G123" s="22">
        <f>IF(OR($A123="",$B123="",$C123=""),"",C123*'MPTO_working_3-way'!$I124)</f>
        <v>3.5943684633950119</v>
      </c>
      <c r="H123" s="17">
        <f>IF(OR($A123="",$B123="",$C123=""),"",'MPTO_working_3-way'!E124)</f>
        <v>2.3173733535243861</v>
      </c>
      <c r="I123" s="21">
        <f>IF(OR($A123="",$B123="",$C123=""),"",'MPTO_working_3-way'!F124)</f>
        <v>3.4237726370889434</v>
      </c>
      <c r="J123" s="22">
        <f>IF(OR($A123="",$B123="",$C123=""),"",'MPTO_working_3-way'!G124)</f>
        <v>3.6179255277625986</v>
      </c>
      <c r="K123" s="17">
        <f>IF(OR($A123="",$B123="",$C123=""),"",'OddsRatio_working_3-way'!H124)</f>
        <v>2.3245681653299246</v>
      </c>
      <c r="L123" s="21">
        <f>IF(OR($A123="",$B123="",$C123=""),"",'OddsRatio_working_3-way'!I124)</f>
        <v>3.4178625240149416</v>
      </c>
      <c r="M123" s="22">
        <f>IF(OR($A123="",$B123="",$C123=""),"",'OddsRatio_working_3-way'!J124)</f>
        <v>3.6070865476335032</v>
      </c>
      <c r="N123" s="23">
        <f t="shared" si="11"/>
        <v>42.839876449259151</v>
      </c>
      <c r="O123" s="24">
        <f t="shared" si="12"/>
        <v>29.338824477371418</v>
      </c>
      <c r="P123" s="24">
        <f t="shared" si="13"/>
        <v>27.821299073369442</v>
      </c>
      <c r="Q123" t="s">
        <v>289</v>
      </c>
      <c r="R123" t="s">
        <v>290</v>
      </c>
      <c r="S123" s="68">
        <v>44451</v>
      </c>
      <c r="AD123" s="37"/>
      <c r="AE123" s="37"/>
      <c r="AH123" s="37"/>
      <c r="AI123" s="37"/>
      <c r="AJ123" t="s">
        <v>335</v>
      </c>
    </row>
    <row r="124" spans="1:36" s="36" customFormat="1" ht="15" x14ac:dyDescent="0.25">
      <c r="A124">
        <v>2.12</v>
      </c>
      <c r="B124">
        <v>3.66</v>
      </c>
      <c r="C124">
        <v>3.4</v>
      </c>
      <c r="D124" s="20">
        <f t="shared" si="10"/>
        <v>3.9039803982217736E-2</v>
      </c>
      <c r="E124" s="17">
        <f>IF(OR($A124="",$B124="",$C124=""),"",A124*'MPTO_working_3-way'!$I125)</f>
        <v>2.2027643844423017</v>
      </c>
      <c r="F124" s="21">
        <f>IF(OR($A124="",$B124="",$C124=""),"",B124*'MPTO_working_3-way'!$I125)</f>
        <v>3.8028856825749169</v>
      </c>
      <c r="G124" s="22">
        <f>IF(OR($A124="",$B124="",$C124=""),"",C124*'MPTO_working_3-way'!$I125)</f>
        <v>3.5327353335395402</v>
      </c>
      <c r="H124" s="17">
        <f>IF(OR($A124="",$B124="",$C124=""),"",'MPTO_working_3-way'!E125)</f>
        <v>2.1801461514050988</v>
      </c>
      <c r="I124" s="21">
        <f>IF(OR($A124="",$B124="",$C124=""),"",'MPTO_working_3-way'!F125)</f>
        <v>3.8430383877308429</v>
      </c>
      <c r="J124" s="22">
        <f>IF(OR($A124="",$B124="",$C124=""),"",'MPTO_working_3-way'!G125)</f>
        <v>3.5573974454864508</v>
      </c>
      <c r="K124" s="17">
        <f>IF(OR($A124="",$B124="",$C124=""),"",'OddsRatio_working_3-way'!H125)</f>
        <v>2.1893782105212511</v>
      </c>
      <c r="L124" s="21">
        <f>IF(OR($A124="",$B124="",$C124=""),"",'OddsRatio_working_3-way'!I125)</f>
        <v>3.8247732499879703</v>
      </c>
      <c r="M124" s="22">
        <f>IF(OR($A124="",$B124="",$C124=""),"",'OddsRatio_working_3-way'!J125)</f>
        <v>3.5486675939741086</v>
      </c>
      <c r="N124" s="23">
        <f t="shared" si="11"/>
        <v>45.397501751109033</v>
      </c>
      <c r="O124" s="24">
        <f t="shared" si="12"/>
        <v>26.295820686434741</v>
      </c>
      <c r="P124" s="24">
        <f t="shared" si="13"/>
        <v>28.306677562456223</v>
      </c>
      <c r="Q124" t="s">
        <v>291</v>
      </c>
      <c r="R124" t="s">
        <v>292</v>
      </c>
      <c r="S124" s="68">
        <v>44451</v>
      </c>
      <c r="AD124" s="37"/>
      <c r="AE124" s="37"/>
      <c r="AH124" s="37"/>
      <c r="AI124" s="37"/>
      <c r="AJ124" t="s">
        <v>336</v>
      </c>
    </row>
    <row r="125" spans="1:36" s="36" customFormat="1" ht="15" x14ac:dyDescent="0.25">
      <c r="A125">
        <v>2.27</v>
      </c>
      <c r="B125">
        <v>3.61</v>
      </c>
      <c r="C125">
        <v>3.1</v>
      </c>
      <c r="D125" s="20">
        <f t="shared" si="10"/>
        <v>4.011758977183133E-2</v>
      </c>
      <c r="E125" s="17">
        <f>IF(OR($A125="",$B125="",$C125=""),"",A125*'MPTO_working_3-way'!$I126)</f>
        <v>2.3610669287820572</v>
      </c>
      <c r="F125" s="21">
        <f>IF(OR($A125="",$B125="",$C125=""),"",B125*'MPTO_working_3-way'!$I126)</f>
        <v>3.7548244990763111</v>
      </c>
      <c r="G125" s="22">
        <f>IF(OR($A125="",$B125="",$C125=""),"",C125*'MPTO_working_3-way'!$I126)</f>
        <v>3.2243645282926772</v>
      </c>
      <c r="H125" s="17">
        <f>IF(OR($A125="",$B125="",$C125=""),"",'MPTO_working_3-way'!E126)</f>
        <v>2.341064518596407</v>
      </c>
      <c r="I125" s="21">
        <f>IF(OR($A125="",$B125="",$C125=""),"",'MPTO_working_3-way'!F126)</f>
        <v>3.7931118407594719</v>
      </c>
      <c r="J125" s="22">
        <f>IF(OR($A125="",$B125="",$C125=""),"",'MPTO_working_3-way'!G126)</f>
        <v>3.2340677709328722</v>
      </c>
      <c r="K125" s="17">
        <f>IF(OR($A125="",$B125="",$C125=""),"",'OddsRatio_working_3-way'!H126)</f>
        <v>2.349695726959693</v>
      </c>
      <c r="L125" s="21">
        <f>IF(OR($A125="",$B125="",$C125=""),"",'OddsRatio_working_3-way'!I126)</f>
        <v>3.7737841317833065</v>
      </c>
      <c r="M125" s="22">
        <f>IF(OR($A125="",$B125="",$C125=""),"",'OddsRatio_working_3-way'!J126)</f>
        <v>3.2317803359176023</v>
      </c>
      <c r="N125" s="23">
        <f t="shared" si="11"/>
        <v>42.353733721383506</v>
      </c>
      <c r="O125" s="24">
        <f t="shared" si="12"/>
        <v>26.632403198764699</v>
      </c>
      <c r="P125" s="24">
        <f t="shared" si="13"/>
        <v>31.013863079851795</v>
      </c>
      <c r="Q125" t="s">
        <v>293</v>
      </c>
      <c r="R125" t="s">
        <v>294</v>
      </c>
      <c r="S125" s="68">
        <v>44451</v>
      </c>
      <c r="AD125" s="37"/>
      <c r="AE125" s="37"/>
      <c r="AH125" s="37"/>
      <c r="AI125" s="37"/>
      <c r="AJ125" t="s">
        <v>336</v>
      </c>
    </row>
    <row r="126" spans="1:36" s="36" customFormat="1" ht="15" x14ac:dyDescent="0.25">
      <c r="A126">
        <v>3.54</v>
      </c>
      <c r="B126">
        <v>3.54</v>
      </c>
      <c r="C126">
        <v>2.11</v>
      </c>
      <c r="D126" s="20">
        <f t="shared" si="10"/>
        <v>3.8905400701529036E-2</v>
      </c>
      <c r="E126" s="17">
        <f>IF(OR($A126="",$B126="",$C126=""),"",A126*'MPTO_working_3-way'!$I127)</f>
        <v>3.677725118483413</v>
      </c>
      <c r="F126" s="21">
        <f>IF(OR($A126="",$B126="",$C126=""),"",B126*'MPTO_working_3-way'!$I127)</f>
        <v>3.677725118483413</v>
      </c>
      <c r="G126" s="22">
        <f>IF(OR($A126="",$B126="",$C126=""),"",C126*'MPTO_working_3-way'!$I127)</f>
        <v>2.1920903954802262</v>
      </c>
      <c r="H126" s="17">
        <f>IF(OR($A126="",$B126="",$C126=""),"",'MPTO_working_3-way'!E127)</f>
        <v>3.7103354637877946</v>
      </c>
      <c r="I126" s="21">
        <f>IF(OR($A126="",$B126="",$C126=""),"",'MPTO_working_3-way'!F127)</f>
        <v>3.7103354637877946</v>
      </c>
      <c r="J126" s="22">
        <f>IF(OR($A126="",$B126="",$C126=""),"",'MPTO_working_3-way'!G127)</f>
        <v>2.1693612407303426</v>
      </c>
      <c r="K126" s="17">
        <f>IF(OR($A126="",$B126="",$C126=""),"",'OddsRatio_working_3-way'!H127)</f>
        <v>3.6969471037274841</v>
      </c>
      <c r="L126" s="21">
        <f>IF(OR($A126="",$B126="",$C126=""),"",'OddsRatio_working_3-way'!I127)</f>
        <v>3.6969471037274841</v>
      </c>
      <c r="M126" s="22">
        <f>IF(OR($A126="",$B126="",$C126=""),"",'OddsRatio_working_3-way'!J127)</f>
        <v>2.1785871201328773</v>
      </c>
      <c r="N126" s="23">
        <f t="shared" si="11"/>
        <v>27.190721649484534</v>
      </c>
      <c r="O126" s="24">
        <f t="shared" si="12"/>
        <v>27.190721649484534</v>
      </c>
      <c r="P126" s="24">
        <f t="shared" si="13"/>
        <v>45.618556701030919</v>
      </c>
      <c r="Q126" t="s">
        <v>295</v>
      </c>
      <c r="R126" t="s">
        <v>296</v>
      </c>
      <c r="S126" s="68">
        <v>44451</v>
      </c>
      <c r="AD126" s="37"/>
      <c r="AE126" s="37"/>
      <c r="AH126" s="37"/>
      <c r="AI126" s="37"/>
      <c r="AJ126" t="s">
        <v>336</v>
      </c>
    </row>
    <row r="127" spans="1:36" s="36" customFormat="1" ht="15" x14ac:dyDescent="0.25">
      <c r="A127">
        <v>2.11</v>
      </c>
      <c r="B127">
        <v>4.07</v>
      </c>
      <c r="C127">
        <v>3.24</v>
      </c>
      <c r="D127" s="20">
        <f t="shared" si="10"/>
        <v>2.8275870297987282E-2</v>
      </c>
      <c r="E127" s="17">
        <f>IF(OR($A127="",$B127="",$C127=""),"",A127*'MPTO_working_3-way'!$I128)</f>
        <v>2.1696620863287532</v>
      </c>
      <c r="F127" s="21">
        <f>IF(OR($A127="",$B127="",$C127=""),"",B127*'MPTO_working_3-way'!$I128)</f>
        <v>4.1850827921128086</v>
      </c>
      <c r="G127" s="22">
        <f>IF(OR($A127="",$B127="",$C127=""),"",C127*'MPTO_working_3-way'!$I128)</f>
        <v>3.331613819765479</v>
      </c>
      <c r="H127" s="17">
        <f>IF(OR($A127="",$B127="",$C127=""),"",'MPTO_working_3-way'!E128)</f>
        <v>2.1528137873434043</v>
      </c>
      <c r="I127" s="21">
        <f>IF(OR($A127="",$B127="",$C127=""),"",'MPTO_working_3-way'!F128)</f>
        <v>4.2323571597197276</v>
      </c>
      <c r="J127" s="22">
        <f>IF(OR($A127="",$B127="",$C127=""),"",'MPTO_working_3-way'!G128)</f>
        <v>3.3420596157612801</v>
      </c>
      <c r="K127" s="17">
        <f>IF(OR($A127="",$B127="",$C127=""),"",'OddsRatio_working_3-way'!H128)</f>
        <v>2.1598362778229507</v>
      </c>
      <c r="L127" s="21">
        <f>IF(OR($A127="",$B127="",$C127=""),"",'OddsRatio_working_3-way'!I128)</f>
        <v>4.2078354710959101</v>
      </c>
      <c r="M127" s="22">
        <f>IF(OR($A127="",$B127="",$C127=""),"",'OddsRatio_working_3-way'!J128)</f>
        <v>3.3405705065976674</v>
      </c>
      <c r="N127" s="23">
        <f t="shared" si="11"/>
        <v>46.090126490253709</v>
      </c>
      <c r="O127" s="24">
        <f t="shared" si="12"/>
        <v>23.894389900352657</v>
      </c>
      <c r="P127" s="24">
        <f t="shared" si="13"/>
        <v>30.015483609393616</v>
      </c>
      <c r="Q127" t="s">
        <v>110</v>
      </c>
      <c r="R127" t="s">
        <v>111</v>
      </c>
      <c r="S127" s="68">
        <v>44451</v>
      </c>
      <c r="AD127" s="37"/>
      <c r="AE127" s="37"/>
      <c r="AH127" s="37"/>
      <c r="AI127" s="37"/>
      <c r="AJ127" t="s">
        <v>129</v>
      </c>
    </row>
    <row r="128" spans="1:36" s="36" customFormat="1" ht="15" x14ac:dyDescent="0.25">
      <c r="A128">
        <v>2.35</v>
      </c>
      <c r="B128">
        <v>3.69</v>
      </c>
      <c r="C128">
        <v>3.01</v>
      </c>
      <c r="D128" s="20">
        <f t="shared" si="10"/>
        <v>2.8760538541979797E-2</v>
      </c>
      <c r="E128" s="17">
        <f>IF(OR($A128="",$B128="",$C128=""),"",A128*'MPTO_working_3-way'!$I129)</f>
        <v>2.4175872655736526</v>
      </c>
      <c r="F128" s="21">
        <f>IF(OR($A128="",$B128="",$C128=""),"",B128*'MPTO_working_3-way'!$I129)</f>
        <v>3.7961263872199056</v>
      </c>
      <c r="G128" s="22">
        <f>IF(OR($A128="",$B128="",$C128=""),"",C128*'MPTO_working_3-way'!$I129)</f>
        <v>3.0965692210113591</v>
      </c>
      <c r="H128" s="17">
        <f>IF(OR($A128="",$B128="",$C128=""),"",'MPTO_working_3-way'!E129)</f>
        <v>2.4041636149077612</v>
      </c>
      <c r="I128" s="21">
        <f>IF(OR($A128="",$B128="",$C128=""),"",'MPTO_working_3-way'!F129)</f>
        <v>3.8253225542096989</v>
      </c>
      <c r="J128" s="22">
        <f>IF(OR($A128="",$B128="",$C128=""),"",'MPTO_working_3-way'!G129)</f>
        <v>3.0994386635589279</v>
      </c>
      <c r="K128" s="17">
        <f>IF(OR($A128="",$B128="",$C128=""),"",'OddsRatio_working_3-way'!H129)</f>
        <v>2.4101843204736011</v>
      </c>
      <c r="L128" s="21">
        <f>IF(OR($A128="",$B128="",$C128=""),"",'OddsRatio_working_3-way'!I129)</f>
        <v>3.8099228311659163</v>
      </c>
      <c r="M128" s="22">
        <f>IF(OR($A128="",$B128="",$C128=""),"",'OddsRatio_working_3-way'!J129)</f>
        <v>3.0996077660384729</v>
      </c>
      <c r="N128" s="23">
        <f t="shared" si="11"/>
        <v>41.363553417076631</v>
      </c>
      <c r="O128" s="24">
        <f t="shared" si="12"/>
        <v>26.342642420089451</v>
      </c>
      <c r="P128" s="24">
        <f t="shared" si="13"/>
        <v>32.293804162833915</v>
      </c>
      <c r="Q128" t="s">
        <v>297</v>
      </c>
      <c r="R128" t="s">
        <v>298</v>
      </c>
      <c r="S128" s="68">
        <v>44451</v>
      </c>
      <c r="AD128" s="37"/>
      <c r="AE128" s="37"/>
      <c r="AH128" s="37"/>
      <c r="AI128" s="37"/>
      <c r="AJ128" t="s">
        <v>129</v>
      </c>
    </row>
    <row r="129" spans="1:36" s="36" customFormat="1" ht="15" x14ac:dyDescent="0.25">
      <c r="A129">
        <v>2.39</v>
      </c>
      <c r="B129">
        <v>3.67</v>
      </c>
      <c r="C129">
        <v>2.93</v>
      </c>
      <c r="D129" s="20">
        <f t="shared" si="10"/>
        <v>3.2186534201346761E-2</v>
      </c>
      <c r="E129" s="17">
        <f>IF(OR($A129="",$B129="",$C129=""),"",A129*'MPTO_working_3-way'!$I130)</f>
        <v>2.4669258167412189</v>
      </c>
      <c r="F129" s="21">
        <f>IF(OR($A129="",$B129="",$C129=""),"",B129*'MPTO_working_3-way'!$I130)</f>
        <v>3.7881245805189425</v>
      </c>
      <c r="G129" s="22">
        <f>IF(OR($A129="",$B129="",$C129=""),"",C129*'MPTO_working_3-way'!$I130)</f>
        <v>3.0243065452099462</v>
      </c>
      <c r="H129" s="17">
        <f>IF(OR($A129="",$B129="",$C129=""),"",'MPTO_working_3-way'!E130)</f>
        <v>2.4528970359577209</v>
      </c>
      <c r="I129" s="21">
        <f>IF(OR($A129="",$B129="",$C129=""),"",'MPTO_working_3-way'!F130)</f>
        <v>3.8204288518421046</v>
      </c>
      <c r="J129" s="22">
        <f>IF(OR($A129="",$B129="",$C129=""),"",'MPTO_working_3-way'!G130)</f>
        <v>3.025095433074549</v>
      </c>
      <c r="K129" s="17">
        <f>IF(OR($A129="",$B129="",$C129=""),"",'OddsRatio_working_3-way'!H130)</f>
        <v>2.4593156849042077</v>
      </c>
      <c r="L129" s="21">
        <f>IF(OR($A129="",$B129="",$C129=""),"",'OddsRatio_working_3-way'!I130)</f>
        <v>3.8031459558951326</v>
      </c>
      <c r="M129" s="22">
        <f>IF(OR($A129="",$B129="",$C129=""),"",'OddsRatio_working_3-way'!J130)</f>
        <v>3.0262440804785049</v>
      </c>
      <c r="N129" s="23">
        <f t="shared" si="11"/>
        <v>40.536281764685924</v>
      </c>
      <c r="O129" s="24">
        <f t="shared" si="12"/>
        <v>26.39828703476822</v>
      </c>
      <c r="P129" s="24">
        <f t="shared" si="13"/>
        <v>33.065431200545852</v>
      </c>
      <c r="Q129" t="s">
        <v>299</v>
      </c>
      <c r="R129" t="s">
        <v>103</v>
      </c>
      <c r="S129" s="68">
        <v>44451</v>
      </c>
      <c r="AD129" s="37"/>
      <c r="AE129" s="37"/>
      <c r="AH129" s="37"/>
      <c r="AI129" s="37"/>
      <c r="AJ129" t="s">
        <v>129</v>
      </c>
    </row>
    <row r="130" spans="1:36" s="36" customFormat="1" ht="15" x14ac:dyDescent="0.25">
      <c r="A130">
        <v>2.35</v>
      </c>
      <c r="B130">
        <v>3.75</v>
      </c>
      <c r="C130">
        <v>2.93</v>
      </c>
      <c r="D130" s="20">
        <f t="shared" si="10"/>
        <v>3.3495509887928598E-2</v>
      </c>
      <c r="E130" s="17">
        <f>IF(OR($A130="",$B130="",$C130=""),"",A130*'MPTO_working_3-way'!$I131)</f>
        <v>2.4287144482366325</v>
      </c>
      <c r="F130" s="21">
        <f>IF(OR($A130="",$B130="",$C130=""),"",B130*'MPTO_working_3-way'!$I131)</f>
        <v>3.8756081620797325</v>
      </c>
      <c r="G130" s="22">
        <f>IF(OR($A130="",$B130="",$C130=""),"",C130*'MPTO_working_3-way'!$I131)</f>
        <v>3.028141843971631</v>
      </c>
      <c r="H130" s="17">
        <f>IF(OR($A130="",$B130="",$C130=""),"",'MPTO_working_3-way'!E131)</f>
        <v>2.4133210790517992</v>
      </c>
      <c r="I130" s="21">
        <f>IF(OR($A130="",$B130="",$C130=""),"",'MPTO_working_3-way'!F131)</f>
        <v>3.9138713976239945</v>
      </c>
      <c r="J130" s="22">
        <f>IF(OR($A130="",$B130="",$C130=""),"",'MPTO_working_3-way'!G131)</f>
        <v>3.0290936108436268</v>
      </c>
      <c r="K130" s="17">
        <f>IF(OR($A130="",$B130="",$C130=""),"",'OddsRatio_working_3-way'!H131)</f>
        <v>2.4203173988072102</v>
      </c>
      <c r="L130" s="21">
        <f>IF(OR($A130="",$B130="",$C130=""),"",'OddsRatio_working_3-way'!I131)</f>
        <v>3.8932391457183915</v>
      </c>
      <c r="M130" s="22">
        <f>IF(OR($A130="",$B130="",$C130=""),"",'OddsRatio_working_3-way'!J131)</f>
        <v>3.0305278368132713</v>
      </c>
      <c r="N130" s="23">
        <f t="shared" si="11"/>
        <v>41.174045830132471</v>
      </c>
      <c r="O130" s="24">
        <f t="shared" si="12"/>
        <v>25.802402053549685</v>
      </c>
      <c r="P130" s="24">
        <f t="shared" si="13"/>
        <v>33.023552116317852</v>
      </c>
      <c r="Q130" t="s">
        <v>143</v>
      </c>
      <c r="R130" t="s">
        <v>300</v>
      </c>
      <c r="S130" s="68">
        <v>44451</v>
      </c>
      <c r="AD130" s="37"/>
      <c r="AE130" s="37"/>
      <c r="AH130" s="37"/>
      <c r="AI130" s="37"/>
      <c r="AJ130" t="s">
        <v>129</v>
      </c>
    </row>
    <row r="131" spans="1:36" s="36" customFormat="1" ht="15" x14ac:dyDescent="0.25">
      <c r="A131">
        <v>1.94</v>
      </c>
      <c r="B131">
        <v>3.62</v>
      </c>
      <c r="C131">
        <v>4.08</v>
      </c>
      <c r="D131" s="20">
        <f t="shared" si="10"/>
        <v>3.6805050664111549E-2</v>
      </c>
      <c r="E131" s="17">
        <f>IF(OR($A131="",$B131="",$C131=""),"",A131*'MPTO_working_3-way'!$I132)</f>
        <v>2.0114017982883765</v>
      </c>
      <c r="F131" s="21">
        <f>IF(OR($A131="",$B131="",$C131=""),"",B131*'MPTO_working_3-way'!$I132)</f>
        <v>3.7532342834040837</v>
      </c>
      <c r="G131" s="22">
        <f>IF(OR($A131="",$B131="",$C131=""),"",C131*'MPTO_working_3-way'!$I132)</f>
        <v>4.2301646067095753</v>
      </c>
      <c r="H131" s="17">
        <f>IF(OR($A131="",$B131="",$C131=""),"",'MPTO_working_3-way'!E132)</f>
        <v>1.9872989051890058</v>
      </c>
      <c r="I131" s="21">
        <f>IF(OR($A131="",$B131="",$C131=""),"",'MPTO_working_3-way'!F132)</f>
        <v>3.7882412005734074</v>
      </c>
      <c r="J131" s="22">
        <f>IF(OR($A131="",$B131="",$C131=""),"",'MPTO_working_3-way'!G132)</f>
        <v>4.2949849064326751</v>
      </c>
      <c r="K131" s="17">
        <f>IF(OR($A131="",$B131="",$C131=""),"",'OddsRatio_working_3-way'!H132)</f>
        <v>1.9966005023593656</v>
      </c>
      <c r="L131" s="21">
        <f>IF(OR($A131="",$B131="",$C131=""),"",'OddsRatio_working_3-way'!I132)</f>
        <v>3.7777588470016372</v>
      </c>
      <c r="M131" s="22">
        <f>IF(OR($A131="",$B131="",$C131=""),"",'OddsRatio_working_3-way'!J132)</f>
        <v>4.2654569651774974</v>
      </c>
      <c r="N131" s="23">
        <f t="shared" si="11"/>
        <v>49.716570843824464</v>
      </c>
      <c r="O131" s="24">
        <f t="shared" si="12"/>
        <v>26.643687137298194</v>
      </c>
      <c r="P131" s="24">
        <f t="shared" si="13"/>
        <v>23.639742018877318</v>
      </c>
      <c r="Q131" t="s">
        <v>119</v>
      </c>
      <c r="R131" t="s">
        <v>85</v>
      </c>
      <c r="S131" s="68">
        <v>44451</v>
      </c>
      <c r="AD131" s="37"/>
      <c r="AE131" s="37"/>
      <c r="AH131" s="37"/>
      <c r="AI131" s="37"/>
      <c r="AJ131" t="s">
        <v>129</v>
      </c>
    </row>
    <row r="132" spans="1:36" s="36" customFormat="1" ht="15" x14ac:dyDescent="0.25">
      <c r="A132">
        <v>1.99</v>
      </c>
      <c r="B132">
        <v>3.79</v>
      </c>
      <c r="C132">
        <v>3.81</v>
      </c>
      <c r="D132" s="20">
        <f t="shared" ref="D132:D178" si="14">IF(OR($A132="",$B132="",$C132=""),"",(1/A132)+(1/B132)+(1/C132)-1)</f>
        <v>2.8831997159183498E-2</v>
      </c>
      <c r="E132" s="17">
        <f>IF(OR($A132="",$B132="",$C132=""),"",A132*'MPTO_working_3-way'!$I133)</f>
        <v>2.047375674346775</v>
      </c>
      <c r="F132" s="21">
        <f>IF(OR($A132="",$B132="",$C132=""),"",B132*'MPTO_working_3-way'!$I133)</f>
        <v>3.8992732692333054</v>
      </c>
      <c r="G132" s="22">
        <f>IF(OR($A132="",$B132="",$C132=""),"",C132*'MPTO_working_3-way'!$I133)</f>
        <v>3.9198499091764893</v>
      </c>
      <c r="H132" s="17">
        <f>IF(OR($A132="",$B132="",$C132=""),"",'MPTO_working_3-way'!E133)</f>
        <v>2.0288012805286439</v>
      </c>
      <c r="I132" s="21">
        <f>IF(OR($A132="",$B132="",$C132=""),"",'MPTO_working_3-way'!F133)</f>
        <v>3.9332669805784048</v>
      </c>
      <c r="J132" s="22">
        <f>IF(OR($A132="",$B132="",$C132=""),"",'MPTO_working_3-way'!G133)</f>
        <v>3.9548119096967622</v>
      </c>
      <c r="K132" s="17">
        <f>IF(OR($A132="",$B132="",$C132=""),"",'OddsRatio_working_3-way'!H133)</f>
        <v>2.0360913959714648</v>
      </c>
      <c r="L132" s="21">
        <f>IF(OR($A132="",$B132="",$C132=""),"",'OddsRatio_working_3-way'!I133)</f>
        <v>3.9198939341014007</v>
      </c>
      <c r="M132" s="22">
        <f>IF(OR($A132="",$B132="",$C132=""),"",'OddsRatio_working_3-way'!J133)</f>
        <v>3.940825073413956</v>
      </c>
      <c r="N132" s="23">
        <f t="shared" si="11"/>
        <v>48.843014622563338</v>
      </c>
      <c r="O132" s="24">
        <f t="shared" si="12"/>
        <v>25.645804511583385</v>
      </c>
      <c r="P132" s="24">
        <f t="shared" si="13"/>
        <v>25.511180865853291</v>
      </c>
      <c r="Q132" t="s">
        <v>102</v>
      </c>
      <c r="R132" t="s">
        <v>106</v>
      </c>
      <c r="S132" s="68">
        <v>44451</v>
      </c>
      <c r="AD132" s="37"/>
      <c r="AE132" s="37"/>
      <c r="AH132" s="37"/>
      <c r="AI132" s="37"/>
      <c r="AJ132" t="s">
        <v>129</v>
      </c>
    </row>
    <row r="133" spans="1:36" s="36" customFormat="1" ht="15" x14ac:dyDescent="0.25">
      <c r="A133">
        <v>2.15</v>
      </c>
      <c r="B133">
        <v>3.45</v>
      </c>
      <c r="C133">
        <v>3.65</v>
      </c>
      <c r="D133" s="20">
        <f t="shared" si="14"/>
        <v>2.8943954273261685E-2</v>
      </c>
      <c r="E133" s="17">
        <f>IF(OR($A133="",$B133="",$C133=""),"",A133*'MPTO_working_3-way'!$I134)</f>
        <v>2.2122295016875126</v>
      </c>
      <c r="F133" s="21">
        <f>IF(OR($A133="",$B133="",$C133=""),"",B133*'MPTO_working_3-way'!$I134)</f>
        <v>3.5498566422427529</v>
      </c>
      <c r="G133" s="22">
        <f>IF(OR($A133="",$B133="",$C133=""),"",C133*'MPTO_working_3-way'!$I134)</f>
        <v>3.755645433097405</v>
      </c>
      <c r="H133" s="17">
        <f>IF(OR($A133="",$B133="",$C133=""),"",'MPTO_working_3-way'!E134)</f>
        <v>2.1955425053471691</v>
      </c>
      <c r="I133" s="21">
        <f>IF(OR($A133="",$B133="",$C133=""),"",'MPTO_working_3-way'!F134)</f>
        <v>3.5687890987581774</v>
      </c>
      <c r="J133" s="22">
        <f>IF(OR($A133="",$B133="",$C133=""),"",'MPTO_working_3-way'!G134)</f>
        <v>3.7832268807750755</v>
      </c>
      <c r="K133" s="17">
        <f>IF(OR($A133="",$B133="",$C133=""),"",'OddsRatio_working_3-way'!H134)</f>
        <v>2.2024362863018396</v>
      </c>
      <c r="L133" s="21">
        <f>IF(OR($A133="",$B133="",$C133=""),"",'OddsRatio_working_3-way'!I134)</f>
        <v>3.5617120882082665</v>
      </c>
      <c r="M133" s="22">
        <f>IF(OR($A133="",$B133="",$C133=""),"",'OddsRatio_working_3-way'!J134)</f>
        <v>3.7708314423477178</v>
      </c>
      <c r="N133" s="23">
        <f t="shared" si="11"/>
        <v>45.203266624786856</v>
      </c>
      <c r="O133" s="24">
        <f t="shared" si="12"/>
        <v>28.170151664722244</v>
      </c>
      <c r="P133" s="24">
        <f t="shared" si="13"/>
        <v>26.626581710490889</v>
      </c>
      <c r="Q133" t="s">
        <v>107</v>
      </c>
      <c r="R133" t="s">
        <v>130</v>
      </c>
      <c r="S133" s="68">
        <v>44451</v>
      </c>
      <c r="AD133" s="37"/>
      <c r="AE133" s="37"/>
      <c r="AH133" s="37"/>
      <c r="AI133" s="37"/>
      <c r="AJ133" t="s">
        <v>129</v>
      </c>
    </row>
    <row r="134" spans="1:36" s="36" customFormat="1" ht="15" x14ac:dyDescent="0.25">
      <c r="A134">
        <v>1.69</v>
      </c>
      <c r="B134">
        <v>4</v>
      </c>
      <c r="C134">
        <v>5.31</v>
      </c>
      <c r="D134" s="20">
        <f t="shared" si="14"/>
        <v>3.0039893468837509E-2</v>
      </c>
      <c r="E134" s="17">
        <f>IF(OR($A134="",$B134="",$C134=""),"",A134*'MPTO_working_3-way'!$I135)</f>
        <v>1.7407674199623353</v>
      </c>
      <c r="F134" s="21">
        <f>IF(OR($A134="",$B134="",$C134=""),"",B134*'MPTO_working_3-way'!$I135)</f>
        <v>4.12015957387535</v>
      </c>
      <c r="G134" s="22">
        <f>IF(OR($A134="",$B134="",$C134=""),"",C134*'MPTO_working_3-way'!$I135)</f>
        <v>5.469511834319527</v>
      </c>
      <c r="H134" s="17">
        <f>IF(OR($A134="",$B134="",$C134=""),"",'MPTO_working_3-way'!E135)</f>
        <v>1.7190912762584671</v>
      </c>
      <c r="I134" s="21">
        <f>IF(OR($A134="",$B134="",$C134=""),"",'MPTO_working_3-way'!F135)</f>
        <v>4.1668975444407472</v>
      </c>
      <c r="J134" s="22">
        <f>IF(OR($A134="",$B134="",$C134=""),"",'MPTO_working_3-way'!G135)</f>
        <v>5.6081909414270621</v>
      </c>
      <c r="K134" s="17">
        <f>IF(OR($A134="",$B134="",$C134=""),"",'OddsRatio_working_3-way'!H135)</f>
        <v>1.7268002980475643</v>
      </c>
      <c r="L134" s="21">
        <f>IF(OR($A134="",$B134="",$C134=""),"",'OddsRatio_working_3-way'!I135)</f>
        <v>4.1600012958589776</v>
      </c>
      <c r="M134" s="22">
        <f>IF(OR($A134="",$B134="",$C134=""),"",'OddsRatio_working_3-way'!J135)</f>
        <v>5.539868528384063</v>
      </c>
      <c r="N134" s="23">
        <f t="shared" si="11"/>
        <v>57.445928073587041</v>
      </c>
      <c r="O134" s="24">
        <f t="shared" si="12"/>
        <v>24.270904611090526</v>
      </c>
      <c r="P134" s="24">
        <f t="shared" si="13"/>
        <v>18.28316731532243</v>
      </c>
      <c r="Q134" t="s">
        <v>120</v>
      </c>
      <c r="R134" t="s">
        <v>301</v>
      </c>
      <c r="S134" s="68">
        <v>44451</v>
      </c>
      <c r="AD134" s="37"/>
      <c r="AE134" s="37"/>
      <c r="AH134" s="37"/>
      <c r="AI134" s="37"/>
      <c r="AJ134" t="s">
        <v>129</v>
      </c>
    </row>
    <row r="135" spans="1:36" s="36" customFormat="1" ht="15" x14ac:dyDescent="0.25">
      <c r="A135">
        <v>2.5299999999999998</v>
      </c>
      <c r="B135">
        <v>3.53</v>
      </c>
      <c r="C135">
        <v>2.77</v>
      </c>
      <c r="D135" s="20">
        <f t="shared" si="14"/>
        <v>3.9553866301127227E-2</v>
      </c>
      <c r="E135" s="17">
        <f>IF(OR($A135="",$B135="",$C135=""),"",A135*'MPTO_working_3-way'!$I136)</f>
        <v>2.6300712817418517</v>
      </c>
      <c r="F135" s="21">
        <f>IF(OR($A135="",$B135="",$C135=""),"",B135*'MPTO_working_3-way'!$I136)</f>
        <v>3.6696251480429791</v>
      </c>
      <c r="G135" s="22">
        <f>IF(OR($A135="",$B135="",$C135=""),"",C135*'MPTO_working_3-way'!$I136)</f>
        <v>2.8795642096541223</v>
      </c>
      <c r="H135" s="17">
        <f>IF(OR($A135="",$B135="",$C135=""),"",'MPTO_working_3-way'!E136)</f>
        <v>2.6173057124517731</v>
      </c>
      <c r="I135" s="21">
        <f>IF(OR($A135="",$B135="",$C135=""),"",'MPTO_working_3-way'!F136)</f>
        <v>3.7023119514403851</v>
      </c>
      <c r="J135" s="22">
        <f>IF(OR($A135="",$B135="",$C135=""),"",'MPTO_working_3-way'!G136)</f>
        <v>2.8749989976444357</v>
      </c>
      <c r="K135" s="17">
        <f>IF(OR($A135="",$B135="",$C135=""),"",'OddsRatio_working_3-way'!H136)</f>
        <v>2.6235311019275924</v>
      </c>
      <c r="L135" s="21">
        <f>IF(OR($A135="",$B135="",$C135=""),"",'OddsRatio_working_3-way'!I136)</f>
        <v>3.6846625410959546</v>
      </c>
      <c r="M135" s="22">
        <f>IF(OR($A135="",$B135="",$C135=""),"",'OddsRatio_working_3-way'!J136)</f>
        <v>2.8782026473279991</v>
      </c>
      <c r="N135" s="23">
        <f t="shared" si="11"/>
        <v>38.021783171508453</v>
      </c>
      <c r="O135" s="24">
        <f t="shared" si="12"/>
        <v>27.250739780146283</v>
      </c>
      <c r="P135" s="24">
        <f t="shared" si="13"/>
        <v>34.727477048345264</v>
      </c>
      <c r="Q135" t="s">
        <v>76</v>
      </c>
      <c r="R135" t="s">
        <v>89</v>
      </c>
      <c r="S135" s="68">
        <v>44452</v>
      </c>
      <c r="AD135" s="37"/>
      <c r="AE135" s="37"/>
      <c r="AH135" s="37"/>
      <c r="AI135" s="37"/>
      <c r="AJ135" t="s">
        <v>125</v>
      </c>
    </row>
    <row r="136" spans="1:36" s="36" customFormat="1" ht="15" x14ac:dyDescent="0.25">
      <c r="A136">
        <v>2.39</v>
      </c>
      <c r="B136">
        <v>3.11</v>
      </c>
      <c r="C136">
        <v>3.35</v>
      </c>
      <c r="D136" s="20">
        <f t="shared" si="14"/>
        <v>3.8460912887699816E-2</v>
      </c>
      <c r="E136" s="17">
        <f>IF(OR($A136="",$B136="",$C136=""),"",A136*'MPTO_working_3-way'!$I137)</f>
        <v>2.4819215818016027</v>
      </c>
      <c r="F136" s="21">
        <f>IF(OR($A136="",$B136="",$C136=""),"",B136*'MPTO_working_3-way'!$I137)</f>
        <v>3.2296134390807465</v>
      </c>
      <c r="G136" s="22">
        <f>IF(OR($A136="",$B136="",$C136=""),"",C136*'MPTO_working_3-way'!$I137)</f>
        <v>3.4788440581737943</v>
      </c>
      <c r="H136" s="17">
        <f>IF(OR($A136="",$B136="",$C136=""),"",'MPTO_working_3-way'!E137)</f>
        <v>2.4655456177285391</v>
      </c>
      <c r="I136" s="21">
        <f>IF(OR($A136="",$B136="",$C136=""),"",'MPTO_working_3-way'!F137)</f>
        <v>3.2391485665807305</v>
      </c>
      <c r="J136" s="22">
        <f>IF(OR($A136="",$B136="",$C136=""),"",'MPTO_working_3-way'!G137)</f>
        <v>3.5003323412686784</v>
      </c>
      <c r="K136" s="17">
        <f>IF(OR($A136="",$B136="",$C136=""),"",'OddsRatio_working_3-way'!H137)</f>
        <v>2.4727713215532359</v>
      </c>
      <c r="L136" s="21">
        <f>IF(OR($A136="",$B136="",$C136=""),"",'OddsRatio_working_3-way'!I137)</f>
        <v>3.235645675163545</v>
      </c>
      <c r="M136" s="22">
        <f>IF(OR($A136="",$B136="",$C136=""),"",'OddsRatio_working_3-way'!J137)</f>
        <v>3.4899371263669821</v>
      </c>
      <c r="N136" s="23">
        <f t="shared" si="11"/>
        <v>40.291361634162101</v>
      </c>
      <c r="O136" s="24">
        <f t="shared" si="12"/>
        <v>30.963457976092418</v>
      </c>
      <c r="P136" s="24">
        <f t="shared" si="13"/>
        <v>28.745180389745499</v>
      </c>
      <c r="Q136" t="s">
        <v>91</v>
      </c>
      <c r="R136" t="s">
        <v>73</v>
      </c>
      <c r="S136" s="68">
        <v>44452</v>
      </c>
      <c r="AD136" s="37"/>
      <c r="AE136" s="37"/>
      <c r="AH136" s="37"/>
      <c r="AI136" s="37"/>
      <c r="AJ136" t="s">
        <v>125</v>
      </c>
    </row>
    <row r="137" spans="1:36" s="36" customFormat="1" ht="15" x14ac:dyDescent="0.25">
      <c r="A137">
        <v>2.0699999999999998</v>
      </c>
      <c r="B137">
        <v>3.58</v>
      </c>
      <c r="C137">
        <v>3.6</v>
      </c>
      <c r="D137" s="20">
        <f t="shared" si="14"/>
        <v>4.0199174155938877E-2</v>
      </c>
      <c r="E137" s="17">
        <f>IF(OR($A137="",$B137="",$C137=""),"",A137*'MPTO_working_3-way'!$I138)</f>
        <v>2.1532122905027933</v>
      </c>
      <c r="F137" s="21">
        <f>IF(OR($A137="",$B137="",$C137=""),"",B137*'MPTO_working_3-way'!$I138)</f>
        <v>3.7239130434782615</v>
      </c>
      <c r="G137" s="22">
        <f>IF(OR($A137="",$B137="",$C137=""),"",C137*'MPTO_working_3-way'!$I138)</f>
        <v>3.7447170269613799</v>
      </c>
      <c r="H137" s="17">
        <f>IF(OR($A137="",$B137="",$C137=""),"",'MPTO_working_3-way'!E138)</f>
        <v>2.129054500531502</v>
      </c>
      <c r="I137" s="21">
        <f>IF(OR($A137="",$B137="",$C137=""),"",'MPTO_working_3-way'!F138)</f>
        <v>3.7603897092403722</v>
      </c>
      <c r="J137" s="22">
        <f>IF(OR($A137="",$B137="",$C137=""),"",'MPTO_working_3-way'!G138)</f>
        <v>3.7824622294814216</v>
      </c>
      <c r="K137" s="17">
        <f>IF(OR($A137="",$B137="",$C137=""),"",'OddsRatio_working_3-way'!H138)</f>
        <v>2.1387319186249583</v>
      </c>
      <c r="L137" s="21">
        <f>IF(OR($A137="",$B137="",$C137=""),"",'OddsRatio_working_3-way'!I138)</f>
        <v>3.7457274299555063</v>
      </c>
      <c r="M137" s="22">
        <f>IF(OR($A137="",$B137="",$C137=""),"",'OddsRatio_working_3-way'!J138)</f>
        <v>3.7670121387148514</v>
      </c>
      <c r="N137" s="23">
        <f t="shared" si="11"/>
        <v>46.442239086722445</v>
      </c>
      <c r="O137" s="24">
        <f t="shared" si="12"/>
        <v>26.853473438412141</v>
      </c>
      <c r="P137" s="24">
        <f t="shared" si="13"/>
        <v>26.704287474865406</v>
      </c>
      <c r="Q137" t="s">
        <v>113</v>
      </c>
      <c r="R137" t="s">
        <v>78</v>
      </c>
      <c r="S137" s="68">
        <v>44452</v>
      </c>
      <c r="AD137" s="37"/>
      <c r="AE137" s="37"/>
      <c r="AH137" s="37"/>
      <c r="AI137" s="37"/>
      <c r="AJ137" t="s">
        <v>125</v>
      </c>
    </row>
    <row r="138" spans="1:36" s="36" customFormat="1" ht="15" x14ac:dyDescent="0.25">
      <c r="A138">
        <v>3.48</v>
      </c>
      <c r="B138">
        <v>2.91</v>
      </c>
      <c r="C138">
        <v>2.42</v>
      </c>
      <c r="D138" s="20">
        <f t="shared" si="14"/>
        <v>4.4222074018797075E-2</v>
      </c>
      <c r="E138" s="17">
        <f>IF(OR($A138="",$B138="",$C138=""),"",A138*'MPTO_working_3-way'!$I139)</f>
        <v>3.6338928175854139</v>
      </c>
      <c r="F138" s="21">
        <f>IF(OR($A138="",$B138="",$C138=""),"",B138*'MPTO_working_3-way'!$I139)</f>
        <v>3.0386862353946995</v>
      </c>
      <c r="G138" s="22">
        <f>IF(OR($A138="",$B138="",$C138=""),"",C138*'MPTO_working_3-way'!$I139)</f>
        <v>2.5270174191254888</v>
      </c>
      <c r="H138" s="17">
        <f>IF(OR($A138="",$B138="",$C138=""),"",'MPTO_working_3-way'!E139)</f>
        <v>3.6681682490758805</v>
      </c>
      <c r="I138" s="21">
        <f>IF(OR($A138="",$B138="",$C138=""),"",'MPTO_working_3-way'!F139)</f>
        <v>3.0404200709844931</v>
      </c>
      <c r="J138" s="22">
        <f>IF(OR($A138="",$B138="",$C138=""),"",'MPTO_working_3-way'!G139)</f>
        <v>2.5095208135699858</v>
      </c>
      <c r="K138" s="17">
        <f>IF(OR($A138="",$B138="",$C138=""),"",'OddsRatio_working_3-way'!H139)</f>
        <v>3.6502596185047267</v>
      </c>
      <c r="L138" s="21">
        <f>IF(OR($A138="",$B138="",$C138=""),"",'OddsRatio_working_3-way'!I139)</f>
        <v>3.0411273674774306</v>
      </c>
      <c r="M138" s="22">
        <f>IF(OR($A138="",$B138="",$C138=""),"",'OddsRatio_working_3-way'!J139)</f>
        <v>2.5174873622083509</v>
      </c>
      <c r="N138" s="23">
        <f t="shared" si="11"/>
        <v>27.518698272021759</v>
      </c>
      <c r="O138" s="24">
        <f t="shared" si="12"/>
        <v>32.908958758294062</v>
      </c>
      <c r="P138" s="24">
        <f t="shared" si="13"/>
        <v>39.572342969684179</v>
      </c>
      <c r="Q138" t="s">
        <v>79</v>
      </c>
      <c r="R138" t="s">
        <v>81</v>
      </c>
      <c r="S138" s="68">
        <v>44452</v>
      </c>
      <c r="AD138" s="37"/>
      <c r="AE138" s="37"/>
      <c r="AH138" s="37"/>
      <c r="AI138" s="37"/>
      <c r="AJ138" t="s">
        <v>125</v>
      </c>
    </row>
    <row r="139" spans="1:36" s="36" customFormat="1" ht="15" x14ac:dyDescent="0.25">
      <c r="A139">
        <v>3</v>
      </c>
      <c r="B139">
        <v>3.26</v>
      </c>
      <c r="C139">
        <v>2.81</v>
      </c>
      <c r="D139" s="20">
        <f t="shared" si="14"/>
        <v>-4.0463142880016179E-3</v>
      </c>
      <c r="E139" s="17">
        <f>IF(OR($A139="",$B139="",$C139=""),"",A139*'MPTO_working_3-way'!$I140)</f>
        <v>2.9878610571359951</v>
      </c>
      <c r="F139" s="21">
        <f>IF(OR($A139="",$B139="",$C139=""),"",B139*'MPTO_working_3-way'!$I140)</f>
        <v>3.2468090154211144</v>
      </c>
      <c r="G139" s="22">
        <f>IF(OR($A139="",$B139="",$C139=""),"",C139*'MPTO_working_3-way'!$I140)</f>
        <v>2.7986298568507153</v>
      </c>
      <c r="H139" s="17">
        <f>IF(OR($A139="",$B139="",$C139=""),"",'MPTO_working_3-way'!E140)</f>
        <v>2.9879099771681221</v>
      </c>
      <c r="I139" s="21">
        <f>IF(OR($A139="",$B139="",$C139=""),"",'MPTO_working_3-way'!F140)</f>
        <v>3.2457285482575622</v>
      </c>
      <c r="J139" s="22">
        <f>IF(OR($A139="",$B139="",$C139=""),"",'MPTO_working_3-way'!G140)</f>
        <v>2.7993901776498067</v>
      </c>
      <c r="K139" s="17">
        <f>IF(OR($A139="",$B139="",$C139=""),"",'OddsRatio_working_3-way'!H140)</f>
        <v>2.9878635512963436</v>
      </c>
      <c r="L139" s="21">
        <f>IF(OR($A139="",$B139="",$C139=""),"",'OddsRatio_working_3-way'!I140)</f>
        <v>3.2462858129648682</v>
      </c>
      <c r="M139" s="22">
        <f>IF(OR($A139="",$B139="",$C139=""),"",'OddsRatio_working_3-way'!J140)</f>
        <v>2.7990165139231906</v>
      </c>
      <c r="N139" s="23">
        <f t="shared" si="11"/>
        <v>33.468758448846572</v>
      </c>
      <c r="O139" s="24">
        <f t="shared" si="12"/>
        <v>30.799470965196242</v>
      </c>
      <c r="P139" s="24">
        <f t="shared" si="13"/>
        <v>35.7317705859572</v>
      </c>
      <c r="Q139" t="s">
        <v>83</v>
      </c>
      <c r="R139" t="s">
        <v>302</v>
      </c>
      <c r="S139" s="68">
        <v>44452</v>
      </c>
      <c r="AD139" s="37"/>
      <c r="AE139" s="37"/>
      <c r="AH139" s="37"/>
      <c r="AI139" s="37"/>
      <c r="AJ139" t="s">
        <v>127</v>
      </c>
    </row>
    <row r="140" spans="1:36" s="65" customFormat="1" ht="15" x14ac:dyDescent="0.25">
      <c r="A140">
        <v>1.75</v>
      </c>
      <c r="B140">
        <v>3.94</v>
      </c>
      <c r="C140">
        <v>4.71</v>
      </c>
      <c r="D140" s="20">
        <f t="shared" si="14"/>
        <v>3.7549903080634772E-2</v>
      </c>
      <c r="E140" s="17">
        <f>IF(OR($A140="",$B140="",$C140=""),"",A140*'MPTO_working_3-way'!$I141)</f>
        <v>1.8157123303911109</v>
      </c>
      <c r="F140" s="21">
        <f>IF(OR($A140="",$B140="",$C140=""),"",B140*'MPTO_working_3-way'!$I141)</f>
        <v>4.0879466181377007</v>
      </c>
      <c r="G140" s="22">
        <f>IF(OR($A140="",$B140="",$C140=""),"",C140*'MPTO_working_3-way'!$I141)</f>
        <v>4.88686004350979</v>
      </c>
      <c r="H140" s="17">
        <f>IF(OR($A140="",$B140="",$C140=""),"",'MPTO_working_3-way'!E141)</f>
        <v>1.7891906285724781</v>
      </c>
      <c r="I140" s="21">
        <f>IF(OR($A140="",$B140="",$C140=""),"",'MPTO_working_3-way'!F141)</f>
        <v>4.1443824562224432</v>
      </c>
      <c r="J140" s="22">
        <f>IF(OR($A140="",$B140="",$C140=""),"",'MPTO_working_3-way'!G141)</f>
        <v>5.0050653590574115</v>
      </c>
      <c r="K140" s="17">
        <f>IF(OR($A140="",$B140="",$C140=""),"",'OddsRatio_working_3-way'!H141)</f>
        <v>1.7987245910466363</v>
      </c>
      <c r="L140" s="21">
        <f>IF(OR($A140="",$B140="",$C140=""),"",'OddsRatio_working_3-way'!I141)</f>
        <v>4.1310003969028148</v>
      </c>
      <c r="M140" s="22">
        <f>IF(OR($A140="",$B140="",$C140=""),"",'OddsRatio_working_3-way'!J141)</f>
        <v>4.9510243103773606</v>
      </c>
      <c r="N140" s="23">
        <f t="shared" si="11"/>
        <v>55.074803605293376</v>
      </c>
      <c r="O140" s="24">
        <f t="shared" si="12"/>
        <v>24.462158961741988</v>
      </c>
      <c r="P140" s="24">
        <f t="shared" si="13"/>
        <v>20.463037432964633</v>
      </c>
      <c r="Q140" t="s">
        <v>303</v>
      </c>
      <c r="R140" t="s">
        <v>304</v>
      </c>
      <c r="S140" s="68">
        <v>44452</v>
      </c>
      <c r="AD140" s="66"/>
      <c r="AE140" s="66"/>
      <c r="AH140" s="66"/>
      <c r="AI140" s="66"/>
      <c r="AJ140" t="s">
        <v>328</v>
      </c>
    </row>
    <row r="141" spans="1:36" s="36" customFormat="1" ht="15" x14ac:dyDescent="0.25">
      <c r="A141">
        <v>2.87</v>
      </c>
      <c r="B141">
        <v>3.2</v>
      </c>
      <c r="C141">
        <v>2.69</v>
      </c>
      <c r="D141" s="20">
        <f t="shared" si="14"/>
        <v>3.2679267645039811E-2</v>
      </c>
      <c r="E141" s="17">
        <f>IF(OR($A141="",$B141="",$C141=""),"",A141*'MPTO_working_3-way'!$I142)</f>
        <v>2.9637894981412645</v>
      </c>
      <c r="F141" s="21">
        <f>IF(OR($A141="",$B141="",$C141=""),"",B141*'MPTO_working_3-way'!$I142)</f>
        <v>3.3045736564641275</v>
      </c>
      <c r="G141" s="22">
        <f>IF(OR($A141="",$B141="",$C141=""),"",C141*'MPTO_working_3-way'!$I142)</f>
        <v>2.777907229965157</v>
      </c>
      <c r="H141" s="17">
        <f>IF(OR($A141="",$B141="",$C141=""),"",'MPTO_working_3-way'!E142)</f>
        <v>2.9626209094259588</v>
      </c>
      <c r="I141" s="21">
        <f>IF(OR($A141="",$B141="",$C141=""),"",'MPTO_working_3-way'!F142)</f>
        <v>3.3155738951647979</v>
      </c>
      <c r="J141" s="22">
        <f>IF(OR($A141="",$B141="",$C141=""),"",'MPTO_working_3-way'!G142)</f>
        <v>2.7712029242473082</v>
      </c>
      <c r="K141" s="17">
        <f>IF(OR($A141="",$B141="",$C141=""),"",'OddsRatio_working_3-way'!H142)</f>
        <v>2.9634378265933559</v>
      </c>
      <c r="L141" s="21">
        <f>IF(OR($A141="",$B141="",$C141=""),"",'OddsRatio_working_3-way'!I142)</f>
        <v>3.3099268548157119</v>
      </c>
      <c r="M141" s="22">
        <f>IF(OR($A141="",$B141="",$C141=""),"",'OddsRatio_working_3-way'!J142)</f>
        <v>2.7744438111993421</v>
      </c>
      <c r="N141" s="23">
        <f t="shared" si="11"/>
        <v>33.740587873300328</v>
      </c>
      <c r="O141" s="24">
        <f t="shared" si="12"/>
        <v>30.261089748866226</v>
      </c>
      <c r="P141" s="24">
        <f t="shared" si="13"/>
        <v>35.998322377833439</v>
      </c>
      <c r="Q141" t="s">
        <v>305</v>
      </c>
      <c r="R141" t="s">
        <v>306</v>
      </c>
      <c r="S141" s="68">
        <v>44452</v>
      </c>
      <c r="AD141" s="37"/>
      <c r="AE141" s="37"/>
      <c r="AH141" s="37"/>
      <c r="AI141" s="37"/>
      <c r="AJ141" t="s">
        <v>331</v>
      </c>
    </row>
    <row r="142" spans="1:36" s="36" customFormat="1" ht="15" x14ac:dyDescent="0.25">
      <c r="A142">
        <v>3.04</v>
      </c>
      <c r="B142">
        <v>3.29</v>
      </c>
      <c r="C142">
        <v>2.5</v>
      </c>
      <c r="D142" s="20">
        <f t="shared" si="14"/>
        <v>3.2898736202207512E-2</v>
      </c>
      <c r="E142" s="17">
        <f>IF(OR($A142="",$B142="",$C142=""),"",A142*'MPTO_working_3-way'!$I143)</f>
        <v>3.1400121580547107</v>
      </c>
      <c r="F142" s="21">
        <f>IF(OR($A142="",$B142="",$C142=""),"",B142*'MPTO_working_3-way'!$I143)</f>
        <v>3.3982368421052627</v>
      </c>
      <c r="G142" s="22">
        <f>IF(OR($A142="",$B142="",$C142=""),"",C142*'MPTO_working_3-way'!$I143)</f>
        <v>2.582246840505519</v>
      </c>
      <c r="H142" s="17">
        <f>IF(OR($A142="",$B142="",$C142=""),"",'MPTO_working_3-way'!E143)</f>
        <v>3.1448407707400512</v>
      </c>
      <c r="I142" s="21">
        <f>IF(OR($A142="",$B142="",$C142=""),"",'MPTO_working_3-way'!F143)</f>
        <v>3.4131425919353515</v>
      </c>
      <c r="J142" s="22">
        <f>IF(OR($A142="",$B142="",$C142=""),"",'MPTO_working_3-way'!G143)</f>
        <v>2.5704710405658244</v>
      </c>
      <c r="K142" s="17">
        <f>IF(OR($A142="",$B142="",$C142=""),"",'OddsRatio_working_3-way'!H143)</f>
        <v>3.1431232988493369</v>
      </c>
      <c r="L142" s="21">
        <f>IF(OR($A142="",$B142="",$C142=""),"",'OddsRatio_working_3-way'!I143)</f>
        <v>3.4057609580220505</v>
      </c>
      <c r="M142" s="22">
        <f>IF(OR($A142="",$B142="",$C142=""),"",'OddsRatio_working_3-way'!J143)</f>
        <v>2.5758259550362772</v>
      </c>
      <c r="N142" s="23">
        <f t="shared" si="11"/>
        <v>31.847010446593828</v>
      </c>
      <c r="O142" s="24">
        <f t="shared" si="12"/>
        <v>29.427024850348094</v>
      </c>
      <c r="P142" s="24">
        <f t="shared" si="13"/>
        <v>38.725964703058089</v>
      </c>
      <c r="Q142" t="s">
        <v>307</v>
      </c>
      <c r="R142" t="s">
        <v>308</v>
      </c>
      <c r="S142" s="68">
        <v>44452</v>
      </c>
      <c r="AD142" s="37"/>
      <c r="AE142" s="37"/>
      <c r="AH142" s="37"/>
      <c r="AI142" s="37"/>
      <c r="AJ142" t="s">
        <v>333</v>
      </c>
    </row>
    <row r="143" spans="1:36" s="36" customFormat="1" ht="15" x14ac:dyDescent="0.25">
      <c r="A143">
        <v>3.27</v>
      </c>
      <c r="B143">
        <v>3.01</v>
      </c>
      <c r="C143">
        <v>2.5</v>
      </c>
      <c r="D143" s="20">
        <f t="shared" si="14"/>
        <v>3.8036311174779236E-2</v>
      </c>
      <c r="E143" s="17">
        <f>IF(OR($A143="",$B143="",$C143=""),"",A143*'MPTO_working_3-way'!$I144)</f>
        <v>3.394378737541528</v>
      </c>
      <c r="F143" s="21">
        <f>IF(OR($A143="",$B143="",$C143=""),"",B143*'MPTO_working_3-way'!$I144)</f>
        <v>3.1244892966360851</v>
      </c>
      <c r="G143" s="22">
        <f>IF(OR($A143="",$B143="",$C143=""),"",C143*'MPTO_working_3-way'!$I144)</f>
        <v>2.5950907779369481</v>
      </c>
      <c r="H143" s="17">
        <f>IF(OR($A143="",$B143="",$C143=""),"",'MPTO_working_3-way'!E144)</f>
        <v>3.4114367312797924</v>
      </c>
      <c r="I143" s="21">
        <f>IF(OR($A143="",$B143="",$C143=""),"",'MPTO_working_3-way'!F144)</f>
        <v>3.1294286967893994</v>
      </c>
      <c r="J143" s="22">
        <f>IF(OR($A143="",$B143="",$C143=""),"",'MPTO_working_3-way'!G144)</f>
        <v>2.5818362732428306</v>
      </c>
      <c r="K143" s="17">
        <f>IF(OR($A143="",$B143="",$C143=""),"",'OddsRatio_working_3-way'!H144)</f>
        <v>3.4029680053718372</v>
      </c>
      <c r="L143" s="21">
        <f>IF(OR($A143="",$B143="",$C143=""),"",'OddsRatio_working_3-way'!I144)</f>
        <v>3.1277381897785861</v>
      </c>
      <c r="M143" s="22">
        <f>IF(OR($A143="",$B143="",$C143=""),"",'OddsRatio_working_3-way'!J144)</f>
        <v>2.5878643207302878</v>
      </c>
      <c r="N143" s="23">
        <f t="shared" si="11"/>
        <v>29.460472072255477</v>
      </c>
      <c r="O143" s="24">
        <f t="shared" si="12"/>
        <v>32.005230457234362</v>
      </c>
      <c r="P143" s="24">
        <f t="shared" si="13"/>
        <v>38.534297470510168</v>
      </c>
      <c r="Q143" t="s">
        <v>309</v>
      </c>
      <c r="R143" t="s">
        <v>310</v>
      </c>
      <c r="S143" s="68">
        <v>44452</v>
      </c>
      <c r="AD143" s="37"/>
      <c r="AE143" s="37"/>
      <c r="AH143" s="37"/>
      <c r="AI143" s="37"/>
      <c r="AJ143" t="s">
        <v>333</v>
      </c>
    </row>
    <row r="144" spans="1:36" s="36" customFormat="1" ht="15" x14ac:dyDescent="0.25">
      <c r="A144">
        <v>1.4</v>
      </c>
      <c r="B144">
        <v>4.49</v>
      </c>
      <c r="C144">
        <v>9.25</v>
      </c>
      <c r="D144" s="20">
        <f t="shared" si="14"/>
        <v>4.5110971614312323E-2</v>
      </c>
      <c r="E144" s="17">
        <f>IF(OR($A144="",$B144="",$C144=""),"",A144*'MPTO_working_3-way'!$I145)</f>
        <v>1.4631553602600371</v>
      </c>
      <c r="F144" s="21">
        <f>IF(OR($A144="",$B144="",$C144=""),"",B144*'MPTO_working_3-way'!$I145)</f>
        <v>4.6925482625482626</v>
      </c>
      <c r="G144" s="22">
        <f>IF(OR($A144="",$B144="",$C144=""),"",C144*'MPTO_working_3-way'!$I145)</f>
        <v>9.6672764874323889</v>
      </c>
      <c r="H144" s="17">
        <f>IF(OR($A144="",$B144="",$C144=""),"",'MPTO_working_3-way'!E145)</f>
        <v>1.4301062927087218</v>
      </c>
      <c r="I144" s="21">
        <f>IF(OR($A144="",$B144="",$C144=""),"",'MPTO_working_3-way'!F145)</f>
        <v>4.8150964750048306</v>
      </c>
      <c r="J144" s="22">
        <f>IF(OR($A144="",$B144="",$C144=""),"",'MPTO_working_3-way'!G145)</f>
        <v>10.744471820141667</v>
      </c>
      <c r="K144" s="17">
        <f>IF(OR($A144="",$B144="",$C144=""),"",'OddsRatio_working_3-way'!H145)</f>
        <v>1.4403350062682452</v>
      </c>
      <c r="L144" s="21">
        <f>IF(OR($A144="",$B144="",$C144=""),"",'OddsRatio_working_3-way'!I145)</f>
        <v>4.8419229296904405</v>
      </c>
      <c r="M144" s="22">
        <f>IF(OR($A144="",$B144="",$C144=""),"",'OddsRatio_working_3-way'!J145)</f>
        <v>10.081909504282558</v>
      </c>
      <c r="N144" s="23">
        <f t="shared" si="11"/>
        <v>68.345442128734462</v>
      </c>
      <c r="O144" s="24">
        <f t="shared" si="12"/>
        <v>21.310382846376001</v>
      </c>
      <c r="P144" s="24">
        <f t="shared" si="13"/>
        <v>10.344175024889541</v>
      </c>
      <c r="Q144" t="s">
        <v>311</v>
      </c>
      <c r="R144" t="s">
        <v>312</v>
      </c>
      <c r="S144" s="68">
        <v>44452</v>
      </c>
      <c r="AD144" s="37"/>
      <c r="AE144" s="37"/>
      <c r="AH144" s="37"/>
      <c r="AI144" s="37"/>
      <c r="AJ144" t="s">
        <v>329</v>
      </c>
    </row>
    <row r="145" spans="1:36" s="36" customFormat="1" ht="15" x14ac:dyDescent="0.25">
      <c r="A145">
        <v>2.04</v>
      </c>
      <c r="B145">
        <v>3.28</v>
      </c>
      <c r="C145">
        <v>4.0999999999999996</v>
      </c>
      <c r="D145" s="20">
        <f t="shared" si="14"/>
        <v>3.8976566236250676E-2</v>
      </c>
      <c r="E145" s="17">
        <f>IF(OR($A145="",$B145="",$C145=""),"",A145*'MPTO_working_3-way'!$I146)</f>
        <v>2.1195121951219513</v>
      </c>
      <c r="F145" s="21">
        <f>IF(OR($A145="",$B145="",$C145=""),"",B145*'MPTO_working_3-way'!$I146)</f>
        <v>3.4078431372549018</v>
      </c>
      <c r="G145" s="22">
        <f>IF(OR($A145="",$B145="",$C145=""),"",C145*'MPTO_working_3-way'!$I146)</f>
        <v>4.2598039215686274</v>
      </c>
      <c r="H145" s="17">
        <f>IF(OR($A145="",$B145="",$C145=""),"",'MPTO_working_3-way'!E146)</f>
        <v>2.0955403373976953</v>
      </c>
      <c r="I145" s="21">
        <f>IF(OR($A145="",$B145="",$C145=""),"",'MPTO_working_3-way'!F146)</f>
        <v>3.4259967231021302</v>
      </c>
      <c r="J145" s="22">
        <f>IF(OR($A145="",$B145="",$C145=""),"",'MPTO_working_3-way'!G146)</f>
        <v>4.3306869175008629</v>
      </c>
      <c r="K145" s="17">
        <f>IF(OR($A145="",$B145="",$C145=""),"",'OddsRatio_working_3-way'!H146)</f>
        <v>2.1052439084955044</v>
      </c>
      <c r="L145" s="21">
        <f>IF(OR($A145="",$B145="",$C145=""),"",'OddsRatio_working_3-way'!I146)</f>
        <v>3.4230347224709128</v>
      </c>
      <c r="M145" s="22">
        <f>IF(OR($A145="",$B145="",$C145=""),"",'OddsRatio_working_3-way'!J146)</f>
        <v>4.2944770349385211</v>
      </c>
      <c r="N145" s="23">
        <f t="shared" si="11"/>
        <v>47.180667433831992</v>
      </c>
      <c r="O145" s="24">
        <f t="shared" si="12"/>
        <v>29.344073647871117</v>
      </c>
      <c r="P145" s="24">
        <f t="shared" si="13"/>
        <v>23.475258918296895</v>
      </c>
      <c r="Q145" t="s">
        <v>313</v>
      </c>
      <c r="R145" t="s">
        <v>314</v>
      </c>
      <c r="S145" s="68">
        <v>44452</v>
      </c>
      <c r="AD145" s="37"/>
      <c r="AE145" s="37"/>
      <c r="AH145" s="37"/>
      <c r="AI145" s="37"/>
      <c r="AJ145" t="s">
        <v>329</v>
      </c>
    </row>
    <row r="146" spans="1:36" s="36" customFormat="1" ht="15" x14ac:dyDescent="0.25">
      <c r="A146">
        <v>1.65</v>
      </c>
      <c r="B146">
        <v>3.86</v>
      </c>
      <c r="C146">
        <v>5.82</v>
      </c>
      <c r="D146" s="20">
        <f t="shared" si="14"/>
        <v>3.6949269415483821E-2</v>
      </c>
      <c r="E146" s="17">
        <f>IF(OR($A146="",$B146="",$C146=""),"",A146*'MPTO_working_3-way'!$I147)</f>
        <v>1.7109662945355482</v>
      </c>
      <c r="F146" s="21">
        <f>IF(OR($A146="",$B146="",$C146=""),"",B146*'MPTO_working_3-way'!$I147)</f>
        <v>4.0026241799437674</v>
      </c>
      <c r="G146" s="22">
        <f>IF(OR($A146="",$B146="",$C146=""),"",C146*'MPTO_working_3-way'!$I147)</f>
        <v>6.035044747998116</v>
      </c>
      <c r="H146" s="17">
        <f>IF(OR($A146="",$B146="",$C146=""),"",'MPTO_working_3-way'!E147)</f>
        <v>1.6842270269975546</v>
      </c>
      <c r="I146" s="21">
        <f>IF(OR($A146="",$B146="",$C146=""),"",'MPTO_working_3-way'!F147)</f>
        <v>4.0526695574025364</v>
      </c>
      <c r="J146" s="22">
        <f>IF(OR($A146="",$B146="",$C146=""),"",'MPTO_working_3-way'!G147)</f>
        <v>6.2694005540840871</v>
      </c>
      <c r="K146" s="17">
        <f>IF(OR($A146="",$B146="",$C146=""),"",'OddsRatio_working_3-way'!H147)</f>
        <v>1.6936471354820761</v>
      </c>
      <c r="L146" s="21">
        <f>IF(OR($A146="",$B146="",$C146=""),"",'OddsRatio_working_3-way'!I147)</f>
        <v>4.052047396121135</v>
      </c>
      <c r="M146" s="22">
        <f>IF(OR($A146="",$B146="",$C146=""),"",'OddsRatio_working_3-way'!J147)</f>
        <v>6.1436602969593963</v>
      </c>
      <c r="N146" s="23">
        <f t="shared" si="11"/>
        <v>58.446504948331309</v>
      </c>
      <c r="O146" s="24">
        <f t="shared" si="12"/>
        <v>24.983609628172708</v>
      </c>
      <c r="P146" s="24">
        <f t="shared" si="13"/>
        <v>16.56988542349599</v>
      </c>
      <c r="Q146" t="s">
        <v>315</v>
      </c>
      <c r="R146" t="s">
        <v>316</v>
      </c>
      <c r="S146" s="68">
        <v>44452</v>
      </c>
      <c r="AD146" s="37"/>
      <c r="AE146" s="37"/>
      <c r="AH146" s="37"/>
      <c r="AI146" s="37"/>
      <c r="AJ146" t="s">
        <v>334</v>
      </c>
    </row>
    <row r="147" spans="1:36" s="36" customFormat="1" ht="15" x14ac:dyDescent="0.25">
      <c r="A147">
        <v>3.38</v>
      </c>
      <c r="B147">
        <v>3.74</v>
      </c>
      <c r="C147">
        <v>2.12</v>
      </c>
      <c r="D147" s="20">
        <f t="shared" si="14"/>
        <v>3.493578051761248E-2</v>
      </c>
      <c r="E147" s="17">
        <f>IF(OR($A147="",$B147="",$C147=""),"",A147*'MPTO_working_3-way'!$I148)</f>
        <v>3.4980829381495302</v>
      </c>
      <c r="F147" s="21">
        <f>IF(OR($A147="",$B147="",$C147=""),"",B147*'MPTO_working_3-way'!$I148)</f>
        <v>3.870659819135871</v>
      </c>
      <c r="G147" s="22">
        <f>IF(OR($A147="",$B147="",$C147=""),"",C147*'MPTO_working_3-way'!$I148)</f>
        <v>2.1940638546973386</v>
      </c>
      <c r="H147" s="17">
        <f>IF(OR($A147="",$B147="",$C147=""),"",'MPTO_working_3-way'!E148)</f>
        <v>3.5184912620244315</v>
      </c>
      <c r="I147" s="21">
        <f>IF(OR($A147="",$B147="",$C147=""),"",'MPTO_working_3-way'!F148)</f>
        <v>3.9103066533648132</v>
      </c>
      <c r="J147" s="22">
        <f>IF(OR($A147="",$B147="",$C147=""),"",'MPTO_working_3-way'!G148)</f>
        <v>2.1736632941256877</v>
      </c>
      <c r="K147" s="17">
        <f>IF(OR($A147="",$B147="",$C147=""),"",'OddsRatio_working_3-way'!H148)</f>
        <v>3.5117968165663984</v>
      </c>
      <c r="L147" s="21">
        <f>IF(OR($A147="",$B147="",$C147=""),"",'OddsRatio_working_3-way'!I148)</f>
        <v>3.8917324694924087</v>
      </c>
      <c r="M147" s="22">
        <f>IF(OR($A147="",$B147="",$C147=""),"",'OddsRatio_working_3-way'!J148)</f>
        <v>2.1820220313253635</v>
      </c>
      <c r="N147" s="23">
        <f t="shared" si="11"/>
        <v>28.587086632342558</v>
      </c>
      <c r="O147" s="24">
        <f t="shared" si="12"/>
        <v>25.835388453828294</v>
      </c>
      <c r="P147" s="24">
        <f t="shared" si="13"/>
        <v>45.577524913829166</v>
      </c>
      <c r="Q147" t="s">
        <v>317</v>
      </c>
      <c r="R147" t="s">
        <v>318</v>
      </c>
      <c r="S147" s="68">
        <v>44452</v>
      </c>
      <c r="AD147" s="37"/>
      <c r="AE147" s="37"/>
      <c r="AH147" s="37"/>
      <c r="AI147" s="37"/>
      <c r="AJ147" t="s">
        <v>334</v>
      </c>
    </row>
    <row r="148" spans="1:36" s="36" customFormat="1" ht="15" x14ac:dyDescent="0.25">
      <c r="A148">
        <v>3.38</v>
      </c>
      <c r="B148">
        <v>3.74</v>
      </c>
      <c r="C148">
        <v>2.12</v>
      </c>
      <c r="D148" s="20">
        <f t="shared" si="14"/>
        <v>3.493578051761248E-2</v>
      </c>
      <c r="E148" s="17">
        <f>IF(OR($A148="",$B148="",$C148=""),"",A148*'MPTO_working_3-way'!$I149)</f>
        <v>3.4980829381495302</v>
      </c>
      <c r="F148" s="21">
        <f>IF(OR($A148="",$B148="",$C148=""),"",B148*'MPTO_working_3-way'!$I149)</f>
        <v>3.870659819135871</v>
      </c>
      <c r="G148" s="22">
        <f>IF(OR($A148="",$B148="",$C148=""),"",C148*'MPTO_working_3-way'!$I149)</f>
        <v>2.1940638546973386</v>
      </c>
      <c r="H148" s="17">
        <f>IF(OR($A148="",$B148="",$C148=""),"",'MPTO_working_3-way'!E149)</f>
        <v>3.5184912620244315</v>
      </c>
      <c r="I148" s="21">
        <f>IF(OR($A148="",$B148="",$C148=""),"",'MPTO_working_3-way'!F149)</f>
        <v>3.9103066533648132</v>
      </c>
      <c r="J148" s="22">
        <f>IF(OR($A148="",$B148="",$C148=""),"",'MPTO_working_3-way'!G149)</f>
        <v>2.1736632941256877</v>
      </c>
      <c r="K148" s="17">
        <f>IF(OR($A148="",$B148="",$C148=""),"",'OddsRatio_working_3-way'!H149)</f>
        <v>3.5117968165663984</v>
      </c>
      <c r="L148" s="21">
        <f>IF(OR($A148="",$B148="",$C148=""),"",'OddsRatio_working_3-way'!I149)</f>
        <v>3.8917324694924087</v>
      </c>
      <c r="M148" s="22">
        <f>IF(OR($A148="",$B148="",$C148=""),"",'OddsRatio_working_3-way'!J149)</f>
        <v>2.1820220313253635</v>
      </c>
      <c r="N148" s="23">
        <f t="shared" si="11"/>
        <v>28.587086632342558</v>
      </c>
      <c r="O148" s="24">
        <f t="shared" si="12"/>
        <v>25.835388453828294</v>
      </c>
      <c r="P148" s="24">
        <f t="shared" si="13"/>
        <v>45.577524913829166</v>
      </c>
      <c r="Q148" t="s">
        <v>317</v>
      </c>
      <c r="R148" t="s">
        <v>318</v>
      </c>
      <c r="S148" s="68">
        <v>44452</v>
      </c>
      <c r="AD148" s="37"/>
      <c r="AE148" s="37"/>
      <c r="AH148" s="37"/>
      <c r="AI148" s="37"/>
      <c r="AJ148" t="s">
        <v>334</v>
      </c>
    </row>
    <row r="149" spans="1:36" s="36" customFormat="1" ht="15" x14ac:dyDescent="0.25">
      <c r="A149">
        <v>2.09</v>
      </c>
      <c r="B149">
        <v>3.79</v>
      </c>
      <c r="C149">
        <v>3.43</v>
      </c>
      <c r="D149" s="20">
        <f t="shared" si="14"/>
        <v>3.3866331769967672E-2</v>
      </c>
      <c r="E149" s="17">
        <f>IF(OR($A149="",$B149="",$C149=""),"",A149*'MPTO_working_3-way'!$I150)</f>
        <v>2.1607806333992321</v>
      </c>
      <c r="F149" s="21">
        <f>IF(OR($A149="",$B149="",$C149=""),"",B149*'MPTO_working_3-way'!$I150)</f>
        <v>3.9183533974081777</v>
      </c>
      <c r="G149" s="22">
        <f>IF(OR($A149="",$B149="",$C149=""),"",C149*'MPTO_working_3-way'!$I150)</f>
        <v>3.5461615179709893</v>
      </c>
      <c r="H149" s="17">
        <f>IF(OR($A149="",$B149="",$C149=""),"",'MPTO_working_3-way'!E150)</f>
        <v>2.1405020298210244</v>
      </c>
      <c r="I149" s="21">
        <f>IF(OR($A149="",$B149="",$C149=""),"",'MPTO_working_3-way'!F150)</f>
        <v>3.9594008502780031</v>
      </c>
      <c r="J149" s="22">
        <f>IF(OR($A149="",$B149="",$C149=""),"",'MPTO_working_3-way'!G150)</f>
        <v>3.5681609993497845</v>
      </c>
      <c r="K149" s="17">
        <f>IF(OR($A149="",$B149="",$C149=""),"",'OddsRatio_working_3-way'!H150)</f>
        <v>2.1487348674994098</v>
      </c>
      <c r="L149" s="21">
        <f>IF(OR($A149="",$B149="",$C149=""),"",'OddsRatio_working_3-way'!I150)</f>
        <v>3.9403397067186727</v>
      </c>
      <c r="M149" s="22">
        <f>IF(OR($A149="",$B149="",$C149=""),"",'OddsRatio_working_3-way'!J150)</f>
        <v>3.5609410348840052</v>
      </c>
      <c r="N149" s="23">
        <f t="shared" si="11"/>
        <v>46.279570658075087</v>
      </c>
      <c r="O149" s="24">
        <f t="shared" si="12"/>
        <v>25.520924188753803</v>
      </c>
      <c r="P149" s="24">
        <f t="shared" si="13"/>
        <v>28.19950515317111</v>
      </c>
      <c r="Q149" t="s">
        <v>319</v>
      </c>
      <c r="R149" t="s">
        <v>320</v>
      </c>
      <c r="S149" s="68">
        <v>44452</v>
      </c>
      <c r="AD149" s="37"/>
      <c r="AE149" s="37"/>
      <c r="AH149" s="37"/>
      <c r="AI149" s="37"/>
      <c r="AJ149" t="s">
        <v>335</v>
      </c>
    </row>
    <row r="150" spans="1:36" s="36" customFormat="1" ht="15" x14ac:dyDescent="0.25">
      <c r="A150">
        <v>4.3</v>
      </c>
      <c r="B150">
        <v>3.34</v>
      </c>
      <c r="C150">
        <v>1.99</v>
      </c>
      <c r="D150" s="20">
        <f t="shared" si="14"/>
        <v>3.4471899953744334E-2</v>
      </c>
      <c r="E150" s="17">
        <f>IF(OR($A150="",$B150="",$C150=""),"",A150*'MPTO_working_3-way'!$I151)</f>
        <v>4.4482291698011007</v>
      </c>
      <c r="F150" s="21">
        <f>IF(OR($A150="",$B150="",$C150=""),"",B150*'MPTO_working_3-way'!$I151)</f>
        <v>3.4551361458455059</v>
      </c>
      <c r="G150" s="22">
        <f>IF(OR($A150="",$B150="",$C150=""),"",C150*'MPTO_working_3-way'!$I151)</f>
        <v>2.0585990809079511</v>
      </c>
      <c r="H150" s="17">
        <f>IF(OR($A150="",$B150="",$C150=""),"",'MPTO_working_3-way'!E151)</f>
        <v>4.5235051370170147</v>
      </c>
      <c r="I150" s="21">
        <f>IF(OR($A150="",$B150="",$C150=""),"",'MPTO_working_3-way'!F151)</f>
        <v>3.4733008233890108</v>
      </c>
      <c r="J150" s="22">
        <f>IF(OR($A150="",$B150="",$C150=""),"",'MPTO_working_3-way'!G151)</f>
        <v>2.036568918675616</v>
      </c>
      <c r="K150" s="17">
        <f>IF(OR($A150="",$B150="",$C150=""),"",'OddsRatio_working_3-way'!H151)</f>
        <v>4.4846105246016368</v>
      </c>
      <c r="L150" s="21">
        <f>IF(OR($A150="",$B150="",$C150=""),"",'OddsRatio_working_3-way'!I151)</f>
        <v>3.4709056447175239</v>
      </c>
      <c r="M150" s="22">
        <f>IF(OR($A150="",$B150="",$C150=""),"",'OddsRatio_working_3-way'!J151)</f>
        <v>2.045383157380491</v>
      </c>
      <c r="N150" s="23">
        <f t="shared" si="11"/>
        <v>22.480856130097145</v>
      </c>
      <c r="O150" s="24">
        <f t="shared" si="12"/>
        <v>28.942419568687939</v>
      </c>
      <c r="P150" s="24">
        <f t="shared" si="13"/>
        <v>48.576724301214938</v>
      </c>
      <c r="Q150" t="s">
        <v>321</v>
      </c>
      <c r="R150" t="s">
        <v>322</v>
      </c>
      <c r="S150" s="68">
        <v>44452</v>
      </c>
      <c r="AD150" s="37"/>
      <c r="AE150" s="37"/>
      <c r="AH150" s="37"/>
      <c r="AI150" s="37"/>
      <c r="AJ150" t="s">
        <v>335</v>
      </c>
    </row>
    <row r="151" spans="1:36" s="36" customFormat="1" ht="15" x14ac:dyDescent="0.25">
      <c r="A151">
        <v>3.01</v>
      </c>
      <c r="B151">
        <v>3.29</v>
      </c>
      <c r="C151">
        <v>2.52</v>
      </c>
      <c r="D151" s="20">
        <f t="shared" si="14"/>
        <v>3.300267822781433E-2</v>
      </c>
      <c r="E151" s="17">
        <f>IF(OR($A151="",$B151="",$C151=""),"",A151*'MPTO_working_3-way'!$I152)</f>
        <v>3.1093380614657211</v>
      </c>
      <c r="F151" s="21">
        <f>IF(OR($A151="",$B151="",$C151=""),"",B151*'MPTO_working_3-way'!$I152)</f>
        <v>3.398578811369509</v>
      </c>
      <c r="G151" s="22">
        <f>IF(OR($A151="",$B151="",$C151=""),"",C151*'MPTO_working_3-way'!$I152)</f>
        <v>2.603166749134092</v>
      </c>
      <c r="H151" s="17">
        <f>IF(OR($A151="",$B151="",$C151=""),"",'MPTO_working_3-way'!E152)</f>
        <v>3.1130825278325647</v>
      </c>
      <c r="I151" s="21">
        <f>IF(OR($A151="",$B151="",$C151=""),"",'MPTO_working_3-way'!F152)</f>
        <v>3.4135462653488</v>
      </c>
      <c r="J151" s="22">
        <f>IF(OR($A151="",$B151="",$C151=""),"",'MPTO_working_3-way'!G152)</f>
        <v>2.5918519674567255</v>
      </c>
      <c r="K151" s="17">
        <f>IF(OR($A151="",$B151="",$C151=""),"",'OddsRatio_working_3-way'!H152)</f>
        <v>3.1118662178590157</v>
      </c>
      <c r="L151" s="21">
        <f>IF(OR($A151="",$B151="",$C151=""),"",'OddsRatio_working_3-way'!I152)</f>
        <v>3.4060565367647491</v>
      </c>
      <c r="M151" s="22">
        <f>IF(OR($A151="",$B151="",$C151=""),"",'OddsRatio_working_3-way'!J152)</f>
        <v>2.5970331597739822</v>
      </c>
      <c r="N151" s="23">
        <f t="shared" si="11"/>
        <v>32.16118608629538</v>
      </c>
      <c r="O151" s="24">
        <f t="shared" si="12"/>
        <v>29.424063866185136</v>
      </c>
      <c r="P151" s="24">
        <f t="shared" si="13"/>
        <v>38.414750047519483</v>
      </c>
      <c r="Q151" t="s">
        <v>323</v>
      </c>
      <c r="R151" t="s">
        <v>324</v>
      </c>
      <c r="S151" s="68">
        <v>44452</v>
      </c>
      <c r="AD151" s="37"/>
      <c r="AE151" s="37"/>
      <c r="AH151" s="37"/>
      <c r="AI151" s="37"/>
      <c r="AJ151" t="s">
        <v>335</v>
      </c>
    </row>
    <row r="152" spans="1:36" s="36" customFormat="1" ht="15" x14ac:dyDescent="0.25">
      <c r="A152">
        <v>1.52</v>
      </c>
      <c r="B152">
        <v>4.54</v>
      </c>
      <c r="C152">
        <v>6.33</v>
      </c>
      <c r="D152" s="20">
        <f t="shared" si="14"/>
        <v>3.6136937119088497E-2</v>
      </c>
      <c r="E152" s="17">
        <f>IF(OR($A152="",$B152="",$C152=""),"",A152*'MPTO_working_3-way'!$I153)</f>
        <v>1.5749281444210146</v>
      </c>
      <c r="F152" s="21">
        <f>IF(OR($A152="",$B152="",$C152=""),"",B152*'MPTO_working_3-way'!$I153)</f>
        <v>4.7040616945206617</v>
      </c>
      <c r="G152" s="22">
        <f>IF(OR($A152="",$B152="",$C152=""),"",C152*'MPTO_working_3-way'!$I153)</f>
        <v>6.5587468119638306</v>
      </c>
      <c r="H152" s="17">
        <f>IF(OR($A152="",$B152="",$C152=""),"",'MPTO_working_3-way'!E153)</f>
        <v>1.5483493183236878</v>
      </c>
      <c r="I152" s="21">
        <f>IF(OR($A152="",$B152="",$C152=""),"",'MPTO_working_3-way'!F153)</f>
        <v>4.8026432640247121</v>
      </c>
      <c r="J152" s="22">
        <f>IF(OR($A152="",$B152="",$C152=""),"",'MPTO_working_3-way'!G153)</f>
        <v>6.8524954998634167</v>
      </c>
      <c r="K152" s="17">
        <f>IF(OR($A152="",$B152="",$C152=""),"",'OddsRatio_working_3-way'!H153)</f>
        <v>1.5569945276649542</v>
      </c>
      <c r="L152" s="21">
        <f>IF(OR($A152="",$B152="",$C152=""),"",'OddsRatio_working_3-way'!I153)</f>
        <v>4.7918473614114205</v>
      </c>
      <c r="M152" s="22">
        <f>IF(OR($A152="",$B152="",$C152=""),"",'OddsRatio_working_3-way'!J153)</f>
        <v>6.7091939085657835</v>
      </c>
      <c r="N152" s="23">
        <f t="shared" si="11"/>
        <v>63.494960296593504</v>
      </c>
      <c r="O152" s="24">
        <f t="shared" si="12"/>
        <v>21.258224592692098</v>
      </c>
      <c r="P152" s="24">
        <f t="shared" si="13"/>
        <v>15.246815110714396</v>
      </c>
      <c r="Q152" t="s">
        <v>108</v>
      </c>
      <c r="R152" t="s">
        <v>104</v>
      </c>
      <c r="S152" s="68">
        <v>44452</v>
      </c>
      <c r="AD152" s="37"/>
      <c r="AE152" s="37"/>
      <c r="AH152" s="37"/>
      <c r="AI152" s="37"/>
      <c r="AJ152" t="s">
        <v>129</v>
      </c>
    </row>
    <row r="153" spans="1:36" s="36" customFormat="1" ht="15" x14ac:dyDescent="0.25">
      <c r="A153">
        <v>3.39</v>
      </c>
      <c r="B153">
        <v>3.39</v>
      </c>
      <c r="C153">
        <v>2.23</v>
      </c>
      <c r="D153" s="20">
        <f t="shared" si="14"/>
        <v>3.840099474846892E-2</v>
      </c>
      <c r="E153" s="17">
        <f>IF(OR($A153="",$B153="",$C153=""),"",A153*'MPTO_working_3-way'!$I154)</f>
        <v>3.5201793721973096</v>
      </c>
      <c r="F153" s="21">
        <f>IF(OR($A153="",$B153="",$C153=""),"",B153*'MPTO_working_3-way'!$I154)</f>
        <v>3.5201793721973096</v>
      </c>
      <c r="G153" s="22">
        <f>IF(OR($A153="",$B153="",$C153=""),"",C153*'MPTO_working_3-way'!$I154)</f>
        <v>2.3156342182890857</v>
      </c>
      <c r="H153" s="17">
        <f>IF(OR($A153="",$B153="",$C153=""),"",'MPTO_working_3-way'!E154)</f>
        <v>3.5437754894760691</v>
      </c>
      <c r="I153" s="21">
        <f>IF(OR($A153="",$B153="",$C153=""),"",'MPTO_working_3-way'!F154)</f>
        <v>3.5437754894760691</v>
      </c>
      <c r="J153" s="22">
        <f>IF(OR($A153="",$B153="",$C153=""),"",'MPTO_working_3-way'!G154)</f>
        <v>2.2955251677682522</v>
      </c>
      <c r="K153" s="17">
        <f>IF(OR($A153="",$B153="",$C153=""),"",'OddsRatio_working_3-way'!H154)</f>
        <v>3.5337597846817155</v>
      </c>
      <c r="L153" s="21">
        <f>IF(OR($A153="",$B153="",$C153=""),"",'OddsRatio_working_3-way'!I154)</f>
        <v>3.5337597846817155</v>
      </c>
      <c r="M153" s="22">
        <f>IF(OR($A153="",$B153="",$C153=""),"",'OddsRatio_working_3-way'!J154)</f>
        <v>2.3039851611541882</v>
      </c>
      <c r="N153" s="23">
        <f t="shared" si="11"/>
        <v>28.407643312101911</v>
      </c>
      <c r="O153" s="24">
        <f t="shared" si="12"/>
        <v>28.407643312101911</v>
      </c>
      <c r="P153" s="24">
        <f t="shared" si="13"/>
        <v>43.184713375796171</v>
      </c>
      <c r="Q153" t="s">
        <v>82</v>
      </c>
      <c r="R153" t="s">
        <v>93</v>
      </c>
      <c r="S153" s="68">
        <v>44453</v>
      </c>
      <c r="AD153" s="37"/>
      <c r="AE153" s="37"/>
      <c r="AH153" s="37"/>
      <c r="AI153" s="37"/>
      <c r="AJ153" t="s">
        <v>125</v>
      </c>
    </row>
    <row r="154" spans="1:36" s="36" customFormat="1" ht="15" x14ac:dyDescent="0.25">
      <c r="A154">
        <v>3.86</v>
      </c>
      <c r="B154">
        <v>3.36</v>
      </c>
      <c r="C154">
        <v>2.0699999999999998</v>
      </c>
      <c r="D154" s="20">
        <f t="shared" si="14"/>
        <v>3.9778192571614746E-2</v>
      </c>
      <c r="E154" s="17">
        <f>IF(OR($A154="",$B154="",$C154=""),"",A154*'MPTO_working_3-way'!$I155)</f>
        <v>4.0135438233264331</v>
      </c>
      <c r="F154" s="21">
        <f>IF(OR($A154="",$B154="",$C154=""),"",B154*'MPTO_working_3-way'!$I155)</f>
        <v>3.4936547270406253</v>
      </c>
      <c r="G154" s="22">
        <f>IF(OR($A154="",$B154="",$C154=""),"",C154*'MPTO_working_3-way'!$I155)</f>
        <v>2.1523408586232424</v>
      </c>
      <c r="H154" s="17">
        <f>IF(OR($A154="",$B154="",$C154=""),"",'MPTO_working_3-way'!E155)</f>
        <v>4.0682165054557942</v>
      </c>
      <c r="I154" s="21">
        <f>IF(OR($A154="",$B154="",$C154=""),"",'MPTO_working_3-way'!F155)</f>
        <v>3.516673338377287</v>
      </c>
      <c r="J154" s="22">
        <f>IF(OR($A154="",$B154="",$C154=""),"",'MPTO_working_3-way'!G155)</f>
        <v>2.128418605152651</v>
      </c>
      <c r="K154" s="17">
        <f>IF(OR($A154="",$B154="",$C154=""),"",'OddsRatio_working_3-way'!H155)</f>
        <v>4.0419750702088733</v>
      </c>
      <c r="L154" s="21">
        <f>IF(OR($A154="",$B154="",$C154=""),"",'OddsRatio_working_3-way'!I155)</f>
        <v>3.5101612467457834</v>
      </c>
      <c r="M154" s="22">
        <f>IF(OR($A154="",$B154="",$C154=""),"",'OddsRatio_working_3-way'!J155)</f>
        <v>2.1380815822110115</v>
      </c>
      <c r="N154" s="23">
        <f t="shared" si="11"/>
        <v>24.915636754433095</v>
      </c>
      <c r="O154" s="24">
        <f t="shared" si="12"/>
        <v>28.623320795271358</v>
      </c>
      <c r="P154" s="24">
        <f t="shared" si="13"/>
        <v>46.46104245029553</v>
      </c>
      <c r="Q154" t="s">
        <v>116</v>
      </c>
      <c r="R154" t="s">
        <v>325</v>
      </c>
      <c r="S154" s="68">
        <v>44453</v>
      </c>
      <c r="AD154" s="37"/>
      <c r="AE154" s="37"/>
      <c r="AH154" s="37"/>
      <c r="AI154" s="37"/>
      <c r="AJ154" t="s">
        <v>127</v>
      </c>
    </row>
    <row r="155" spans="1:36" s="65" customFormat="1" ht="15" x14ac:dyDescent="0.25">
      <c r="A155" s="58">
        <v>2</v>
      </c>
      <c r="B155" s="58">
        <v>3.36</v>
      </c>
      <c r="C155" s="58">
        <v>4.24</v>
      </c>
      <c r="D155" s="59">
        <f t="shared" si="14"/>
        <v>3.3468104222821315E-2</v>
      </c>
      <c r="E155" s="60">
        <f>IF(OR($A155="",$B155="",$C155=""),"",A155*'MPTO_working_3-way'!$I156)</f>
        <v>2.0669362084456426</v>
      </c>
      <c r="F155" s="61">
        <f>IF(OR($A155="",$B155="",$C155=""),"",B155*'MPTO_working_3-way'!$I156)</f>
        <v>3.4724528301886797</v>
      </c>
      <c r="G155" s="62">
        <f>IF(OR($A155="",$B155="",$C155=""),"",C155*'MPTO_working_3-way'!$I156)</f>
        <v>4.3819047619047629</v>
      </c>
      <c r="H155" s="60">
        <f>IF(OR($A155="",$B155="",$C155=""),"",'MPTO_working_3-way'!E156)</f>
        <v>2.0456425179966304</v>
      </c>
      <c r="I155" s="61">
        <f>IF(OR($A155="",$B155="",$C155=""),"",'MPTO_working_3-way'!F156)</f>
        <v>3.4908520648196557</v>
      </c>
      <c r="J155" s="62">
        <f>IF(OR($A155="",$B155="",$C155=""),"",'MPTO_working_3-way'!G156)</f>
        <v>4.4505164945018336</v>
      </c>
      <c r="K155" s="60">
        <f>IF(OR($A155="",$B155="",$C155=""),"",'OddsRatio_working_3-way'!H156)</f>
        <v>2.0541688122921018</v>
      </c>
      <c r="L155" s="61">
        <f>IF(OR($A155="",$B155="",$C155=""),"",'OddsRatio_working_3-way'!I156)</f>
        <v>3.4878383970093605</v>
      </c>
      <c r="M155" s="62">
        <f>IF(OR($A155="",$B155="",$C155=""),"",'OddsRatio_working_3-way'!J156)</f>
        <v>4.4155069518264103</v>
      </c>
      <c r="N155" s="63">
        <f t="shared" si="11"/>
        <v>48.380786785481412</v>
      </c>
      <c r="O155" s="64">
        <f t="shared" si="12"/>
        <v>28.798087372310366</v>
      </c>
      <c r="P155" s="64">
        <f t="shared" si="13"/>
        <v>22.821125842208211</v>
      </c>
      <c r="Q155" s="58" t="s">
        <v>326</v>
      </c>
      <c r="R155" s="58" t="s">
        <v>327</v>
      </c>
      <c r="S155" s="69">
        <v>44453</v>
      </c>
      <c r="AD155" s="66"/>
      <c r="AE155" s="66"/>
      <c r="AH155" s="66"/>
      <c r="AI155" s="66"/>
      <c r="AJ155" s="58" t="s">
        <v>331</v>
      </c>
    </row>
    <row r="156" spans="1:36" s="36" customFormat="1" ht="15" x14ac:dyDescent="0.25">
      <c r="A156">
        <v>1.68</v>
      </c>
      <c r="B156">
        <v>3.7</v>
      </c>
      <c r="C156">
        <v>5.9</v>
      </c>
      <c r="D156" s="20">
        <f t="shared" si="14"/>
        <v>3.4999890932094324E-2</v>
      </c>
      <c r="E156" s="17">
        <f>IF(OR($A156="",$B156="",$C156=""),"",A156*'MPTO_working_3-way'!$I157)</f>
        <v>1.7387998167659184</v>
      </c>
      <c r="F156" s="21">
        <f>IF(OR($A156="",$B156="",$C156=""),"",B156*'MPTO_working_3-way'!$I157)</f>
        <v>3.8294995964487493</v>
      </c>
      <c r="G156" s="22">
        <f>IF(OR($A156="",$B156="",$C156=""),"",C156*'MPTO_working_3-way'!$I157)</f>
        <v>6.1064993564993566</v>
      </c>
      <c r="H156" s="17">
        <f>IF(OR($A156="",$B156="",$C156=""),"",'MPTO_working_3-way'!E157)</f>
        <v>1.7135861845548108</v>
      </c>
      <c r="I156" s="21">
        <f>IF(OR($A156="",$B156="",$C156=""),"",'MPTO_working_3-way'!F157)</f>
        <v>3.8669215953662968</v>
      </c>
      <c r="J156" s="22">
        <f>IF(OR($A156="",$B156="",$C156=""),"",'MPTO_working_3-way'!G157)</f>
        <v>6.3361360023957074</v>
      </c>
      <c r="K156" s="17">
        <f>IF(OR($A156="",$B156="",$C156=""),"",'OddsRatio_working_3-way'!H157)</f>
        <v>1.7227037852320075</v>
      </c>
      <c r="L156" s="21">
        <f>IF(OR($A156="",$B156="",$C156=""),"",'OddsRatio_working_3-way'!I157)</f>
        <v>3.8695591472447366</v>
      </c>
      <c r="M156" s="22">
        <f>IF(OR($A156="",$B156="",$C156=""),"",'OddsRatio_working_3-way'!J157)</f>
        <v>6.2077184524071143</v>
      </c>
      <c r="N156" s="23">
        <f t="shared" ref="N156:N178" si="15">(1/E156)* 100</f>
        <v>57.510933136624686</v>
      </c>
      <c r="O156" s="24">
        <f t="shared" ref="O156:O178" si="16">(1/F156)* 100</f>
        <v>26.113072343116073</v>
      </c>
      <c r="P156" s="24">
        <f t="shared" ref="P156:P178" si="17">(1/G156)* 100</f>
        <v>16.375994520259233</v>
      </c>
      <c r="Q156" t="s">
        <v>114</v>
      </c>
      <c r="R156" t="s">
        <v>75</v>
      </c>
      <c r="S156" s="68" t="s">
        <v>337</v>
      </c>
      <c r="AD156" s="37"/>
      <c r="AE156" s="37"/>
      <c r="AH156" s="37"/>
      <c r="AI156" s="37"/>
      <c r="AJ156" t="s">
        <v>125</v>
      </c>
    </row>
    <row r="157" spans="1:36" s="36" customFormat="1" ht="15" x14ac:dyDescent="0.25">
      <c r="A157">
        <v>3.64</v>
      </c>
      <c r="B157">
        <v>3.24</v>
      </c>
      <c r="C157">
        <v>2.2200000000000002</v>
      </c>
      <c r="D157" s="20">
        <f t="shared" si="14"/>
        <v>3.3817700484366942E-2</v>
      </c>
      <c r="E157" s="17">
        <f>IF(OR($A157="",$B157="",$C157=""),"",A157*'MPTO_working_3-way'!$I158)</f>
        <v>3.7630964297630958</v>
      </c>
      <c r="F157" s="21">
        <f>IF(OR($A157="",$B157="",$C157=""),"",B157*'MPTO_working_3-way'!$I158)</f>
        <v>3.3495693495693493</v>
      </c>
      <c r="G157" s="22">
        <f>IF(OR($A157="",$B157="",$C157=""),"",C157*'MPTO_working_3-way'!$I158)</f>
        <v>2.2950752950752946</v>
      </c>
      <c r="H157" s="17">
        <f>IF(OR($A157="",$B157="",$C157=""),"",'MPTO_working_3-way'!E158)</f>
        <v>3.7957476618171011</v>
      </c>
      <c r="I157" s="21">
        <f>IF(OR($A157="",$B157="",$C157=""),"",'MPTO_working_3-way'!F158)</f>
        <v>3.3628206919795147</v>
      </c>
      <c r="J157" s="22">
        <f>IF(OR($A157="",$B157="",$C157=""),"",'MPTO_working_3-way'!G158)</f>
        <v>2.2769816907719149</v>
      </c>
      <c r="K157" s="17">
        <f>IF(OR($A157="",$B157="",$C157=""),"",'OddsRatio_working_3-way'!H158)</f>
        <v>3.7798781720589854</v>
      </c>
      <c r="L157" s="21">
        <f>IF(OR($A157="",$B157="",$C157=""),"",'OddsRatio_working_3-way'!I158)</f>
        <v>3.3586845096258062</v>
      </c>
      <c r="M157" s="22">
        <f>IF(OR($A157="",$B157="",$C157=""),"",'OddsRatio_working_3-way'!J158)</f>
        <v>2.2846406704211977</v>
      </c>
      <c r="N157" s="23">
        <f t="shared" si="15"/>
        <v>26.573860613583971</v>
      </c>
      <c r="O157" s="24">
        <f t="shared" si="16"/>
        <v>29.854584146125202</v>
      </c>
      <c r="P157" s="24">
        <f t="shared" si="17"/>
        <v>43.571555240290834</v>
      </c>
      <c r="Q157" t="s">
        <v>115</v>
      </c>
      <c r="R157" t="s">
        <v>77</v>
      </c>
      <c r="S157" s="68" t="s">
        <v>337</v>
      </c>
      <c r="AD157" s="37"/>
      <c r="AE157" s="37"/>
      <c r="AH157" s="37"/>
      <c r="AI157" s="37"/>
      <c r="AJ157" t="s">
        <v>125</v>
      </c>
    </row>
    <row r="158" spans="1:36" s="36" customFormat="1" ht="15" x14ac:dyDescent="0.25">
      <c r="A158">
        <v>2.44</v>
      </c>
      <c r="B158">
        <v>3.24</v>
      </c>
      <c r="C158">
        <v>3.19</v>
      </c>
      <c r="D158" s="20">
        <f t="shared" si="14"/>
        <v>3.1957664706864009E-2</v>
      </c>
      <c r="E158" s="17">
        <f>IF(OR($A158="",$B158="",$C158=""),"",A158*'MPTO_working_3-way'!$I159)</f>
        <v>2.5179767018847481</v>
      </c>
      <c r="F158" s="21">
        <f>IF(OR($A158="",$B158="",$C158=""),"",B158*'MPTO_working_3-way'!$I159)</f>
        <v>3.3435428336502397</v>
      </c>
      <c r="G158" s="22">
        <f>IF(OR($A158="",$B158="",$C158=""),"",C158*'MPTO_working_3-way'!$I159)</f>
        <v>3.2919449504148961</v>
      </c>
      <c r="H158" s="17">
        <f>IF(OR($A158="",$B158="",$C158=""),"",'MPTO_working_3-way'!E159)</f>
        <v>2.5051134960907082</v>
      </c>
      <c r="I158" s="21">
        <f>IF(OR($A158="",$B158="",$C158=""),"",'MPTO_working_3-way'!F159)</f>
        <v>3.3558238364179096</v>
      </c>
      <c r="J158" s="22">
        <f>IF(OR($A158="",$B158="",$C158=""),"",'MPTO_working_3-way'!G159)</f>
        <v>3.3022147047793577</v>
      </c>
      <c r="K158" s="17">
        <f>IF(OR($A158="",$B158="",$C158=""),"",'OddsRatio_working_3-way'!H159)</f>
        <v>2.510843396598097</v>
      </c>
      <c r="L158" s="21">
        <f>IF(OR($A158="",$B158="",$C158=""),"",'OddsRatio_working_3-way'!I159)</f>
        <v>3.3502008391525959</v>
      </c>
      <c r="M158" s="22">
        <f>IF(OR($A158="",$B158="",$C158=""),"",'OddsRatio_working_3-way'!J159)</f>
        <v>3.2977409989929392</v>
      </c>
      <c r="N158" s="23">
        <f t="shared" si="15"/>
        <v>39.714426239586857</v>
      </c>
      <c r="O158" s="24">
        <f t="shared" si="16"/>
        <v>29.908395069318487</v>
      </c>
      <c r="P158" s="24">
        <f t="shared" si="17"/>
        <v>30.377178691094649</v>
      </c>
      <c r="Q158" t="s">
        <v>80</v>
      </c>
      <c r="R158" t="s">
        <v>72</v>
      </c>
      <c r="S158" s="68" t="s">
        <v>337</v>
      </c>
      <c r="AD158" s="37"/>
      <c r="AE158" s="37"/>
      <c r="AH158" s="37"/>
      <c r="AI158" s="37"/>
      <c r="AJ158" t="s">
        <v>125</v>
      </c>
    </row>
    <row r="159" spans="1:36" s="36" customFormat="1" ht="15" x14ac:dyDescent="0.25">
      <c r="A159">
        <v>2.58</v>
      </c>
      <c r="B159">
        <v>3.21</v>
      </c>
      <c r="C159">
        <v>3.05</v>
      </c>
      <c r="D159" s="20">
        <f t="shared" si="14"/>
        <v>2.6992231434601388E-2</v>
      </c>
      <c r="E159" s="17">
        <f>IF(OR($A159="",$B159="",$C159=""),"",A159*'MPTO_working_3-way'!$I160)</f>
        <v>2.6496399571012716</v>
      </c>
      <c r="F159" s="21">
        <f>IF(OR($A159="",$B159="",$C159=""),"",B159*'MPTO_working_3-way'!$I160)</f>
        <v>3.2966450629050703</v>
      </c>
      <c r="G159" s="22">
        <f>IF(OR($A159="",$B159="",$C159=""),"",C159*'MPTO_working_3-way'!$I160)</f>
        <v>3.1323263058755342</v>
      </c>
      <c r="H159" s="17">
        <f>IF(OR($A159="",$B159="",$C159=""),"",'MPTO_working_3-way'!E160)</f>
        <v>2.6413136565783737</v>
      </c>
      <c r="I159" s="21">
        <f>IF(OR($A159="",$B159="",$C159=""),"",'MPTO_working_3-way'!F160)</f>
        <v>3.3054674792226364</v>
      </c>
      <c r="J159" s="22">
        <f>IF(OR($A159="",$B159="",$C159=""),"",'MPTO_working_3-way'!G160)</f>
        <v>3.1360600804764518</v>
      </c>
      <c r="K159" s="17">
        <f>IF(OR($A159="",$B159="",$C159=""),"",'OddsRatio_working_3-way'!H160)</f>
        <v>2.645160618587572</v>
      </c>
      <c r="L159" s="21">
        <f>IF(OR($A159="",$B159="",$C159=""),"",'OddsRatio_working_3-way'!I160)</f>
        <v>3.3011423842269201</v>
      </c>
      <c r="M159" s="22">
        <f>IF(OR($A159="",$B159="",$C159=""),"",'OddsRatio_working_3-way'!J160)</f>
        <v>3.1345438405724813</v>
      </c>
      <c r="N159" s="23">
        <f t="shared" si="15"/>
        <v>37.740976743648162</v>
      </c>
      <c r="O159" s="24">
        <f t="shared" si="16"/>
        <v>30.333869158446188</v>
      </c>
      <c r="P159" s="24">
        <f t="shared" si="17"/>
        <v>31.925154097905654</v>
      </c>
      <c r="Q159" t="s">
        <v>174</v>
      </c>
      <c r="R159" t="s">
        <v>74</v>
      </c>
      <c r="S159" s="68" t="s">
        <v>337</v>
      </c>
      <c r="AD159" s="37"/>
      <c r="AE159" s="37"/>
      <c r="AH159" s="37"/>
      <c r="AI159" s="37"/>
      <c r="AJ159" t="s">
        <v>126</v>
      </c>
    </row>
    <row r="160" spans="1:36" s="36" customFormat="1" ht="15" x14ac:dyDescent="0.25">
      <c r="A160">
        <v>8.09</v>
      </c>
      <c r="B160">
        <v>4.6500000000000004</v>
      </c>
      <c r="C160">
        <v>1.44</v>
      </c>
      <c r="D160" s="20">
        <f t="shared" si="14"/>
        <v>3.3107602199272446E-2</v>
      </c>
      <c r="E160" s="17">
        <f>IF(OR($A160="",$B160="",$C160=""),"",A160*'MPTO_working_3-way'!$I161)</f>
        <v>8.3578405017921131</v>
      </c>
      <c r="F160" s="21">
        <f>IF(OR($A160="",$B160="",$C160=""),"",B160*'MPTO_working_3-way'!$I161)</f>
        <v>4.803950350226617</v>
      </c>
      <c r="G160" s="22">
        <f>IF(OR($A160="",$B160="",$C160=""),"",C160*'MPTO_working_3-way'!$I161)</f>
        <v>1.4876749471669524</v>
      </c>
      <c r="H160" s="17">
        <f>IF(OR($A160="",$B160="",$C160=""),"",'MPTO_working_3-way'!E161)</f>
        <v>8.8830831493986704</v>
      </c>
      <c r="I160" s="21">
        <f>IF(OR($A160="",$B160="",$C160=""),"",'MPTO_working_3-way'!F161)</f>
        <v>4.9015307941345192</v>
      </c>
      <c r="J160" s="22">
        <f>IF(OR($A160="",$B160="",$C160=""),"",'MPTO_working_3-way'!G161)</f>
        <v>1.4632535112807219</v>
      </c>
      <c r="K160" s="17">
        <f>IF(OR($A160="",$B160="",$C160=""),"",'OddsRatio_working_3-way'!H161)</f>
        <v>8.5897499437484797</v>
      </c>
      <c r="L160" s="21">
        <f>IF(OR($A160="",$B160="",$C160=""),"",'OddsRatio_working_3-way'!I161)</f>
        <v>4.9072760641300359</v>
      </c>
      <c r="M160" s="22">
        <f>IF(OR($A160="",$B160="",$C160=""),"",'OddsRatio_working_3-way'!J161)</f>
        <v>1.471014100881429</v>
      </c>
      <c r="N160" s="23">
        <f t="shared" si="15"/>
        <v>11.964813157006011</v>
      </c>
      <c r="O160" s="24">
        <f t="shared" si="16"/>
        <v>20.816201815092175</v>
      </c>
      <c r="P160" s="24">
        <f t="shared" si="17"/>
        <v>67.218985027901823</v>
      </c>
      <c r="Q160" t="s">
        <v>173</v>
      </c>
      <c r="R160" t="s">
        <v>146</v>
      </c>
      <c r="S160" s="68" t="s">
        <v>337</v>
      </c>
      <c r="AD160" s="37"/>
      <c r="AE160" s="37"/>
      <c r="AH160" s="37"/>
      <c r="AI160" s="37"/>
      <c r="AJ160" t="s">
        <v>126</v>
      </c>
    </row>
    <row r="161" spans="1:36" s="36" customFormat="1" ht="15" x14ac:dyDescent="0.25">
      <c r="A161">
        <v>1.95</v>
      </c>
      <c r="B161">
        <v>3.67</v>
      </c>
      <c r="C161">
        <v>4.08</v>
      </c>
      <c r="D161" s="20">
        <f t="shared" si="14"/>
        <v>3.0398116068896641E-2</v>
      </c>
      <c r="E161" s="17">
        <f>IF(OR($A161="",$B161="",$C161=""),"",A161*'MPTO_working_3-way'!$I162)</f>
        <v>2.0092763263343483</v>
      </c>
      <c r="F161" s="21">
        <f>IF(OR($A161="",$B161="",$C161=""),"",B161*'MPTO_working_3-way'!$I162)</f>
        <v>3.7815610859728506</v>
      </c>
      <c r="G161" s="22">
        <f>IF(OR($A161="",$B161="",$C161=""),"",C161*'MPTO_working_3-way'!$I162)</f>
        <v>4.2040243135610984</v>
      </c>
      <c r="H161" s="17">
        <f>IF(OR($A161="",$B161="",$C161=""),"",'MPTO_working_3-way'!E162)</f>
        <v>1.9893062555952075</v>
      </c>
      <c r="I161" s="21">
        <f>IF(OR($A161="",$B161="",$C161=""),"",'MPTO_working_3-way'!F162)</f>
        <v>3.8117475659713791</v>
      </c>
      <c r="J161" s="22">
        <f>IF(OR($A161="",$B161="",$C161=""),"",'MPTO_working_3-way'!G162)</f>
        <v>4.255946967046806</v>
      </c>
      <c r="K161" s="17">
        <f>IF(OR($A161="",$B161="",$C161=""),"",'OddsRatio_working_3-way'!H162)</f>
        <v>1.9970603312850048</v>
      </c>
      <c r="L161" s="21">
        <f>IF(OR($A161="",$B161="",$C161=""),"",'OddsRatio_working_3-way'!I162)</f>
        <v>3.8022642995062763</v>
      </c>
      <c r="M161" s="22">
        <f>IF(OR($A161="",$B161="",$C161=""),"",'OddsRatio_working_3-way'!J162)</f>
        <v>4.2325745477450676</v>
      </c>
      <c r="N161" s="23">
        <f t="shared" si="15"/>
        <v>49.769162503614631</v>
      </c>
      <c r="O161" s="24">
        <f t="shared" si="16"/>
        <v>26.444105417451912</v>
      </c>
      <c r="P161" s="24">
        <f t="shared" si="17"/>
        <v>23.786732078933458</v>
      </c>
      <c r="Q161" t="s">
        <v>132</v>
      </c>
      <c r="R161" t="s">
        <v>133</v>
      </c>
      <c r="S161" s="68" t="s">
        <v>337</v>
      </c>
      <c r="AD161" s="37"/>
      <c r="AE161" s="37"/>
      <c r="AH161" s="37"/>
      <c r="AI161" s="37"/>
      <c r="AJ161" t="s">
        <v>139</v>
      </c>
    </row>
    <row r="162" spans="1:36" s="36" customFormat="1" ht="15" x14ac:dyDescent="0.25">
      <c r="A162">
        <v>1.81</v>
      </c>
      <c r="B162">
        <v>3.26</v>
      </c>
      <c r="C162">
        <v>5.62</v>
      </c>
      <c r="D162" s="20">
        <f t="shared" si="14"/>
        <v>3.717059716347082E-2</v>
      </c>
      <c r="E162" s="17">
        <f>IF(OR($A162="",$B162="",$C162=""),"",A162*'MPTO_working_3-way'!$I163)</f>
        <v>1.8772787808658822</v>
      </c>
      <c r="F162" s="21">
        <f>IF(OR($A162="",$B162="",$C162=""),"",B162*'MPTO_working_3-way'!$I163)</f>
        <v>3.3811761467529147</v>
      </c>
      <c r="G162" s="22">
        <f>IF(OR($A162="",$B162="",$C162=""),"",C162*'MPTO_working_3-way'!$I163)</f>
        <v>5.828898756058706</v>
      </c>
      <c r="H162" s="17">
        <f>IF(OR($A162="",$B162="",$C162=""),"",'MPTO_working_3-way'!E163)</f>
        <v>1.8515227306887356</v>
      </c>
      <c r="I162" s="21">
        <f>IF(OR($A162="",$B162="",$C162=""),"",'MPTO_working_3-way'!F163)</f>
        <v>3.39722070489618</v>
      </c>
      <c r="J162" s="22">
        <f>IF(OR($A162="",$B162="",$C162=""),"",'MPTO_working_3-way'!G163)</f>
        <v>6.0406264504372169</v>
      </c>
      <c r="K162" s="17">
        <f>IF(OR($A162="",$B162="",$C162=""),"",'OddsRatio_working_3-way'!H163)</f>
        <v>1.8616408937141888</v>
      </c>
      <c r="L162" s="21">
        <f>IF(OR($A162="",$B162="",$C162=""),"",'OddsRatio_working_3-way'!I163)</f>
        <v>3.4040844688815648</v>
      </c>
      <c r="M162" s="22">
        <f>IF(OR($A162="",$B162="",$C162=""),"",'OddsRatio_working_3-way'!J163)</f>
        <v>5.9145443567401905</v>
      </c>
      <c r="N162" s="23">
        <f t="shared" si="15"/>
        <v>53.268593359306863</v>
      </c>
      <c r="O162" s="24">
        <f t="shared" si="16"/>
        <v>29.575507355934178</v>
      </c>
      <c r="P162" s="24">
        <f t="shared" si="17"/>
        <v>17.15589928475897</v>
      </c>
      <c r="Q162" t="s">
        <v>87</v>
      </c>
      <c r="R162" t="s">
        <v>88</v>
      </c>
      <c r="S162" s="68" t="s">
        <v>338</v>
      </c>
      <c r="AD162" s="37"/>
      <c r="AE162" s="37"/>
      <c r="AH162" s="37"/>
      <c r="AI162" s="37"/>
      <c r="AJ162" t="s">
        <v>125</v>
      </c>
    </row>
    <row r="163" spans="1:36" s="36" customFormat="1" ht="15" x14ac:dyDescent="0.25">
      <c r="A163">
        <v>3.08</v>
      </c>
      <c r="B163">
        <v>2.9</v>
      </c>
      <c r="C163">
        <v>2.67</v>
      </c>
      <c r="D163" s="20">
        <f t="shared" si="14"/>
        <v>4.4034746088213783E-2</v>
      </c>
      <c r="E163" s="17">
        <f>IF(OR($A163="",$B163="",$C163=""),"",A163*'MPTO_working_3-way'!$I164)</f>
        <v>3.2156270179516984</v>
      </c>
      <c r="F163" s="21">
        <f>IF(OR($A163="",$B163="",$C163=""),"",B163*'MPTO_working_3-way'!$I164)</f>
        <v>3.0277007636558197</v>
      </c>
      <c r="G163" s="22">
        <f>IF(OR($A163="",$B163="",$C163=""),"",C163*'MPTO_working_3-way'!$I164)</f>
        <v>2.7875727720555306</v>
      </c>
      <c r="H163" s="17">
        <f>IF(OR($A163="",$B163="",$C163=""),"",'MPTO_working_3-way'!E164)</f>
        <v>3.2258368787547052</v>
      </c>
      <c r="I163" s="21">
        <f>IF(OR($A163="",$B163="",$C163=""),"",'MPTO_working_3-way'!F164)</f>
        <v>3.0289323235949572</v>
      </c>
      <c r="J163" s="22">
        <f>IF(OR($A163="",$B163="",$C163=""),"",'MPTO_working_3-way'!G164)</f>
        <v>2.7789079711518441</v>
      </c>
      <c r="K163" s="17">
        <f>IF(OR($A163="",$B163="",$C163=""),"",'OddsRatio_working_3-way'!H164)</f>
        <v>3.2207474917834902</v>
      </c>
      <c r="L163" s="21">
        <f>IF(OR($A163="",$B163="",$C163=""),"",'OddsRatio_working_3-way'!I164)</f>
        <v>3.0285674203791499</v>
      </c>
      <c r="M163" s="22">
        <f>IF(OR($A163="",$B163="",$C163=""),"",'OddsRatio_working_3-way'!J164)</f>
        <v>2.7830039958069368</v>
      </c>
      <c r="N163" s="23">
        <f t="shared" si="15"/>
        <v>31.098134031632302</v>
      </c>
      <c r="O163" s="24">
        <f t="shared" si="16"/>
        <v>33.028363040492238</v>
      </c>
      <c r="P163" s="24">
        <f t="shared" si="17"/>
        <v>35.873502927875464</v>
      </c>
      <c r="Q163" t="s">
        <v>95</v>
      </c>
      <c r="R163" t="s">
        <v>112</v>
      </c>
      <c r="S163" s="68" t="s">
        <v>338</v>
      </c>
      <c r="AD163" s="37"/>
      <c r="AE163" s="37"/>
      <c r="AH163" s="37"/>
      <c r="AI163" s="37"/>
      <c r="AJ163" t="s">
        <v>125</v>
      </c>
    </row>
    <row r="164" spans="1:36" s="36" customFormat="1" ht="15" x14ac:dyDescent="0.25">
      <c r="A164">
        <v>1.9</v>
      </c>
      <c r="B164">
        <v>3.24</v>
      </c>
      <c r="C164">
        <v>4.7</v>
      </c>
      <c r="D164" s="20">
        <f t="shared" si="14"/>
        <v>4.772372222913468E-2</v>
      </c>
      <c r="E164" s="17">
        <f>IF(OR($A164="",$B164="",$C164=""),"",A164*'MPTO_working_3-way'!$I165)</f>
        <v>1.9906750722353559</v>
      </c>
      <c r="F164" s="21">
        <f>IF(OR($A164="",$B164="",$C164=""),"",B164*'MPTO_working_3-way'!$I165)</f>
        <v>3.3946248600223967</v>
      </c>
      <c r="G164" s="22">
        <f>IF(OR($A164="",$B164="",$C164=""),"",C164*'MPTO_working_3-way'!$I165)</f>
        <v>4.924301494476933</v>
      </c>
      <c r="H164" s="17">
        <f>IF(OR($A164="",$B164="",$C164=""),"",'MPTO_working_3-way'!E165)</f>
        <v>1.9592173928745551</v>
      </c>
      <c r="I164" s="21">
        <f>IF(OR($A164="",$B164="",$C164=""),"",'MPTO_working_3-way'!F165)</f>
        <v>3.4160697700045657</v>
      </c>
      <c r="J164" s="22">
        <f>IF(OR($A164="",$B164="",$C164=""),"",'MPTO_working_3-way'!G165)</f>
        <v>5.0798024252071725</v>
      </c>
      <c r="K164" s="17">
        <f>IF(OR($A164="",$B164="",$C164=""),"",'OddsRatio_working_3-way'!H165)</f>
        <v>1.9715678163245702</v>
      </c>
      <c r="L164" s="21">
        <f>IF(OR($A164="",$B164="",$C164=""),"",'OddsRatio_working_3-way'!I165)</f>
        <v>3.4181243428522645</v>
      </c>
      <c r="M164" s="22">
        <f>IF(OR($A164="",$B164="",$C164=""),"",'OddsRatio_working_3-way'!J165)</f>
        <v>4.9942232448899011</v>
      </c>
      <c r="N164" s="23">
        <f t="shared" si="15"/>
        <v>50.234215214092501</v>
      </c>
      <c r="O164" s="24">
        <f t="shared" si="16"/>
        <v>29.458336082338192</v>
      </c>
      <c r="P164" s="24">
        <f t="shared" si="17"/>
        <v>20.307448703569307</v>
      </c>
      <c r="Q164" t="s">
        <v>121</v>
      </c>
      <c r="R164" t="s">
        <v>90</v>
      </c>
      <c r="S164" s="68" t="s">
        <v>338</v>
      </c>
      <c r="AD164" s="37"/>
      <c r="AE164" s="37"/>
      <c r="AH164" s="37"/>
      <c r="AI164" s="37"/>
      <c r="AJ164" t="s">
        <v>125</v>
      </c>
    </row>
    <row r="165" spans="1:36" s="36" customFormat="1" ht="15" x14ac:dyDescent="0.25">
      <c r="A165">
        <v>2.19</v>
      </c>
      <c r="B165">
        <v>3.3</v>
      </c>
      <c r="C165">
        <v>3.5</v>
      </c>
      <c r="D165" s="20">
        <f t="shared" si="14"/>
        <v>4.5365593310798813E-2</v>
      </c>
      <c r="E165" s="17">
        <f>IF(OR($A165="",$B165="",$C165=""),"",A165*'MPTO_working_3-way'!$I166)</f>
        <v>2.2893506493506495</v>
      </c>
      <c r="F165" s="21">
        <f>IF(OR($A165="",$B165="",$C165=""),"",B165*'MPTO_working_3-way'!$I166)</f>
        <v>3.449706457925636</v>
      </c>
      <c r="G165" s="22">
        <f>IF(OR($A165="",$B165="",$C165=""),"",C165*'MPTO_working_3-way'!$I166)</f>
        <v>3.6587795765877957</v>
      </c>
      <c r="H165" s="17">
        <f>IF(OR($A165="",$B165="",$C165=""),"",'MPTO_working_3-way'!E166)</f>
        <v>2.265010073875084</v>
      </c>
      <c r="I165" s="21">
        <f>IF(OR($A165="",$B165="",$C165=""),"",'MPTO_working_3-way'!F166)</f>
        <v>3.4733264675592168</v>
      </c>
      <c r="J165" s="22">
        <f>IF(OR($A165="",$B165="",$C165=""),"",'MPTO_working_3-way'!G166)</f>
        <v>3.6955950032873108</v>
      </c>
      <c r="K165" s="17">
        <f>IF(OR($A165="",$B165="",$C165=""),"",'OddsRatio_working_3-way'!H166)</f>
        <v>2.2751273726055854</v>
      </c>
      <c r="L165" s="21">
        <f>IF(OR($A165="",$B165="",$C165=""),"",'OddsRatio_working_3-way'!I166)</f>
        <v>3.4645318966326442</v>
      </c>
      <c r="M165" s="22">
        <f>IF(OR($A165="",$B165="",$C165=""),"",'OddsRatio_working_3-way'!J166)</f>
        <v>3.6788390180789614</v>
      </c>
      <c r="N165" s="23">
        <f t="shared" si="15"/>
        <v>43.68050828227819</v>
      </c>
      <c r="O165" s="24">
        <f t="shared" si="16"/>
        <v>28.987973678239165</v>
      </c>
      <c r="P165" s="24">
        <f t="shared" si="17"/>
        <v>27.331518039482646</v>
      </c>
      <c r="Q165" t="s">
        <v>86</v>
      </c>
      <c r="R165" t="s">
        <v>92</v>
      </c>
      <c r="S165" s="68" t="s">
        <v>338</v>
      </c>
      <c r="AD165" s="37"/>
      <c r="AE165" s="37"/>
      <c r="AH165" s="37"/>
      <c r="AI165" s="37"/>
      <c r="AJ165" t="s">
        <v>125</v>
      </c>
    </row>
    <row r="166" spans="1:36" s="36" customFormat="1" ht="15" x14ac:dyDescent="0.25">
      <c r="A166">
        <v>2.15</v>
      </c>
      <c r="B166">
        <v>3.59</v>
      </c>
      <c r="C166">
        <v>3.51</v>
      </c>
      <c r="D166" s="20">
        <f t="shared" si="14"/>
        <v>2.8568096003478427E-2</v>
      </c>
      <c r="E166" s="17">
        <f>IF(OR($A166="",$B166="",$C166=""),"",A166*'MPTO_working_3-way'!$I167)</f>
        <v>2.2114214064074784</v>
      </c>
      <c r="F166" s="21">
        <f>IF(OR($A166="",$B166="",$C166=""),"",B166*'MPTO_working_3-way'!$I167)</f>
        <v>3.6925594646524873</v>
      </c>
      <c r="G166" s="22">
        <f>IF(OR($A166="",$B166="",$C166=""),"",C166*'MPTO_working_3-way'!$I167)</f>
        <v>3.610274016972209</v>
      </c>
      <c r="H166" s="17">
        <f>IF(OR($A166="",$B166="",$C166=""),"",'MPTO_working_3-way'!E167)</f>
        <v>2.194938741493599</v>
      </c>
      <c r="I166" s="21">
        <f>IF(OR($A166="",$B166="",$C166=""),"",'MPTO_working_3-way'!F167)</f>
        <v>3.7170736961158273</v>
      </c>
      <c r="J166" s="22">
        <f>IF(OR($A166="",$B166="",$C166=""),"",'MPTO_working_3-way'!G167)</f>
        <v>3.6313776065850703</v>
      </c>
      <c r="K166" s="17">
        <f>IF(OR($A166="",$B166="",$C166=""),"",'OddsRatio_working_3-way'!H167)</f>
        <v>2.2017406766635119</v>
      </c>
      <c r="L166" s="21">
        <f>IF(OR($A166="",$B166="",$C166=""),"",'OddsRatio_working_3-way'!I167)</f>
        <v>3.7065290022247797</v>
      </c>
      <c r="M166" s="22">
        <f>IF(OR($A166="",$B166="",$C166=""),"",'OddsRatio_working_3-way'!J167)</f>
        <v>3.6229296508047093</v>
      </c>
      <c r="N166" s="23">
        <f t="shared" si="15"/>
        <v>45.219784754843744</v>
      </c>
      <c r="O166" s="24">
        <f t="shared" si="16"/>
        <v>27.08148669161951</v>
      </c>
      <c r="P166" s="24">
        <f t="shared" si="17"/>
        <v>27.698728553536768</v>
      </c>
      <c r="Q166" t="s">
        <v>85</v>
      </c>
      <c r="R166" t="s">
        <v>297</v>
      </c>
      <c r="S166" s="68" t="s">
        <v>338</v>
      </c>
      <c r="AD166" s="37"/>
      <c r="AE166" s="37"/>
      <c r="AH166" s="37"/>
      <c r="AI166" s="37"/>
      <c r="AJ166" t="s">
        <v>129</v>
      </c>
    </row>
    <row r="167" spans="1:36" s="36" customFormat="1" ht="15" x14ac:dyDescent="0.25">
      <c r="A167">
        <v>1.45</v>
      </c>
      <c r="B167">
        <v>4.82</v>
      </c>
      <c r="C167">
        <v>7.28</v>
      </c>
      <c r="D167" s="20">
        <f t="shared" si="14"/>
        <v>3.448668944448019E-2</v>
      </c>
      <c r="E167" s="17">
        <f>IF(OR($A167="",$B167="",$C167=""),"",A167*'MPTO_working_3-way'!$I168)</f>
        <v>1.5000056996944962</v>
      </c>
      <c r="F167" s="21">
        <f>IF(OR($A167="",$B167="",$C167=""),"",B167*'MPTO_working_3-way'!$I168)</f>
        <v>4.9862258431223951</v>
      </c>
      <c r="G167" s="22">
        <f>IF(OR($A167="",$B167="",$C167=""),"",C167*'MPTO_working_3-way'!$I168)</f>
        <v>7.5310630991558156</v>
      </c>
      <c r="H167" s="17">
        <f>IF(OR($A167="",$B167="",$C167=""),"",'MPTO_working_3-way'!E168)</f>
        <v>1.474579120220507</v>
      </c>
      <c r="I167" s="21">
        <f>IF(OR($A167="",$B167="",$C167=""),"",'MPTO_working_3-way'!F168)</f>
        <v>5.1027355037822613</v>
      </c>
      <c r="J167" s="22">
        <f>IF(OR($A167="",$B167="",$C167=""),"",'MPTO_working_3-way'!G168)</f>
        <v>7.9448895292187496</v>
      </c>
      <c r="K167" s="17">
        <f>IF(OR($A167="",$B167="",$C167=""),"",'OddsRatio_working_3-way'!H168)</f>
        <v>1.4825783177584611</v>
      </c>
      <c r="L167" s="21">
        <f>IF(OR($A167="",$B167="",$C167=""),"",'OddsRatio_working_3-way'!I168)</f>
        <v>5.0965537196384911</v>
      </c>
      <c r="M167" s="22">
        <f>IF(OR($A167="",$B167="",$C167=""),"",'OddsRatio_working_3-way'!J168)</f>
        <v>7.7346485233847453</v>
      </c>
      <c r="N167" s="23">
        <f t="shared" si="15"/>
        <v>66.666413347873842</v>
      </c>
      <c r="O167" s="24">
        <f t="shared" si="16"/>
        <v>20.055248828717232</v>
      </c>
      <c r="P167" s="24">
        <f t="shared" si="17"/>
        <v>13.278337823408936</v>
      </c>
      <c r="Q167" t="s">
        <v>111</v>
      </c>
      <c r="R167" t="s">
        <v>102</v>
      </c>
      <c r="S167" s="68" t="s">
        <v>338</v>
      </c>
      <c r="AD167" s="37"/>
      <c r="AE167" s="37"/>
      <c r="AH167" s="37"/>
      <c r="AI167" s="37"/>
      <c r="AJ167" t="s">
        <v>129</v>
      </c>
    </row>
    <row r="168" spans="1:36" s="36" customFormat="1" ht="15" x14ac:dyDescent="0.25">
      <c r="A168">
        <v>2.21</v>
      </c>
      <c r="B168">
        <v>3.51</v>
      </c>
      <c r="C168">
        <v>3.44</v>
      </c>
      <c r="D168" s="20">
        <f t="shared" si="14"/>
        <v>2.808664710169495E-2</v>
      </c>
      <c r="E168" s="17">
        <f>IF(OR($A168="",$B168="",$C168=""),"",A168*'MPTO_working_3-way'!$I169)</f>
        <v>2.2720714900947456</v>
      </c>
      <c r="F168" s="21">
        <f>IF(OR($A168="",$B168="",$C168=""),"",B168*'MPTO_working_3-way'!$I169)</f>
        <v>3.6085841313269489</v>
      </c>
      <c r="G168" s="22">
        <f>IF(OR($A168="",$B168="",$C168=""),"",C168*'MPTO_working_3-way'!$I169)</f>
        <v>3.5366180660298308</v>
      </c>
      <c r="H168" s="17">
        <f>IF(OR($A168="",$B168="",$C168=""),"",'MPTO_working_3-way'!E169)</f>
        <v>2.2566920800308417</v>
      </c>
      <c r="I168" s="21">
        <f>IF(OR($A168="",$B168="",$C168=""),"",'MPTO_working_3-way'!F169)</f>
        <v>3.6292625658023461</v>
      </c>
      <c r="J168" s="22">
        <f>IF(OR($A168="",$B168="",$C168=""),"",'MPTO_working_3-way'!G169)</f>
        <v>3.554475516725466</v>
      </c>
      <c r="K168" s="17">
        <f>IF(OR($A168="",$B168="",$C168=""),"",'OddsRatio_working_3-way'!H169)</f>
        <v>2.2631499494637888</v>
      </c>
      <c r="L168" s="21">
        <f>IF(OR($A168="",$B168="",$C168=""),"",'OddsRatio_working_3-way'!I169)</f>
        <v>3.62025320095381</v>
      </c>
      <c r="M168" s="22">
        <f>IF(OR($A168="",$B168="",$C168=""),"",'OddsRatio_working_3-way'!J169)</f>
        <v>3.5471784104889625</v>
      </c>
      <c r="N168" s="23">
        <f t="shared" si="15"/>
        <v>44.012699616168319</v>
      </c>
      <c r="O168" s="24">
        <f t="shared" si="16"/>
        <v>27.711699758328201</v>
      </c>
      <c r="P168" s="24">
        <f t="shared" si="17"/>
        <v>28.275600625503483</v>
      </c>
      <c r="Q168" t="s">
        <v>300</v>
      </c>
      <c r="R168" t="s">
        <v>119</v>
      </c>
      <c r="S168" s="68" t="s">
        <v>338</v>
      </c>
      <c r="AD168" s="37"/>
      <c r="AE168" s="37"/>
      <c r="AH168" s="37"/>
      <c r="AI168" s="37"/>
      <c r="AJ168" t="s">
        <v>129</v>
      </c>
    </row>
    <row r="169" spans="1:36" s="36" customFormat="1" ht="15" x14ac:dyDescent="0.25">
      <c r="A169">
        <v>4.5999999999999996</v>
      </c>
      <c r="B169">
        <v>3.83</v>
      </c>
      <c r="C169">
        <v>1.76</v>
      </c>
      <c r="D169" s="20">
        <f t="shared" si="14"/>
        <v>4.6669728273769584E-2</v>
      </c>
      <c r="E169" s="17">
        <f>IF(OR($A169="",$B169="",$C169=""),"",A169*'MPTO_working_3-way'!$I170)</f>
        <v>4.81468075005934</v>
      </c>
      <c r="F169" s="21">
        <f>IF(OR($A169="",$B169="",$C169=""),"",B169*'MPTO_working_3-way'!$I170)</f>
        <v>4.0087450592885379</v>
      </c>
      <c r="G169" s="22">
        <f>IF(OR($A169="",$B169="",$C169=""),"",C169*'MPTO_working_3-way'!$I170)</f>
        <v>1.8421387217618346</v>
      </c>
      <c r="H169" s="17">
        <f>IF(OR($A169="",$B169="",$C169=""),"",'MPTO_working_3-way'!E170)</f>
        <v>4.9545487470759415</v>
      </c>
      <c r="I169" s="21">
        <f>IF(OR($A169="",$B169="",$C169=""),"",'MPTO_working_3-way'!F170)</f>
        <v>4.0726556945266559</v>
      </c>
      <c r="J169" s="22">
        <f>IF(OR($A169="",$B169="",$C169=""),"",'MPTO_working_3-way'!G170)</f>
        <v>1.8095445590162251</v>
      </c>
      <c r="K169" s="17">
        <f>IF(OR($A169="",$B169="",$C169=""),"",'OddsRatio_working_3-way'!H170)</f>
        <v>4.8900606299381533</v>
      </c>
      <c r="L169" s="21">
        <f>IF(OR($A169="",$B169="",$C169=""),"",'OddsRatio_working_3-way'!I170)</f>
        <v>4.058019884090271</v>
      </c>
      <c r="M169" s="22">
        <f>IF(OR($A169="",$B169="",$C169=""),"",'OddsRatio_working_3-way'!J170)</f>
        <v>1.8212350218758324</v>
      </c>
      <c r="N169" s="23">
        <f t="shared" si="15"/>
        <v>20.769809088332082</v>
      </c>
      <c r="O169" s="24">
        <f t="shared" si="16"/>
        <v>24.945462612618165</v>
      </c>
      <c r="P169" s="24">
        <f t="shared" si="17"/>
        <v>54.284728299049753</v>
      </c>
      <c r="Q169" t="s">
        <v>122</v>
      </c>
      <c r="R169" t="s">
        <v>94</v>
      </c>
      <c r="S169" s="68" t="s">
        <v>339</v>
      </c>
      <c r="AD169" s="37"/>
      <c r="AE169" s="37"/>
      <c r="AH169" s="37"/>
      <c r="AI169" s="37"/>
      <c r="AJ169" t="s">
        <v>125</v>
      </c>
    </row>
    <row r="170" spans="1:36" s="36" customFormat="1" ht="15" x14ac:dyDescent="0.25">
      <c r="A170">
        <v>1.56</v>
      </c>
      <c r="B170">
        <v>4.43</v>
      </c>
      <c r="C170">
        <v>6.11</v>
      </c>
      <c r="D170" s="20">
        <f t="shared" si="14"/>
        <v>3.0425396450082909E-2</v>
      </c>
      <c r="E170" s="17">
        <f>IF(OR($A170="",$B170="",$C170=""),"",A170*'MPTO_working_3-way'!$I171)</f>
        <v>1.6074636184621294</v>
      </c>
      <c r="F170" s="21">
        <f>IF(OR($A170="",$B170="",$C170=""),"",B170*'MPTO_working_3-way'!$I171)</f>
        <v>4.5647845062738668</v>
      </c>
      <c r="G170" s="22">
        <f>IF(OR($A170="",$B170="",$C170=""),"",C170*'MPTO_working_3-way'!$I171)</f>
        <v>6.2958991723100066</v>
      </c>
      <c r="H170" s="17">
        <f>IF(OR($A170="",$B170="",$C170=""),"",'MPTO_working_3-way'!E171)</f>
        <v>1.5850778433295225</v>
      </c>
      <c r="I170" s="21">
        <f>IF(OR($A170="",$B170="",$C170=""),"",'MPTO_working_3-way'!F171)</f>
        <v>4.6383945741954387</v>
      </c>
      <c r="J170" s="22">
        <f>IF(OR($A170="",$B170="",$C170=""),"",'MPTO_working_3-way'!G171)</f>
        <v>6.5136258870463148</v>
      </c>
      <c r="K170" s="17">
        <f>IF(OR($A170="",$B170="",$C170=""),"",'OddsRatio_working_3-way'!H171)</f>
        <v>1.5925663723992867</v>
      </c>
      <c r="L170" s="21">
        <f>IF(OR($A170="",$B170="",$C170=""),"",'OddsRatio_working_3-way'!I171)</f>
        <v>4.6294690309456277</v>
      </c>
      <c r="M170" s="22">
        <f>IF(OR($A170="",$B170="",$C170=""),"",'OddsRatio_working_3-way'!J171)</f>
        <v>6.4071681481434881</v>
      </c>
      <c r="N170" s="23">
        <f t="shared" si="15"/>
        <v>62.20980608921689</v>
      </c>
      <c r="O170" s="24">
        <f t="shared" si="16"/>
        <v>21.906839164600083</v>
      </c>
      <c r="P170" s="24">
        <f t="shared" si="17"/>
        <v>15.883354746183038</v>
      </c>
      <c r="Q170" t="s">
        <v>225</v>
      </c>
      <c r="R170" t="s">
        <v>143</v>
      </c>
      <c r="S170" s="68" t="s">
        <v>339</v>
      </c>
      <c r="AD170" s="37"/>
      <c r="AE170" s="37"/>
      <c r="AH170" s="37"/>
      <c r="AI170" s="37"/>
      <c r="AJ170" t="s">
        <v>129</v>
      </c>
    </row>
    <row r="171" spans="1:36" s="36" customFormat="1" ht="15" x14ac:dyDescent="0.25">
      <c r="A171">
        <v>1.68</v>
      </c>
      <c r="B171">
        <v>4.1500000000000004</v>
      </c>
      <c r="C171">
        <v>5.12</v>
      </c>
      <c r="D171" s="20">
        <f t="shared" si="14"/>
        <v>3.1514450659781978E-2</v>
      </c>
      <c r="E171" s="17">
        <f>IF(OR($A171="",$B171="",$C171=""),"",A171*'MPTO_working_3-way'!$I172)</f>
        <v>1.7329442771084336</v>
      </c>
      <c r="F171" s="21">
        <f>IF(OR($A171="",$B171="",$C171=""),"",B171*'MPTO_working_3-way'!$I172)</f>
        <v>4.2807849702380958</v>
      </c>
      <c r="G171" s="22">
        <f>IF(OR($A171="",$B171="",$C171=""),"",C171*'MPTO_working_3-way'!$I172)</f>
        <v>5.2813539873780835</v>
      </c>
      <c r="H171" s="17">
        <f>IF(OR($A171="",$B171="",$C171=""),"",'MPTO_working_3-way'!E172)</f>
        <v>1.7101814400220763</v>
      </c>
      <c r="I171" s="21">
        <f>IF(OR($A171="",$B171="",$C171=""),"",'MPTO_working_3-way'!F172)</f>
        <v>4.3391658941062836</v>
      </c>
      <c r="J171" s="22">
        <f>IF(OR($A171="",$B171="",$C171=""),"",'MPTO_working_3-way'!G172)</f>
        <v>5.4110304461008614</v>
      </c>
      <c r="K171" s="17">
        <f>IF(OR($A171="",$B171="",$C171=""),"",'OddsRatio_working_3-way'!H172)</f>
        <v>1.7181738346247315</v>
      </c>
      <c r="L171" s="21">
        <f>IF(OR($A171="",$B171="",$C171=""),"",'OddsRatio_working_3-way'!I172)</f>
        <v>4.3268346750998585</v>
      </c>
      <c r="M171" s="22">
        <f>IF(OR($A171="",$B171="",$C171=""),"",'OddsRatio_working_3-way'!J172)</f>
        <v>5.351288527432196</v>
      </c>
      <c r="N171" s="23">
        <f t="shared" si="15"/>
        <v>57.70525995611272</v>
      </c>
      <c r="O171" s="24">
        <f t="shared" si="16"/>
        <v>23.360201620787794</v>
      </c>
      <c r="P171" s="24">
        <f t="shared" si="17"/>
        <v>18.934538423099486</v>
      </c>
      <c r="Q171" t="s">
        <v>298</v>
      </c>
      <c r="R171" t="s">
        <v>301</v>
      </c>
      <c r="S171" s="68" t="s">
        <v>339</v>
      </c>
      <c r="AD171" s="37"/>
      <c r="AE171" s="37"/>
      <c r="AH171" s="37"/>
      <c r="AI171" s="37"/>
      <c r="AJ171" t="s">
        <v>129</v>
      </c>
    </row>
    <row r="172" spans="1:36" s="36" customFormat="1" ht="15" x14ac:dyDescent="0.25">
      <c r="A172">
        <v>1.78</v>
      </c>
      <c r="B172">
        <v>3.89</v>
      </c>
      <c r="C172">
        <v>4.79</v>
      </c>
      <c r="D172" s="20">
        <f t="shared" si="14"/>
        <v>2.763542877273073E-2</v>
      </c>
      <c r="E172" s="17">
        <f>IF(OR($A172="",$B172="",$C172=""),"",A172*'MPTO_working_3-way'!$I173)</f>
        <v>1.8291910632154607</v>
      </c>
      <c r="F172" s="21">
        <f>IF(OR($A172="",$B172="",$C172=""),"",B172*'MPTO_working_3-way'!$I173)</f>
        <v>3.9975018179259227</v>
      </c>
      <c r="G172" s="22">
        <f>IF(OR($A172="",$B172="",$C172=""),"",C172*'MPTO_working_3-way'!$I173)</f>
        <v>4.9223737038213802</v>
      </c>
      <c r="H172" s="17">
        <f>IF(OR($A172="",$B172="",$C172=""),"",'MPTO_working_3-way'!E173)</f>
        <v>1.8096732504202504</v>
      </c>
      <c r="I172" s="21">
        <f>IF(OR($A172="",$B172="",$C172=""),"",'MPTO_working_3-way'!F173)</f>
        <v>4.034574705119427</v>
      </c>
      <c r="J172" s="22">
        <f>IF(OR($A172="",$B172="",$C172=""),"",'MPTO_working_3-way'!G173)</f>
        <v>5.0111132050746532</v>
      </c>
      <c r="K172" s="17">
        <f>IF(OR($A172="",$B172="",$C172=""),"",'OddsRatio_working_3-way'!H173)</f>
        <v>1.8168517938475308</v>
      </c>
      <c r="L172" s="21">
        <f>IF(OR($A172="",$B172="",$C172=""),"",'OddsRatio_working_3-way'!I173)</f>
        <v>4.0265406207940568</v>
      </c>
      <c r="M172" s="22">
        <f>IF(OR($A172="",$B172="",$C172=""),"",'OddsRatio_working_3-way'!J173)</f>
        <v>4.9690619213873628</v>
      </c>
      <c r="N172" s="23">
        <f t="shared" si="15"/>
        <v>54.66897472383998</v>
      </c>
      <c r="O172" s="24">
        <f t="shared" si="16"/>
        <v>25.015623395484614</v>
      </c>
      <c r="P172" s="24">
        <f t="shared" si="17"/>
        <v>20.315401880675399</v>
      </c>
      <c r="Q172" t="s">
        <v>145</v>
      </c>
      <c r="R172" t="s">
        <v>299</v>
      </c>
      <c r="S172" s="68" t="s">
        <v>339</v>
      </c>
      <c r="AD172" s="37"/>
      <c r="AE172" s="37"/>
      <c r="AH172" s="37"/>
      <c r="AI172" s="37"/>
      <c r="AJ172" t="s">
        <v>129</v>
      </c>
    </row>
    <row r="173" spans="1:36" s="36" customFormat="1" ht="15" x14ac:dyDescent="0.25">
      <c r="A173">
        <v>1.88</v>
      </c>
      <c r="B173">
        <v>3.93</v>
      </c>
      <c r="C173">
        <v>4.12</v>
      </c>
      <c r="D173" s="20">
        <f t="shared" si="14"/>
        <v>2.9086266427614582E-2</v>
      </c>
      <c r="E173" s="17">
        <f>IF(OR($A173="",$B173="",$C173=""),"",A173*'MPTO_working_3-way'!$I174)</f>
        <v>1.9346821808839154</v>
      </c>
      <c r="F173" s="21">
        <f>IF(OR($A173="",$B173="",$C173=""),"",B173*'MPTO_working_3-way'!$I174)</f>
        <v>4.0443090270605255</v>
      </c>
      <c r="G173" s="22">
        <f>IF(OR($A173="",$B173="",$C173=""),"",C173*'MPTO_working_3-way'!$I174)</f>
        <v>4.2398354176817721</v>
      </c>
      <c r="H173" s="17">
        <f>IF(OR($A173="",$B173="",$C173=""),"",'MPTO_working_3-way'!E174)</f>
        <v>1.9149037035645318</v>
      </c>
      <c r="I173" s="21">
        <f>IF(OR($A173="",$B173="",$C173=""),"",'MPTO_working_3-way'!F174)</f>
        <v>4.0856765712477721</v>
      </c>
      <c r="J173" s="22">
        <f>IF(OR($A173="",$B173="",$C173=""),"",'MPTO_working_3-way'!G174)</f>
        <v>4.2914214263587347</v>
      </c>
      <c r="K173" s="17">
        <f>IF(OR($A173="",$B173="",$C173=""),"",'OddsRatio_working_3-way'!H174)</f>
        <v>1.922379973065879</v>
      </c>
      <c r="L173" s="21">
        <f>IF(OR($A173="",$B173="",$C173=""),"",'OddsRatio_working_3-way'!I174)</f>
        <v>4.0711060466852569</v>
      </c>
      <c r="M173" s="22">
        <f>IF(OR($A173="",$B173="",$C173=""),"",'OddsRatio_working_3-way'!J174)</f>
        <v>4.2702562681426626</v>
      </c>
      <c r="N173" s="23">
        <f t="shared" si="15"/>
        <v>51.688076206042332</v>
      </c>
      <c r="O173" s="24">
        <f t="shared" si="16"/>
        <v>24.726102612559693</v>
      </c>
      <c r="P173" s="24">
        <f t="shared" si="17"/>
        <v>23.585821181397961</v>
      </c>
      <c r="Q173" t="s">
        <v>120</v>
      </c>
      <c r="R173" t="s">
        <v>228</v>
      </c>
      <c r="S173" s="68" t="s">
        <v>339</v>
      </c>
      <c r="AD173" s="37"/>
      <c r="AE173" s="37"/>
      <c r="AH173" s="37"/>
      <c r="AI173" s="37"/>
      <c r="AJ173" t="s">
        <v>129</v>
      </c>
    </row>
    <row r="174" spans="1:36" s="36" customFormat="1" ht="15" x14ac:dyDescent="0.25">
      <c r="A174">
        <v>2.9</v>
      </c>
      <c r="B174">
        <v>3.86</v>
      </c>
      <c r="C174">
        <v>2.36</v>
      </c>
      <c r="D174" s="20">
        <f t="shared" si="14"/>
        <v>2.762375727917199E-2</v>
      </c>
      <c r="E174" s="17">
        <f>IF(OR($A174="",$B174="",$C174=""),"",A174*'MPTO_working_3-way'!$I175)</f>
        <v>2.9801088961095985</v>
      </c>
      <c r="F174" s="21">
        <f>IF(OR($A174="",$B174="",$C174=""),"",B174*'MPTO_working_3-way'!$I175)</f>
        <v>3.9666277030976036</v>
      </c>
      <c r="G174" s="22">
        <f>IF(OR($A174="",$B174="",$C174=""),"",C174*'MPTO_working_3-way'!$I175)</f>
        <v>2.4251920671788456</v>
      </c>
      <c r="H174" s="17">
        <f>IF(OR($A174="",$B174="",$C174=""),"",'MPTO_working_3-way'!E175)</f>
        <v>2.9795631722047107</v>
      </c>
      <c r="I174" s="21">
        <f>IF(OR($A174="",$B174="",$C174=""),"",'MPTO_working_3-way'!F175)</f>
        <v>4.0022502504767141</v>
      </c>
      <c r="J174" s="22">
        <f>IF(OR($A174="",$B174="",$C174=""),"",'MPTO_working_3-way'!G175)</f>
        <v>2.4124236277343645</v>
      </c>
      <c r="K174" s="17">
        <f>IF(OR($A174="",$B174="",$C174=""),"",'OddsRatio_working_3-way'!H175)</f>
        <v>2.9814886079179286</v>
      </c>
      <c r="L174" s="21">
        <f>IF(OR($A174="",$B174="",$C174=""),"",'OddsRatio_working_3-way'!I175)</f>
        <v>3.9826617992869862</v>
      </c>
      <c r="M174" s="22">
        <f>IF(OR($A174="",$B174="",$C174=""),"",'OddsRatio_working_3-way'!J175)</f>
        <v>2.4183286877728327</v>
      </c>
      <c r="N174" s="23">
        <f t="shared" si="15"/>
        <v>33.555820772370303</v>
      </c>
      <c r="O174" s="24">
        <f t="shared" si="16"/>
        <v>25.210331668361107</v>
      </c>
      <c r="P174" s="24">
        <f t="shared" si="17"/>
        <v>41.233847559268597</v>
      </c>
      <c r="Q174" t="s">
        <v>130</v>
      </c>
      <c r="R174" t="s">
        <v>108</v>
      </c>
      <c r="S174" s="68" t="s">
        <v>339</v>
      </c>
      <c r="AD174" s="37"/>
      <c r="AE174" s="37"/>
      <c r="AH174" s="37"/>
      <c r="AI174" s="37"/>
      <c r="AJ174" t="s">
        <v>129</v>
      </c>
    </row>
    <row r="175" spans="1:36" s="36" customFormat="1" ht="15" x14ac:dyDescent="0.25">
      <c r="A175">
        <v>2.39</v>
      </c>
      <c r="B175">
        <v>3.73</v>
      </c>
      <c r="C175">
        <v>2.93</v>
      </c>
      <c r="D175" s="20">
        <f t="shared" si="14"/>
        <v>2.7803484913957455E-2</v>
      </c>
      <c r="E175" s="17">
        <f>IF(OR($A175="",$B175="",$C175=""),"",A175*'MPTO_working_3-way'!$I176)</f>
        <v>2.4564503289443587</v>
      </c>
      <c r="F175" s="21">
        <f>IF(OR($A175="",$B175="",$C175=""),"",B175*'MPTO_working_3-way'!$I176)</f>
        <v>3.8337069987290611</v>
      </c>
      <c r="G175" s="22">
        <f>IF(OR($A175="",$B175="",$C175=""),"",C175*'MPTO_working_3-way'!$I176)</f>
        <v>3.0114642107978957</v>
      </c>
      <c r="H175" s="17">
        <f>IF(OR($A175="",$B175="",$C175=""),"",'MPTO_working_3-way'!E176)</f>
        <v>2.444137922989341</v>
      </c>
      <c r="I175" s="21">
        <f>IF(OR($A175="",$B175="",$C175=""),"",'MPTO_working_3-way'!F176)</f>
        <v>3.8635593826624763</v>
      </c>
      <c r="J175" s="22">
        <f>IF(OR($A175="",$B175="",$C175=""),"",'MPTO_working_3-way'!G176)</f>
        <v>3.0117842078623571</v>
      </c>
      <c r="K175" s="17">
        <f>IF(OR($A175="",$B175="",$C175=""),"",'OddsRatio_working_3-way'!H176)</f>
        <v>2.449801557049097</v>
      </c>
      <c r="L175" s="21">
        <f>IF(OR($A175="",$B175="",$C175=""),"",'OddsRatio_working_3-way'!I176)</f>
        <v>3.8474519789525425</v>
      </c>
      <c r="M175" s="22">
        <f>IF(OR($A175="",$B175="",$C175=""),"",'OddsRatio_working_3-way'!J176)</f>
        <v>3.0130338166221278</v>
      </c>
      <c r="N175" s="23">
        <f t="shared" si="15"/>
        <v>40.709148001773052</v>
      </c>
      <c r="O175" s="24">
        <f t="shared" si="16"/>
        <v>26.084413867087836</v>
      </c>
      <c r="P175" s="24">
        <f t="shared" si="17"/>
        <v>33.206438131139116</v>
      </c>
      <c r="Q175" t="s">
        <v>101</v>
      </c>
      <c r="R175" t="s">
        <v>105</v>
      </c>
      <c r="S175" s="68" t="s">
        <v>339</v>
      </c>
      <c r="AD175" s="37"/>
      <c r="AE175" s="37"/>
      <c r="AH175" s="37"/>
      <c r="AI175" s="37"/>
      <c r="AJ175" t="s">
        <v>129</v>
      </c>
    </row>
    <row r="176" spans="1:36" s="36" customFormat="1" ht="15" x14ac:dyDescent="0.25">
      <c r="A176">
        <v>1.75</v>
      </c>
      <c r="B176">
        <v>4.07</v>
      </c>
      <c r="C176">
        <v>4.6900000000000004</v>
      </c>
      <c r="D176" s="20">
        <f t="shared" si="14"/>
        <v>3.0348433333508007E-2</v>
      </c>
      <c r="E176" s="17">
        <f>IF(OR($A176="",$B176="",$C176=""),"",A176*'MPTO_working_3-way'!$I177)</f>
        <v>1.8031097583336391</v>
      </c>
      <c r="F176" s="21">
        <f>IF(OR($A176="",$B176="",$C176=""),"",B176*'MPTO_working_3-way'!$I177)</f>
        <v>4.1935181236673778</v>
      </c>
      <c r="G176" s="22">
        <f>IF(OR($A176="",$B176="",$C176=""),"",C176*'MPTO_working_3-way'!$I177)</f>
        <v>4.8323341523341528</v>
      </c>
      <c r="H176" s="17">
        <f>IF(OR($A176="",$B176="",$C176=""),"",'MPTO_working_3-way'!E177)</f>
        <v>1.7815390358859491</v>
      </c>
      <c r="I176" s="21">
        <f>IF(OR($A176="",$B176="",$C176=""),"",'MPTO_working_3-way'!F177)</f>
        <v>4.2447686183815518</v>
      </c>
      <c r="J176" s="22">
        <f>IF(OR($A176="",$B176="",$C176=""),"",'MPTO_working_3-way'!G177)</f>
        <v>4.9235987515798705</v>
      </c>
      <c r="K176" s="17">
        <f>IF(OR($A176="",$B176="",$C176=""),"",'OddsRatio_working_3-way'!H177)</f>
        <v>1.7893175271113677</v>
      </c>
      <c r="L176" s="21">
        <f>IF(OR($A176="",$B176="",$C176=""),"",'OddsRatio_working_3-way'!I177)</f>
        <v>4.2309397443091994</v>
      </c>
      <c r="M176" s="22">
        <f>IF(OR($A176="",$B176="",$C176=""),"",'OddsRatio_working_3-way'!J177)</f>
        <v>4.8834422333879299</v>
      </c>
      <c r="N176" s="23">
        <f t="shared" si="15"/>
        <v>55.459740893652501</v>
      </c>
      <c r="O176" s="24">
        <f t="shared" si="16"/>
        <v>23.84632593707417</v>
      </c>
      <c r="P176" s="24">
        <f t="shared" si="17"/>
        <v>20.693933169273322</v>
      </c>
      <c r="Q176" t="s">
        <v>226</v>
      </c>
      <c r="R176" t="s">
        <v>107</v>
      </c>
      <c r="S176" s="68" t="s">
        <v>339</v>
      </c>
      <c r="AD176" s="37"/>
      <c r="AE176" s="37"/>
      <c r="AH176" s="37"/>
      <c r="AI176" s="37"/>
      <c r="AJ176" t="s">
        <v>129</v>
      </c>
    </row>
    <row r="177" spans="1:36" s="36" customFormat="1" ht="15" x14ac:dyDescent="0.25">
      <c r="A177">
        <v>2.12</v>
      </c>
      <c r="B177">
        <v>3.82</v>
      </c>
      <c r="C177">
        <v>3.38</v>
      </c>
      <c r="D177" s="20">
        <f t="shared" si="14"/>
        <v>2.9336206085269545E-2</v>
      </c>
      <c r="E177" s="17">
        <f>IF(OR($A177="",$B177="",$C177=""),"",A177*'MPTO_working_3-way'!$I178)</f>
        <v>2.1821927569007715</v>
      </c>
      <c r="F177" s="21">
        <f>IF(OR($A177="",$B177="",$C177=""),"",B177*'MPTO_working_3-way'!$I178)</f>
        <v>3.9320643072457293</v>
      </c>
      <c r="G177" s="22">
        <f>IF(OR($A177="",$B177="",$C177=""),"",C177*'MPTO_working_3-way'!$I178)</f>
        <v>3.479156376568211</v>
      </c>
      <c r="H177" s="17">
        <f>IF(OR($A177="",$B177="",$C177=""),"",'MPTO_working_3-way'!E178)</f>
        <v>2.1648799508338548</v>
      </c>
      <c r="I177" s="21">
        <f>IF(OR($A177="",$B177="",$C177=""),"",'MPTO_working_3-way'!F178)</f>
        <v>3.9682324051580293</v>
      </c>
      <c r="J177" s="22">
        <f>IF(OR($A177="",$B177="",$C177=""),"",'MPTO_working_3-way'!G178)</f>
        <v>3.4955348568579727</v>
      </c>
      <c r="K177" s="17">
        <f>IF(OR($A177="",$B177="",$C177=""),"",'OddsRatio_working_3-way'!H178)</f>
        <v>2.1720038705000517</v>
      </c>
      <c r="L177" s="21">
        <f>IF(OR($A177="",$B177="",$C177=""),"",'OddsRatio_working_3-way'!I178)</f>
        <v>3.9509383167947716</v>
      </c>
      <c r="M177" s="22">
        <f>IF(OR($A177="",$B177="",$C177=""),"",'OddsRatio_working_3-way'!J178)</f>
        <v>3.4905082248126091</v>
      </c>
      <c r="N177" s="23">
        <f t="shared" si="15"/>
        <v>45.825466006047783</v>
      </c>
      <c r="O177" s="24">
        <f t="shared" si="16"/>
        <v>25.431934013827568</v>
      </c>
      <c r="P177" s="24">
        <f t="shared" si="17"/>
        <v>28.742599980124645</v>
      </c>
      <c r="Q177" t="s">
        <v>106</v>
      </c>
      <c r="R177" t="s">
        <v>104</v>
      </c>
      <c r="S177" s="68" t="s">
        <v>339</v>
      </c>
      <c r="AD177" s="37"/>
      <c r="AE177" s="37"/>
      <c r="AH177" s="37"/>
      <c r="AI177" s="37"/>
      <c r="AJ177" t="s">
        <v>129</v>
      </c>
    </row>
    <row r="178" spans="1:36" s="36" customFormat="1" ht="15" x14ac:dyDescent="0.25">
      <c r="A178">
        <v>2.36</v>
      </c>
      <c r="B178">
        <v>3.38</v>
      </c>
      <c r="C178">
        <v>3.24</v>
      </c>
      <c r="D178" s="20">
        <f t="shared" si="14"/>
        <v>2.8228777033644459E-2</v>
      </c>
      <c r="E178" s="17">
        <f>IF(OR($A178="",$B178="",$C178=""),"",A178*'MPTO_working_3-way'!$I179)</f>
        <v>2.4266199137994007</v>
      </c>
      <c r="F178" s="21">
        <f>IF(OR($A178="",$B178="",$C178=""),"",B178*'MPTO_working_3-way'!$I179)</f>
        <v>3.4754132663737183</v>
      </c>
      <c r="G178" s="22">
        <f>IF(OR($A178="",$B178="",$C178=""),"",C178*'MPTO_working_3-way'!$I179)</f>
        <v>3.3314612375890085</v>
      </c>
      <c r="H178" s="17">
        <f>IF(OR($A178="",$B178="",$C178=""),"",'MPTO_working_3-way'!E179)</f>
        <v>2.4135978945606826</v>
      </c>
      <c r="I178" s="21">
        <f>IF(OR($A178="",$B178="",$C178=""),"",'MPTO_working_3-way'!F179)</f>
        <v>3.4910301980690184</v>
      </c>
      <c r="J178" s="22">
        <f>IF(OR($A178="",$B178="",$C178=""),"",'MPTO_working_3-way'!G179)</f>
        <v>3.3418842910461146</v>
      </c>
      <c r="K178" s="17">
        <f>IF(OR($A178="",$B178="",$C178=""),"",'OddsRatio_working_3-way'!H179)</f>
        <v>2.419295249053699</v>
      </c>
      <c r="L178" s="21">
        <f>IF(OR($A178="",$B178="",$C178=""),"",'OddsRatio_working_3-way'!I179)</f>
        <v>3.4837666858439738</v>
      </c>
      <c r="M178" s="22">
        <f>IF(OR($A178="",$B178="",$C178=""),"",'OddsRatio_working_3-way'!J179)</f>
        <v>3.3376627631472702</v>
      </c>
      <c r="N178" s="23">
        <f t="shared" si="15"/>
        <v>41.209585164669768</v>
      </c>
      <c r="O178" s="24">
        <f t="shared" si="16"/>
        <v>28.773556505509063</v>
      </c>
      <c r="P178" s="24">
        <f t="shared" si="17"/>
        <v>30.016858329821179</v>
      </c>
      <c r="Q178" t="s">
        <v>188</v>
      </c>
      <c r="R178" t="s">
        <v>191</v>
      </c>
      <c r="S178" s="68" t="s">
        <v>340</v>
      </c>
      <c r="AD178" s="37"/>
      <c r="AE178" s="37"/>
      <c r="AH178" s="37"/>
      <c r="AI178" s="37"/>
      <c r="AJ178" t="s">
        <v>331</v>
      </c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6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6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6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6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6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6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6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6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6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6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6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6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6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6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6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6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6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6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6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6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6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6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6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6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6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6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6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6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6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6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6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6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6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6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6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6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6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6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6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6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6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6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6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6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6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6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6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6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6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6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6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6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6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6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6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6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6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6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6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6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6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6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6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6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6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6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6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6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6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6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6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6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6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6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6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6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6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6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68"/>
      <c r="AD257" s="37"/>
      <c r="AE257" s="37"/>
      <c r="AF257" s="29"/>
      <c r="AG257" s="29"/>
      <c r="AH257" s="48"/>
      <c r="AI257" s="37"/>
      <c r="AJ257"/>
    </row>
    <row r="258" spans="1:36" s="65" customFormat="1" ht="15" x14ac:dyDescent="0.25">
      <c r="A258" s="58"/>
      <c r="B258" s="58"/>
      <c r="C258" s="58"/>
      <c r="D258" s="59"/>
      <c r="E258" s="60"/>
      <c r="F258" s="61"/>
      <c r="G258" s="62"/>
      <c r="H258" s="60"/>
      <c r="I258" s="61"/>
      <c r="J258" s="62"/>
      <c r="K258" s="60"/>
      <c r="L258" s="61"/>
      <c r="M258" s="62"/>
      <c r="N258" s="63"/>
      <c r="O258" s="64"/>
      <c r="P258" s="64"/>
      <c r="Q258" s="58"/>
      <c r="R258" s="58"/>
      <c r="S258" s="69"/>
      <c r="AD258" s="66"/>
      <c r="AE258" s="66"/>
      <c r="AF258" s="58"/>
      <c r="AG258" s="58"/>
      <c r="AH258" s="67"/>
      <c r="AI258" s="66"/>
      <c r="AJ258" s="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6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6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6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6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6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6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6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6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6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6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6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6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6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6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6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6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6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6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6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6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6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6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6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6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6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6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6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6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8"/>
      <c r="AD288" s="37"/>
      <c r="AE288" s="37"/>
      <c r="AF288" s="29"/>
      <c r="AG288" s="29"/>
      <c r="AH288" s="48"/>
      <c r="AI288" s="37"/>
      <c r="AJ288"/>
    </row>
    <row r="289" spans="1:36" s="65" customFormat="1" ht="15" x14ac:dyDescent="0.25">
      <c r="A289" s="58"/>
      <c r="B289" s="58"/>
      <c r="C289" s="58"/>
      <c r="D289" s="59"/>
      <c r="E289" s="60"/>
      <c r="F289" s="61"/>
      <c r="G289" s="62"/>
      <c r="H289" s="60"/>
      <c r="I289" s="61"/>
      <c r="J289" s="62"/>
      <c r="K289" s="60"/>
      <c r="L289" s="61"/>
      <c r="M289" s="62"/>
      <c r="N289" s="63"/>
      <c r="O289" s="64"/>
      <c r="P289" s="64"/>
      <c r="Q289" s="58"/>
      <c r="R289" s="58"/>
      <c r="S289" s="69"/>
      <c r="AD289" s="66"/>
      <c r="AE289" s="66"/>
      <c r="AF289" s="58"/>
      <c r="AG289" s="58"/>
      <c r="AH289" s="67"/>
      <c r="AI289" s="66"/>
      <c r="AJ289" s="58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7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7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7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7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7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18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8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8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2021-09-14T16:47:51Z</dcterms:modified>
</cp:coreProperties>
</file>